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U:\GID\Sasil\06. Accés a la informació publica\TSO\"/>
    </mc:Choice>
  </mc:AlternateContent>
  <xr:revisionPtr revIDLastSave="0" documentId="13_ncr:1_{C39EA5B1-4C79-438C-9A71-DCE2EE404FC6}" xr6:coauthVersionLast="47" xr6:coauthVersionMax="47" xr10:uidLastSave="{00000000-0000-0000-0000-000000000000}"/>
  <bookViews>
    <workbookView xWindow="28680" yWindow="-120" windowWidth="29040" windowHeight="15840" tabRatio="713" activeTab="1" xr2:uid="{6D07EFA3-FA85-4982-999E-9360346BC572}"/>
  </bookViews>
  <sheets>
    <sheet name="PRESENTACIÓ" sheetId="10" r:id="rId1"/>
    <sheet name="Quadre comandament" sheetId="5" r:id="rId2"/>
    <sheet name="taules dinàmiques" sheetId="7" r:id="rId3"/>
    <sheet name="variables" sheetId="2" r:id="rId4"/>
    <sheet name="respostes SINDIC" sheetId="1" r:id="rId5"/>
    <sheet name="respostes equivalent puntuació" sheetId="6" r:id="rId6"/>
    <sheet name="ine i comarca" sheetId="8" r:id="rId7"/>
  </sheets>
  <definedNames>
    <definedName name="_xlnm._FilterDatabase" localSheetId="6" hidden="1">'ine i comarca'!$A$1:$H$367</definedName>
    <definedName name="_xlnm._FilterDatabase" localSheetId="5" hidden="1">'respostes equivalent puntuació'!$A$1:$AT$495</definedName>
    <definedName name="_xlnm._FilterDatabase" localSheetId="4" hidden="1">'respostes SINDIC'!$A$1:$AS$495</definedName>
    <definedName name="_xlnm._FilterDatabase" localSheetId="3" hidden="1">variables!$A$9:$F$46</definedName>
    <definedName name="Afinador_Administracio">#N/A</definedName>
  </definedNames>
  <calcPr calcId="191029"/>
  <pivotCaches>
    <pivotCache cacheId="7"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3" i="6" l="1"/>
  <c r="AL4" i="6"/>
  <c r="AL5" i="6"/>
  <c r="AL6" i="6"/>
  <c r="AL7" i="6"/>
  <c r="AL8"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5" i="6"/>
  <c r="AL46" i="6"/>
  <c r="AL47" i="6"/>
  <c r="AL48" i="6"/>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3" i="6"/>
  <c r="AL94" i="6"/>
  <c r="AL95" i="6"/>
  <c r="AL96" i="6"/>
  <c r="AL97" i="6"/>
  <c r="AL98" i="6"/>
  <c r="AL99" i="6"/>
  <c r="AL100" i="6"/>
  <c r="AL101" i="6"/>
  <c r="AL102" i="6"/>
  <c r="AL103" i="6"/>
  <c r="AL104" i="6"/>
  <c r="AL105" i="6"/>
  <c r="AL106" i="6"/>
  <c r="AL107" i="6"/>
  <c r="AL108" i="6"/>
  <c r="AL109" i="6"/>
  <c r="AL110" i="6"/>
  <c r="AL111" i="6"/>
  <c r="AL112" i="6"/>
  <c r="AL113" i="6"/>
  <c r="AL114" i="6"/>
  <c r="AL115" i="6"/>
  <c r="AL116" i="6"/>
  <c r="AL117" i="6"/>
  <c r="AL118" i="6"/>
  <c r="AL119" i="6"/>
  <c r="AL120" i="6"/>
  <c r="AL121" i="6"/>
  <c r="AL122" i="6"/>
  <c r="AL123" i="6"/>
  <c r="AL124" i="6"/>
  <c r="AL125" i="6"/>
  <c r="AL126" i="6"/>
  <c r="AL127" i="6"/>
  <c r="AL128" i="6"/>
  <c r="AL129" i="6"/>
  <c r="AL130" i="6"/>
  <c r="AL131" i="6"/>
  <c r="AL132" i="6"/>
  <c r="AL133" i="6"/>
  <c r="AL134" i="6"/>
  <c r="AL135" i="6"/>
  <c r="AL136" i="6"/>
  <c r="AL137" i="6"/>
  <c r="AL138" i="6"/>
  <c r="AL139" i="6"/>
  <c r="AL140" i="6"/>
  <c r="AL141" i="6"/>
  <c r="AL142" i="6"/>
  <c r="AL143" i="6"/>
  <c r="AL144" i="6"/>
  <c r="AL145" i="6"/>
  <c r="AL146" i="6"/>
  <c r="AL147" i="6"/>
  <c r="AL148" i="6"/>
  <c r="AL149" i="6"/>
  <c r="AL150" i="6"/>
  <c r="AL151" i="6"/>
  <c r="AL152" i="6"/>
  <c r="AL153" i="6"/>
  <c r="AL154" i="6"/>
  <c r="AL155" i="6"/>
  <c r="AL156" i="6"/>
  <c r="AL157" i="6"/>
  <c r="AL158" i="6"/>
  <c r="AL159" i="6"/>
  <c r="AL160" i="6"/>
  <c r="AL161" i="6"/>
  <c r="AL162" i="6"/>
  <c r="AL163" i="6"/>
  <c r="AL164" i="6"/>
  <c r="AL165" i="6"/>
  <c r="AL166" i="6"/>
  <c r="AL167" i="6"/>
  <c r="AL168" i="6"/>
  <c r="AL169" i="6"/>
  <c r="AL170" i="6"/>
  <c r="AL171" i="6"/>
  <c r="AL172" i="6"/>
  <c r="AL173" i="6"/>
  <c r="AL174" i="6"/>
  <c r="AL175" i="6"/>
  <c r="AL176" i="6"/>
  <c r="AL177" i="6"/>
  <c r="AL178" i="6"/>
  <c r="AL179" i="6"/>
  <c r="AL180" i="6"/>
  <c r="AL181" i="6"/>
  <c r="AL182" i="6"/>
  <c r="AL183" i="6"/>
  <c r="AL184" i="6"/>
  <c r="AL185" i="6"/>
  <c r="AL186" i="6"/>
  <c r="AL187" i="6"/>
  <c r="AL188" i="6"/>
  <c r="AL189" i="6"/>
  <c r="AL190" i="6"/>
  <c r="AL191" i="6"/>
  <c r="AL192" i="6"/>
  <c r="AL193" i="6"/>
  <c r="AL194" i="6"/>
  <c r="AL195" i="6"/>
  <c r="AL196" i="6"/>
  <c r="AL197" i="6"/>
  <c r="AL198" i="6"/>
  <c r="AL199" i="6"/>
  <c r="AL200" i="6"/>
  <c r="AL201" i="6"/>
  <c r="AL202" i="6"/>
  <c r="AL203" i="6"/>
  <c r="AL204" i="6"/>
  <c r="AL205" i="6"/>
  <c r="AL206" i="6"/>
  <c r="AL207" i="6"/>
  <c r="AL208" i="6"/>
  <c r="AL209" i="6"/>
  <c r="AL210" i="6"/>
  <c r="AL211" i="6"/>
  <c r="AL212" i="6"/>
  <c r="AL213" i="6"/>
  <c r="AL214" i="6"/>
  <c r="AL215" i="6"/>
  <c r="AL216" i="6"/>
  <c r="AL217" i="6"/>
  <c r="AL218" i="6"/>
  <c r="AL219" i="6"/>
  <c r="AL220" i="6"/>
  <c r="AL221" i="6"/>
  <c r="AL222" i="6"/>
  <c r="AL223" i="6"/>
  <c r="AL224" i="6"/>
  <c r="AL225" i="6"/>
  <c r="AL226" i="6"/>
  <c r="AL227" i="6"/>
  <c r="AL228" i="6"/>
  <c r="AL229" i="6"/>
  <c r="AL230" i="6"/>
  <c r="AL231" i="6"/>
  <c r="AL232" i="6"/>
  <c r="AL233" i="6"/>
  <c r="AL234" i="6"/>
  <c r="AL235" i="6"/>
  <c r="AL236" i="6"/>
  <c r="AL237" i="6"/>
  <c r="AL238" i="6"/>
  <c r="AL239" i="6"/>
  <c r="AL240" i="6"/>
  <c r="AL241" i="6"/>
  <c r="AL242" i="6"/>
  <c r="AL243" i="6"/>
  <c r="AL244" i="6"/>
  <c r="AL245" i="6"/>
  <c r="AL246" i="6"/>
  <c r="AL247" i="6"/>
  <c r="AL248" i="6"/>
  <c r="AL249" i="6"/>
  <c r="AL250" i="6"/>
  <c r="AL251" i="6"/>
  <c r="AL252" i="6"/>
  <c r="AL253" i="6"/>
  <c r="AL254" i="6"/>
  <c r="AL255" i="6"/>
  <c r="AL256" i="6"/>
  <c r="AL257" i="6"/>
  <c r="AL258" i="6"/>
  <c r="AL259" i="6"/>
  <c r="AL260" i="6"/>
  <c r="AL261" i="6"/>
  <c r="AL262" i="6"/>
  <c r="AL263" i="6"/>
  <c r="AL264" i="6"/>
  <c r="AL265" i="6"/>
  <c r="AL266" i="6"/>
  <c r="AL267" i="6"/>
  <c r="AL268" i="6"/>
  <c r="AL269" i="6"/>
  <c r="AL270" i="6"/>
  <c r="AL271" i="6"/>
  <c r="AL272" i="6"/>
  <c r="AL273" i="6"/>
  <c r="AL274" i="6"/>
  <c r="AL275" i="6"/>
  <c r="AL276" i="6"/>
  <c r="AL277" i="6"/>
  <c r="AL278" i="6"/>
  <c r="AL279" i="6"/>
  <c r="AL280" i="6"/>
  <c r="AL281" i="6"/>
  <c r="AL282" i="6"/>
  <c r="AL283" i="6"/>
  <c r="AL284" i="6"/>
  <c r="AL285" i="6"/>
  <c r="AL286" i="6"/>
  <c r="AL287" i="6"/>
  <c r="AL288" i="6"/>
  <c r="AL289" i="6"/>
  <c r="AL290" i="6"/>
  <c r="AL291" i="6"/>
  <c r="AL292" i="6"/>
  <c r="AL293" i="6"/>
  <c r="AL294" i="6"/>
  <c r="AL295" i="6"/>
  <c r="AL296" i="6"/>
  <c r="AL297" i="6"/>
  <c r="AL298" i="6"/>
  <c r="AL299" i="6"/>
  <c r="AL300" i="6"/>
  <c r="AL301" i="6"/>
  <c r="AL302" i="6"/>
  <c r="AL303" i="6"/>
  <c r="AL304" i="6"/>
  <c r="AL305" i="6"/>
  <c r="AL306" i="6"/>
  <c r="AL307" i="6"/>
  <c r="AL308" i="6"/>
  <c r="AL309" i="6"/>
  <c r="AL310" i="6"/>
  <c r="AL311" i="6"/>
  <c r="AL312" i="6"/>
  <c r="AL313" i="6"/>
  <c r="AL314" i="6"/>
  <c r="AL315" i="6"/>
  <c r="AL316" i="6"/>
  <c r="AL317" i="6"/>
  <c r="AL318" i="6"/>
  <c r="AL319" i="6"/>
  <c r="AL320" i="6"/>
  <c r="AL321" i="6"/>
  <c r="AL322" i="6"/>
  <c r="AL323" i="6"/>
  <c r="AL324" i="6"/>
  <c r="AL325" i="6"/>
  <c r="AL326" i="6"/>
  <c r="AL327" i="6"/>
  <c r="AL328" i="6"/>
  <c r="AL329" i="6"/>
  <c r="AL330" i="6"/>
  <c r="AL331" i="6"/>
  <c r="AL332" i="6"/>
  <c r="AL333" i="6"/>
  <c r="AL334" i="6"/>
  <c r="AL335" i="6"/>
  <c r="AL336" i="6"/>
  <c r="AL337" i="6"/>
  <c r="AL338" i="6"/>
  <c r="AL339" i="6"/>
  <c r="AL340" i="6"/>
  <c r="AL341" i="6"/>
  <c r="AL342" i="6"/>
  <c r="AL343" i="6"/>
  <c r="AL344" i="6"/>
  <c r="AL345" i="6"/>
  <c r="AL346" i="6"/>
  <c r="AL347" i="6"/>
  <c r="AL348" i="6"/>
  <c r="AL349" i="6"/>
  <c r="AL350" i="6"/>
  <c r="AL351" i="6"/>
  <c r="AL352" i="6"/>
  <c r="AL353" i="6"/>
  <c r="AL354" i="6"/>
  <c r="AL355" i="6"/>
  <c r="AL356" i="6"/>
  <c r="AL357" i="6"/>
  <c r="AL358" i="6"/>
  <c r="AL359" i="6"/>
  <c r="AL360" i="6"/>
  <c r="AL361" i="6"/>
  <c r="AL362" i="6"/>
  <c r="AL363" i="6"/>
  <c r="AL364" i="6"/>
  <c r="AL365" i="6"/>
  <c r="AL366" i="6"/>
  <c r="AL367" i="6"/>
  <c r="AL368" i="6"/>
  <c r="AL369" i="6"/>
  <c r="AL370" i="6"/>
  <c r="AL371" i="6"/>
  <c r="AL372" i="6"/>
  <c r="AL373" i="6"/>
  <c r="AL374" i="6"/>
  <c r="AL375" i="6"/>
  <c r="AL376" i="6"/>
  <c r="AL377" i="6"/>
  <c r="AL378" i="6"/>
  <c r="AL379" i="6"/>
  <c r="AL380" i="6"/>
  <c r="AL381" i="6"/>
  <c r="AL382" i="6"/>
  <c r="AL383" i="6"/>
  <c r="AL384" i="6"/>
  <c r="AL385" i="6"/>
  <c r="AL386" i="6"/>
  <c r="AL387" i="6"/>
  <c r="AL388" i="6"/>
  <c r="AL389" i="6"/>
  <c r="AL390" i="6"/>
  <c r="AL391" i="6"/>
  <c r="AL392" i="6"/>
  <c r="AL393" i="6"/>
  <c r="AL394" i="6"/>
  <c r="AL395" i="6"/>
  <c r="AL396" i="6"/>
  <c r="AL397" i="6"/>
  <c r="AL398" i="6"/>
  <c r="AL399" i="6"/>
  <c r="AL400" i="6"/>
  <c r="AL401" i="6"/>
  <c r="AL402" i="6"/>
  <c r="AL403" i="6"/>
  <c r="AL404" i="6"/>
  <c r="AL405" i="6"/>
  <c r="AL406" i="6"/>
  <c r="AL407" i="6"/>
  <c r="AL408" i="6"/>
  <c r="AL409" i="6"/>
  <c r="AL410" i="6"/>
  <c r="AL411" i="6"/>
  <c r="AL412" i="6"/>
  <c r="AL413" i="6"/>
  <c r="AL414" i="6"/>
  <c r="AL415" i="6"/>
  <c r="AL416" i="6"/>
  <c r="AL417" i="6"/>
  <c r="AL418" i="6"/>
  <c r="AL419" i="6"/>
  <c r="AL420" i="6"/>
  <c r="AL421" i="6"/>
  <c r="AL422" i="6"/>
  <c r="AL423" i="6"/>
  <c r="AL424" i="6"/>
  <c r="AL425" i="6"/>
  <c r="AL426" i="6"/>
  <c r="AL427" i="6"/>
  <c r="AL428" i="6"/>
  <c r="AL429" i="6"/>
  <c r="AL430" i="6"/>
  <c r="AL431" i="6"/>
  <c r="AL432" i="6"/>
  <c r="AL433" i="6"/>
  <c r="AL434" i="6"/>
  <c r="AL435" i="6"/>
  <c r="AL436" i="6"/>
  <c r="AL437" i="6"/>
  <c r="AL438" i="6"/>
  <c r="AL439" i="6"/>
  <c r="AL440" i="6"/>
  <c r="AL441" i="6"/>
  <c r="AL442" i="6"/>
  <c r="AL443" i="6"/>
  <c r="AL444" i="6"/>
  <c r="AL445" i="6"/>
  <c r="AL446" i="6"/>
  <c r="AL447" i="6"/>
  <c r="AL448" i="6"/>
  <c r="AL449" i="6"/>
  <c r="AL450" i="6"/>
  <c r="AL451" i="6"/>
  <c r="AL452" i="6"/>
  <c r="AL453" i="6"/>
  <c r="AL454" i="6"/>
  <c r="AL455" i="6"/>
  <c r="AL456" i="6"/>
  <c r="AL457" i="6"/>
  <c r="AL458" i="6"/>
  <c r="AL459" i="6"/>
  <c r="AL460" i="6"/>
  <c r="AL461" i="6"/>
  <c r="AL462" i="6"/>
  <c r="AL463" i="6"/>
  <c r="AL464" i="6"/>
  <c r="AL465" i="6"/>
  <c r="AL466" i="6"/>
  <c r="AL467" i="6"/>
  <c r="AL468" i="6"/>
  <c r="AL469" i="6"/>
  <c r="AL470" i="6"/>
  <c r="AL471" i="6"/>
  <c r="AL472" i="6"/>
  <c r="AL473" i="6"/>
  <c r="AL474" i="6"/>
  <c r="AL475" i="6"/>
  <c r="AL476" i="6"/>
  <c r="AL477" i="6"/>
  <c r="AL478" i="6"/>
  <c r="AL479" i="6"/>
  <c r="AL480" i="6"/>
  <c r="AL481" i="6"/>
  <c r="AL482" i="6"/>
  <c r="AL483" i="6"/>
  <c r="AL484" i="6"/>
  <c r="AL485" i="6"/>
  <c r="AL486" i="6"/>
  <c r="AL487" i="6"/>
  <c r="AL488" i="6"/>
  <c r="AL489" i="6"/>
  <c r="AL490" i="6"/>
  <c r="AL491" i="6"/>
  <c r="AL492" i="6"/>
  <c r="AL493" i="6"/>
  <c r="AL494" i="6"/>
  <c r="AL495" i="6"/>
  <c r="AL2" i="6"/>
  <c r="T3" i="6"/>
  <c r="T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28" i="6"/>
  <c r="T429" i="6"/>
  <c r="T430" i="6"/>
  <c r="T431" i="6"/>
  <c r="T432" i="6"/>
  <c r="T433" i="6"/>
  <c r="T434" i="6"/>
  <c r="T435" i="6"/>
  <c r="T436" i="6"/>
  <c r="T437" i="6"/>
  <c r="T438" i="6"/>
  <c r="T439" i="6"/>
  <c r="T440" i="6"/>
  <c r="T441" i="6"/>
  <c r="T442" i="6"/>
  <c r="T443" i="6"/>
  <c r="T444" i="6"/>
  <c r="T445" i="6"/>
  <c r="T446" i="6"/>
  <c r="T447" i="6"/>
  <c r="T448" i="6"/>
  <c r="T449" i="6"/>
  <c r="T450" i="6"/>
  <c r="T451" i="6"/>
  <c r="T452" i="6"/>
  <c r="T453" i="6"/>
  <c r="T454" i="6"/>
  <c r="T455" i="6"/>
  <c r="T456" i="6"/>
  <c r="T457" i="6"/>
  <c r="T458" i="6"/>
  <c r="T459" i="6"/>
  <c r="T460" i="6"/>
  <c r="T461" i="6"/>
  <c r="T462" i="6"/>
  <c r="T463" i="6"/>
  <c r="T464" i="6"/>
  <c r="T465" i="6"/>
  <c r="T466" i="6"/>
  <c r="T467" i="6"/>
  <c r="T468" i="6"/>
  <c r="T469" i="6"/>
  <c r="T470" i="6"/>
  <c r="T471" i="6"/>
  <c r="T472" i="6"/>
  <c r="T473" i="6"/>
  <c r="T474" i="6"/>
  <c r="T475" i="6"/>
  <c r="T476" i="6"/>
  <c r="T477" i="6"/>
  <c r="T478" i="6"/>
  <c r="T479" i="6"/>
  <c r="T480" i="6"/>
  <c r="T481" i="6"/>
  <c r="T482" i="6"/>
  <c r="T483" i="6"/>
  <c r="T484" i="6"/>
  <c r="T485" i="6"/>
  <c r="T486" i="6"/>
  <c r="T487" i="6"/>
  <c r="T488" i="6"/>
  <c r="T489" i="6"/>
  <c r="T490" i="6"/>
  <c r="T491" i="6"/>
  <c r="T492" i="6"/>
  <c r="T493" i="6"/>
  <c r="T494" i="6"/>
  <c r="T495"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2"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2"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2" i="6"/>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2" i="6"/>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2" i="6"/>
  <c r="O3" i="6"/>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2" i="6"/>
  <c r="P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2" i="6"/>
  <c r="Q3" i="6"/>
  <c r="Q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2" i="6"/>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2"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2" i="6"/>
  <c r="T2" i="6"/>
  <c r="U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2" i="6"/>
  <c r="V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2" i="6"/>
  <c r="W3"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2"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X298" i="6"/>
  <c r="X299" i="6"/>
  <c r="X300" i="6"/>
  <c r="X301" i="6"/>
  <c r="X302" i="6"/>
  <c r="X303" i="6"/>
  <c r="X304" i="6"/>
  <c r="X305" i="6"/>
  <c r="X306" i="6"/>
  <c r="X307" i="6"/>
  <c r="X308" i="6"/>
  <c r="X309" i="6"/>
  <c r="X310" i="6"/>
  <c r="X311" i="6"/>
  <c r="X312" i="6"/>
  <c r="X313" i="6"/>
  <c r="X314" i="6"/>
  <c r="X315" i="6"/>
  <c r="X316" i="6"/>
  <c r="X317" i="6"/>
  <c r="X318" i="6"/>
  <c r="X319" i="6"/>
  <c r="X320" i="6"/>
  <c r="X321" i="6"/>
  <c r="X322" i="6"/>
  <c r="X323" i="6"/>
  <c r="X324" i="6"/>
  <c r="X325" i="6"/>
  <c r="X326" i="6"/>
  <c r="X327" i="6"/>
  <c r="X328" i="6"/>
  <c r="X329" i="6"/>
  <c r="X330" i="6"/>
  <c r="X331" i="6"/>
  <c r="X332" i="6"/>
  <c r="X333" i="6"/>
  <c r="X334" i="6"/>
  <c r="X335" i="6"/>
  <c r="X336" i="6"/>
  <c r="X337" i="6"/>
  <c r="X338" i="6"/>
  <c r="X339" i="6"/>
  <c r="X340" i="6"/>
  <c r="X341" i="6"/>
  <c r="X342" i="6"/>
  <c r="X343" i="6"/>
  <c r="X344" i="6"/>
  <c r="X345" i="6"/>
  <c r="X346" i="6"/>
  <c r="X347" i="6"/>
  <c r="X348" i="6"/>
  <c r="X349" i="6"/>
  <c r="X350" i="6"/>
  <c r="X351" i="6"/>
  <c r="X352" i="6"/>
  <c r="X353" i="6"/>
  <c r="X354" i="6"/>
  <c r="X355" i="6"/>
  <c r="X356" i="6"/>
  <c r="X357" i="6"/>
  <c r="X358" i="6"/>
  <c r="X359" i="6"/>
  <c r="X360" i="6"/>
  <c r="X361" i="6"/>
  <c r="X362" i="6"/>
  <c r="X363" i="6"/>
  <c r="X364" i="6"/>
  <c r="X365" i="6"/>
  <c r="X366" i="6"/>
  <c r="X367" i="6"/>
  <c r="X368" i="6"/>
  <c r="X369" i="6"/>
  <c r="X370" i="6"/>
  <c r="X371" i="6"/>
  <c r="X372" i="6"/>
  <c r="X373" i="6"/>
  <c r="X374" i="6"/>
  <c r="X375" i="6"/>
  <c r="X376" i="6"/>
  <c r="X377" i="6"/>
  <c r="X378" i="6"/>
  <c r="X379" i="6"/>
  <c r="X380" i="6"/>
  <c r="X381" i="6"/>
  <c r="X382" i="6"/>
  <c r="X383" i="6"/>
  <c r="X384" i="6"/>
  <c r="X385" i="6"/>
  <c r="X386" i="6"/>
  <c r="X387" i="6"/>
  <c r="X388" i="6"/>
  <c r="X389" i="6"/>
  <c r="X390" i="6"/>
  <c r="X391" i="6"/>
  <c r="X392" i="6"/>
  <c r="X393" i="6"/>
  <c r="X394" i="6"/>
  <c r="X395" i="6"/>
  <c r="X396" i="6"/>
  <c r="X397" i="6"/>
  <c r="X398" i="6"/>
  <c r="X399" i="6"/>
  <c r="X400" i="6"/>
  <c r="X401" i="6"/>
  <c r="X402" i="6"/>
  <c r="X403" i="6"/>
  <c r="X404" i="6"/>
  <c r="X405" i="6"/>
  <c r="X406" i="6"/>
  <c r="X407" i="6"/>
  <c r="X408" i="6"/>
  <c r="X409" i="6"/>
  <c r="X410" i="6"/>
  <c r="X411" i="6"/>
  <c r="X412" i="6"/>
  <c r="X413" i="6"/>
  <c r="X414" i="6"/>
  <c r="X415" i="6"/>
  <c r="X416" i="6"/>
  <c r="X417" i="6"/>
  <c r="X418" i="6"/>
  <c r="X419" i="6"/>
  <c r="X420" i="6"/>
  <c r="X421" i="6"/>
  <c r="X422" i="6"/>
  <c r="X423" i="6"/>
  <c r="X424" i="6"/>
  <c r="X425" i="6"/>
  <c r="X426" i="6"/>
  <c r="X427" i="6"/>
  <c r="X428" i="6"/>
  <c r="X429" i="6"/>
  <c r="X430" i="6"/>
  <c r="X431" i="6"/>
  <c r="X432" i="6"/>
  <c r="X433" i="6"/>
  <c r="X434" i="6"/>
  <c r="X435" i="6"/>
  <c r="X436" i="6"/>
  <c r="X437" i="6"/>
  <c r="X438" i="6"/>
  <c r="X439" i="6"/>
  <c r="X440" i="6"/>
  <c r="X441" i="6"/>
  <c r="X442" i="6"/>
  <c r="X443" i="6"/>
  <c r="X444" i="6"/>
  <c r="X445" i="6"/>
  <c r="X446" i="6"/>
  <c r="X447" i="6"/>
  <c r="X448" i="6"/>
  <c r="X449" i="6"/>
  <c r="X450" i="6"/>
  <c r="X451" i="6"/>
  <c r="X452" i="6"/>
  <c r="X453" i="6"/>
  <c r="X454" i="6"/>
  <c r="X455" i="6"/>
  <c r="X456" i="6"/>
  <c r="X457" i="6"/>
  <c r="X458" i="6"/>
  <c r="X459" i="6"/>
  <c r="X460" i="6"/>
  <c r="X461" i="6"/>
  <c r="X462" i="6"/>
  <c r="X463" i="6"/>
  <c r="X464" i="6"/>
  <c r="X465" i="6"/>
  <c r="X466" i="6"/>
  <c r="X467" i="6"/>
  <c r="X468" i="6"/>
  <c r="X469" i="6"/>
  <c r="X470" i="6"/>
  <c r="X471" i="6"/>
  <c r="X472" i="6"/>
  <c r="X473" i="6"/>
  <c r="X474" i="6"/>
  <c r="X475" i="6"/>
  <c r="X476" i="6"/>
  <c r="X477" i="6"/>
  <c r="X478" i="6"/>
  <c r="X479" i="6"/>
  <c r="X480" i="6"/>
  <c r="X481" i="6"/>
  <c r="X482" i="6"/>
  <c r="X483" i="6"/>
  <c r="X484" i="6"/>
  <c r="X485" i="6"/>
  <c r="X486" i="6"/>
  <c r="X487" i="6"/>
  <c r="X488" i="6"/>
  <c r="X489" i="6"/>
  <c r="X490" i="6"/>
  <c r="X491" i="6"/>
  <c r="X492" i="6"/>
  <c r="X493" i="6"/>
  <c r="X494" i="6"/>
  <c r="X495" i="6"/>
  <c r="X2" i="6"/>
  <c r="Y3" i="6"/>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2" i="6"/>
  <c r="Z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2" i="6"/>
  <c r="AA3" i="6"/>
  <c r="AA4" i="6"/>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58" i="6"/>
  <c r="AA159" i="6"/>
  <c r="AA160" i="6"/>
  <c r="AA161" i="6"/>
  <c r="AA162" i="6"/>
  <c r="AA163" i="6"/>
  <c r="AA164"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89" i="6"/>
  <c r="AA190" i="6"/>
  <c r="AA191" i="6"/>
  <c r="AA192" i="6"/>
  <c r="AA193" i="6"/>
  <c r="AA194" i="6"/>
  <c r="AA195" i="6"/>
  <c r="AA196" i="6"/>
  <c r="AA197" i="6"/>
  <c r="AA198" i="6"/>
  <c r="AA199" i="6"/>
  <c r="AA200" i="6"/>
  <c r="AA201" i="6"/>
  <c r="AA202" i="6"/>
  <c r="AA203" i="6"/>
  <c r="AA204" i="6"/>
  <c r="AA205" i="6"/>
  <c r="AA206" i="6"/>
  <c r="AA207" i="6"/>
  <c r="AA208" i="6"/>
  <c r="AA209" i="6"/>
  <c r="AA210" i="6"/>
  <c r="AA211" i="6"/>
  <c r="AA212" i="6"/>
  <c r="AA213" i="6"/>
  <c r="AA214" i="6"/>
  <c r="AA215" i="6"/>
  <c r="AA216" i="6"/>
  <c r="AA217" i="6"/>
  <c r="AA218" i="6"/>
  <c r="AA219" i="6"/>
  <c r="AA220" i="6"/>
  <c r="AA221" i="6"/>
  <c r="AA222" i="6"/>
  <c r="AA223" i="6"/>
  <c r="AA224" i="6"/>
  <c r="AA225" i="6"/>
  <c r="AA226" i="6"/>
  <c r="AA227" i="6"/>
  <c r="AA228" i="6"/>
  <c r="AA229" i="6"/>
  <c r="AA230" i="6"/>
  <c r="AA231" i="6"/>
  <c r="AA232" i="6"/>
  <c r="AA233" i="6"/>
  <c r="AA234" i="6"/>
  <c r="AA235" i="6"/>
  <c r="AA236" i="6"/>
  <c r="AA237" i="6"/>
  <c r="AA238" i="6"/>
  <c r="AA239" i="6"/>
  <c r="AA240" i="6"/>
  <c r="AA241" i="6"/>
  <c r="AA242" i="6"/>
  <c r="AA243" i="6"/>
  <c r="AA244" i="6"/>
  <c r="AA245" i="6"/>
  <c r="AA246" i="6"/>
  <c r="AA247" i="6"/>
  <c r="AA248" i="6"/>
  <c r="AA249" i="6"/>
  <c r="AA250" i="6"/>
  <c r="AA251" i="6"/>
  <c r="AA252" i="6"/>
  <c r="AA253" i="6"/>
  <c r="AA254" i="6"/>
  <c r="AA255" i="6"/>
  <c r="AA256" i="6"/>
  <c r="AA257" i="6"/>
  <c r="AA258" i="6"/>
  <c r="AA259" i="6"/>
  <c r="AA260" i="6"/>
  <c r="AA261" i="6"/>
  <c r="AA262" i="6"/>
  <c r="AA263" i="6"/>
  <c r="AA264" i="6"/>
  <c r="AA265" i="6"/>
  <c r="AA266" i="6"/>
  <c r="AA267" i="6"/>
  <c r="AA268" i="6"/>
  <c r="AA269" i="6"/>
  <c r="AA270" i="6"/>
  <c r="AA271" i="6"/>
  <c r="AA272" i="6"/>
  <c r="AA273" i="6"/>
  <c r="AA274" i="6"/>
  <c r="AA275" i="6"/>
  <c r="AA276" i="6"/>
  <c r="AA277" i="6"/>
  <c r="AA278" i="6"/>
  <c r="AA279" i="6"/>
  <c r="AA280" i="6"/>
  <c r="AA281" i="6"/>
  <c r="AA282" i="6"/>
  <c r="AA283" i="6"/>
  <c r="AA284" i="6"/>
  <c r="AA285" i="6"/>
  <c r="AA286" i="6"/>
  <c r="AA287" i="6"/>
  <c r="AA288" i="6"/>
  <c r="AA289" i="6"/>
  <c r="AA290" i="6"/>
  <c r="AA291" i="6"/>
  <c r="AA292" i="6"/>
  <c r="AA293" i="6"/>
  <c r="AA294" i="6"/>
  <c r="AA295" i="6"/>
  <c r="AA296" i="6"/>
  <c r="AA297" i="6"/>
  <c r="AA298" i="6"/>
  <c r="AA299" i="6"/>
  <c r="AA300" i="6"/>
  <c r="AA301" i="6"/>
  <c r="AA302" i="6"/>
  <c r="AA303" i="6"/>
  <c r="AA304" i="6"/>
  <c r="AA305" i="6"/>
  <c r="AA306" i="6"/>
  <c r="AA307" i="6"/>
  <c r="AA308" i="6"/>
  <c r="AA309" i="6"/>
  <c r="AA310" i="6"/>
  <c r="AA311" i="6"/>
  <c r="AA312" i="6"/>
  <c r="AA313" i="6"/>
  <c r="AA314" i="6"/>
  <c r="AA315" i="6"/>
  <c r="AA316" i="6"/>
  <c r="AA317" i="6"/>
  <c r="AA318" i="6"/>
  <c r="AA319" i="6"/>
  <c r="AA320" i="6"/>
  <c r="AA321" i="6"/>
  <c r="AA322" i="6"/>
  <c r="AA323" i="6"/>
  <c r="AA324" i="6"/>
  <c r="AA325" i="6"/>
  <c r="AA326" i="6"/>
  <c r="AA327" i="6"/>
  <c r="AA328" i="6"/>
  <c r="AA329" i="6"/>
  <c r="AA330" i="6"/>
  <c r="AA331" i="6"/>
  <c r="AA332" i="6"/>
  <c r="AA333" i="6"/>
  <c r="AA334" i="6"/>
  <c r="AA335" i="6"/>
  <c r="AA336" i="6"/>
  <c r="AA337" i="6"/>
  <c r="AA338" i="6"/>
  <c r="AA339" i="6"/>
  <c r="AA340" i="6"/>
  <c r="AA341" i="6"/>
  <c r="AA342" i="6"/>
  <c r="AA343" i="6"/>
  <c r="AA344" i="6"/>
  <c r="AA345" i="6"/>
  <c r="AA346" i="6"/>
  <c r="AA347" i="6"/>
  <c r="AA348" i="6"/>
  <c r="AA349" i="6"/>
  <c r="AA350" i="6"/>
  <c r="AA351" i="6"/>
  <c r="AA352" i="6"/>
  <c r="AA353" i="6"/>
  <c r="AA354" i="6"/>
  <c r="AA355" i="6"/>
  <c r="AA356" i="6"/>
  <c r="AA357" i="6"/>
  <c r="AA358" i="6"/>
  <c r="AA359" i="6"/>
  <c r="AA360" i="6"/>
  <c r="AA361" i="6"/>
  <c r="AA362" i="6"/>
  <c r="AA363" i="6"/>
  <c r="AA364" i="6"/>
  <c r="AA365" i="6"/>
  <c r="AA366" i="6"/>
  <c r="AA367" i="6"/>
  <c r="AA368" i="6"/>
  <c r="AA369" i="6"/>
  <c r="AA370" i="6"/>
  <c r="AA371" i="6"/>
  <c r="AA372" i="6"/>
  <c r="AA373" i="6"/>
  <c r="AA374" i="6"/>
  <c r="AA375" i="6"/>
  <c r="AA376" i="6"/>
  <c r="AA377" i="6"/>
  <c r="AA378" i="6"/>
  <c r="AA379" i="6"/>
  <c r="AA380" i="6"/>
  <c r="AA381" i="6"/>
  <c r="AA382" i="6"/>
  <c r="AA383" i="6"/>
  <c r="AA384" i="6"/>
  <c r="AA385" i="6"/>
  <c r="AA386" i="6"/>
  <c r="AA387" i="6"/>
  <c r="AA388" i="6"/>
  <c r="AA389" i="6"/>
  <c r="AA390" i="6"/>
  <c r="AA391" i="6"/>
  <c r="AA392" i="6"/>
  <c r="AA393" i="6"/>
  <c r="AA394" i="6"/>
  <c r="AA395" i="6"/>
  <c r="AA396" i="6"/>
  <c r="AA397" i="6"/>
  <c r="AA398" i="6"/>
  <c r="AA399" i="6"/>
  <c r="AA400" i="6"/>
  <c r="AA401" i="6"/>
  <c r="AA402" i="6"/>
  <c r="AA403" i="6"/>
  <c r="AA404" i="6"/>
  <c r="AA405" i="6"/>
  <c r="AA406" i="6"/>
  <c r="AA407" i="6"/>
  <c r="AA408" i="6"/>
  <c r="AA409" i="6"/>
  <c r="AA410" i="6"/>
  <c r="AA411" i="6"/>
  <c r="AA412" i="6"/>
  <c r="AA413" i="6"/>
  <c r="AA414" i="6"/>
  <c r="AA415" i="6"/>
  <c r="AA416" i="6"/>
  <c r="AA417" i="6"/>
  <c r="AA418" i="6"/>
  <c r="AA419" i="6"/>
  <c r="AA420" i="6"/>
  <c r="AA421" i="6"/>
  <c r="AA422" i="6"/>
  <c r="AA423" i="6"/>
  <c r="AA424" i="6"/>
  <c r="AA425" i="6"/>
  <c r="AA426" i="6"/>
  <c r="AA427" i="6"/>
  <c r="AA428" i="6"/>
  <c r="AA429" i="6"/>
  <c r="AA430" i="6"/>
  <c r="AA431" i="6"/>
  <c r="AA432" i="6"/>
  <c r="AA433" i="6"/>
  <c r="AA434" i="6"/>
  <c r="AA435" i="6"/>
  <c r="AA436" i="6"/>
  <c r="AA437" i="6"/>
  <c r="AA438" i="6"/>
  <c r="AA439" i="6"/>
  <c r="AA440" i="6"/>
  <c r="AA441" i="6"/>
  <c r="AA442" i="6"/>
  <c r="AA443" i="6"/>
  <c r="AA444" i="6"/>
  <c r="AA445" i="6"/>
  <c r="AA446" i="6"/>
  <c r="AA447" i="6"/>
  <c r="AA448" i="6"/>
  <c r="AA449" i="6"/>
  <c r="AA450" i="6"/>
  <c r="AA451" i="6"/>
  <c r="AA452" i="6"/>
  <c r="AA453" i="6"/>
  <c r="AA454" i="6"/>
  <c r="AA455" i="6"/>
  <c r="AA456" i="6"/>
  <c r="AA457" i="6"/>
  <c r="AA458" i="6"/>
  <c r="AA459" i="6"/>
  <c r="AA460" i="6"/>
  <c r="AA461" i="6"/>
  <c r="AA462" i="6"/>
  <c r="AA463" i="6"/>
  <c r="AA464" i="6"/>
  <c r="AA465" i="6"/>
  <c r="AA466" i="6"/>
  <c r="AA467" i="6"/>
  <c r="AA468" i="6"/>
  <c r="AA469" i="6"/>
  <c r="AA470" i="6"/>
  <c r="AA471" i="6"/>
  <c r="AA472" i="6"/>
  <c r="AA473" i="6"/>
  <c r="AA474" i="6"/>
  <c r="AA475" i="6"/>
  <c r="AA476" i="6"/>
  <c r="AA477" i="6"/>
  <c r="AA478" i="6"/>
  <c r="AA479" i="6"/>
  <c r="AA480" i="6"/>
  <c r="AA481" i="6"/>
  <c r="AA482" i="6"/>
  <c r="AA483" i="6"/>
  <c r="AA484" i="6"/>
  <c r="AA485" i="6"/>
  <c r="AA486" i="6"/>
  <c r="AA487" i="6"/>
  <c r="AA488" i="6"/>
  <c r="AA489" i="6"/>
  <c r="AA490" i="6"/>
  <c r="AA491" i="6"/>
  <c r="AA492" i="6"/>
  <c r="AA493" i="6"/>
  <c r="AA494" i="6"/>
  <c r="AA495" i="6"/>
  <c r="AA2" i="6"/>
  <c r="AC3" i="6"/>
  <c r="AC4" i="6"/>
  <c r="AC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AC154" i="6"/>
  <c r="AC155" i="6"/>
  <c r="AC156" i="6"/>
  <c r="AC157" i="6"/>
  <c r="AC158" i="6"/>
  <c r="AC159" i="6"/>
  <c r="AC160" i="6"/>
  <c r="AC161" i="6"/>
  <c r="AC162" i="6"/>
  <c r="AC163" i="6"/>
  <c r="AC164" i="6"/>
  <c r="AC165" i="6"/>
  <c r="AC166" i="6"/>
  <c r="AC167" i="6"/>
  <c r="AC168" i="6"/>
  <c r="AC169" i="6"/>
  <c r="AC170" i="6"/>
  <c r="AC171" i="6"/>
  <c r="AC172" i="6"/>
  <c r="AC173" i="6"/>
  <c r="AC174" i="6"/>
  <c r="AC175" i="6"/>
  <c r="AC176" i="6"/>
  <c r="AC177" i="6"/>
  <c r="AC178" i="6"/>
  <c r="AC179" i="6"/>
  <c r="AC180" i="6"/>
  <c r="AC181" i="6"/>
  <c r="AC182" i="6"/>
  <c r="AC183" i="6"/>
  <c r="AC184" i="6"/>
  <c r="AC185" i="6"/>
  <c r="AC186" i="6"/>
  <c r="AC187" i="6"/>
  <c r="AC188" i="6"/>
  <c r="AC189" i="6"/>
  <c r="AC190" i="6"/>
  <c r="AC191" i="6"/>
  <c r="AC192" i="6"/>
  <c r="AC193" i="6"/>
  <c r="AC194" i="6"/>
  <c r="AC195" i="6"/>
  <c r="AC196" i="6"/>
  <c r="AC197" i="6"/>
  <c r="AC198" i="6"/>
  <c r="AC199" i="6"/>
  <c r="AC200" i="6"/>
  <c r="AC201" i="6"/>
  <c r="AC202" i="6"/>
  <c r="AC203" i="6"/>
  <c r="AC204" i="6"/>
  <c r="AC205" i="6"/>
  <c r="AC206" i="6"/>
  <c r="AC207" i="6"/>
  <c r="AC208" i="6"/>
  <c r="AC209" i="6"/>
  <c r="AC210" i="6"/>
  <c r="AC211" i="6"/>
  <c r="AC212" i="6"/>
  <c r="AC213" i="6"/>
  <c r="AC214" i="6"/>
  <c r="AC215" i="6"/>
  <c r="AC216" i="6"/>
  <c r="AC217" i="6"/>
  <c r="AC218" i="6"/>
  <c r="AC219" i="6"/>
  <c r="AC220" i="6"/>
  <c r="AC221" i="6"/>
  <c r="AC222" i="6"/>
  <c r="AC223" i="6"/>
  <c r="AC224" i="6"/>
  <c r="AC225" i="6"/>
  <c r="AC226" i="6"/>
  <c r="AC227" i="6"/>
  <c r="AC228" i="6"/>
  <c r="AC229" i="6"/>
  <c r="AC230" i="6"/>
  <c r="AC231" i="6"/>
  <c r="AC232" i="6"/>
  <c r="AC233" i="6"/>
  <c r="AC234" i="6"/>
  <c r="AC235" i="6"/>
  <c r="AC236" i="6"/>
  <c r="AC237" i="6"/>
  <c r="AC238" i="6"/>
  <c r="AC239" i="6"/>
  <c r="AC240" i="6"/>
  <c r="AC241" i="6"/>
  <c r="AC242" i="6"/>
  <c r="AC243" i="6"/>
  <c r="AC244" i="6"/>
  <c r="AC245" i="6"/>
  <c r="AC246" i="6"/>
  <c r="AC247" i="6"/>
  <c r="AC248" i="6"/>
  <c r="AC249" i="6"/>
  <c r="AC250" i="6"/>
  <c r="AC251" i="6"/>
  <c r="AC252" i="6"/>
  <c r="AC253" i="6"/>
  <c r="AC254" i="6"/>
  <c r="AC255" i="6"/>
  <c r="AC256" i="6"/>
  <c r="AC257" i="6"/>
  <c r="AC258" i="6"/>
  <c r="AC259" i="6"/>
  <c r="AC260" i="6"/>
  <c r="AC261" i="6"/>
  <c r="AC262" i="6"/>
  <c r="AC263" i="6"/>
  <c r="AC264" i="6"/>
  <c r="AC265" i="6"/>
  <c r="AC266" i="6"/>
  <c r="AC267" i="6"/>
  <c r="AC268" i="6"/>
  <c r="AC269" i="6"/>
  <c r="AC270" i="6"/>
  <c r="AC271" i="6"/>
  <c r="AC272" i="6"/>
  <c r="AC273" i="6"/>
  <c r="AC274" i="6"/>
  <c r="AC275" i="6"/>
  <c r="AC276" i="6"/>
  <c r="AC277" i="6"/>
  <c r="AC278" i="6"/>
  <c r="AC279" i="6"/>
  <c r="AC280" i="6"/>
  <c r="AC281" i="6"/>
  <c r="AC282" i="6"/>
  <c r="AC283" i="6"/>
  <c r="AC284" i="6"/>
  <c r="AC285" i="6"/>
  <c r="AC286" i="6"/>
  <c r="AC287" i="6"/>
  <c r="AC288" i="6"/>
  <c r="AC289" i="6"/>
  <c r="AC290" i="6"/>
  <c r="AC291" i="6"/>
  <c r="AC292" i="6"/>
  <c r="AC293" i="6"/>
  <c r="AC294" i="6"/>
  <c r="AC295" i="6"/>
  <c r="AC296" i="6"/>
  <c r="AC297" i="6"/>
  <c r="AC298" i="6"/>
  <c r="AC299" i="6"/>
  <c r="AC300" i="6"/>
  <c r="AC301" i="6"/>
  <c r="AC302" i="6"/>
  <c r="AC303" i="6"/>
  <c r="AC304" i="6"/>
  <c r="AC305" i="6"/>
  <c r="AC306" i="6"/>
  <c r="AC307" i="6"/>
  <c r="AC308" i="6"/>
  <c r="AC309" i="6"/>
  <c r="AC310" i="6"/>
  <c r="AC311" i="6"/>
  <c r="AC312" i="6"/>
  <c r="AC313" i="6"/>
  <c r="AC314" i="6"/>
  <c r="AC315" i="6"/>
  <c r="AC316" i="6"/>
  <c r="AC317" i="6"/>
  <c r="AC318" i="6"/>
  <c r="AC319" i="6"/>
  <c r="AC320" i="6"/>
  <c r="AC321" i="6"/>
  <c r="AC322" i="6"/>
  <c r="AC323" i="6"/>
  <c r="AC324" i="6"/>
  <c r="AC325" i="6"/>
  <c r="AC326" i="6"/>
  <c r="AC327" i="6"/>
  <c r="AC328" i="6"/>
  <c r="AC329" i="6"/>
  <c r="AC330" i="6"/>
  <c r="AC331" i="6"/>
  <c r="AC332" i="6"/>
  <c r="AC333" i="6"/>
  <c r="AC334" i="6"/>
  <c r="AC335" i="6"/>
  <c r="AC336" i="6"/>
  <c r="AC337" i="6"/>
  <c r="AC338" i="6"/>
  <c r="AC339" i="6"/>
  <c r="AC340" i="6"/>
  <c r="AC341" i="6"/>
  <c r="AC342" i="6"/>
  <c r="AC343" i="6"/>
  <c r="AC344" i="6"/>
  <c r="AC345" i="6"/>
  <c r="AC346" i="6"/>
  <c r="AC347" i="6"/>
  <c r="AC348" i="6"/>
  <c r="AC349" i="6"/>
  <c r="AC350" i="6"/>
  <c r="AC351" i="6"/>
  <c r="AC352" i="6"/>
  <c r="AC353" i="6"/>
  <c r="AC354" i="6"/>
  <c r="AC355" i="6"/>
  <c r="AC356" i="6"/>
  <c r="AC357" i="6"/>
  <c r="AC358" i="6"/>
  <c r="AC359" i="6"/>
  <c r="AC360" i="6"/>
  <c r="AC361" i="6"/>
  <c r="AC362" i="6"/>
  <c r="AC363" i="6"/>
  <c r="AC364" i="6"/>
  <c r="AC365" i="6"/>
  <c r="AC366" i="6"/>
  <c r="AC367" i="6"/>
  <c r="AC368" i="6"/>
  <c r="AC369" i="6"/>
  <c r="AC370" i="6"/>
  <c r="AC371" i="6"/>
  <c r="AC372" i="6"/>
  <c r="AC373" i="6"/>
  <c r="AC374" i="6"/>
  <c r="AC375" i="6"/>
  <c r="AC376" i="6"/>
  <c r="AC377" i="6"/>
  <c r="AC378" i="6"/>
  <c r="AC379" i="6"/>
  <c r="AC380" i="6"/>
  <c r="AC381" i="6"/>
  <c r="AC382" i="6"/>
  <c r="AC383" i="6"/>
  <c r="AC384" i="6"/>
  <c r="AC385" i="6"/>
  <c r="AC386" i="6"/>
  <c r="AC387" i="6"/>
  <c r="AC388" i="6"/>
  <c r="AC389" i="6"/>
  <c r="AC390" i="6"/>
  <c r="AC391" i="6"/>
  <c r="AC392" i="6"/>
  <c r="AC393" i="6"/>
  <c r="AC394" i="6"/>
  <c r="AC395" i="6"/>
  <c r="AC396" i="6"/>
  <c r="AC397" i="6"/>
  <c r="AC398" i="6"/>
  <c r="AC399" i="6"/>
  <c r="AC400" i="6"/>
  <c r="AC401" i="6"/>
  <c r="AC402" i="6"/>
  <c r="AC403" i="6"/>
  <c r="AC404" i="6"/>
  <c r="AC405" i="6"/>
  <c r="AC406" i="6"/>
  <c r="AC407" i="6"/>
  <c r="AC408" i="6"/>
  <c r="AC409" i="6"/>
  <c r="AC410" i="6"/>
  <c r="AC411" i="6"/>
  <c r="AC412" i="6"/>
  <c r="AC413" i="6"/>
  <c r="AC414" i="6"/>
  <c r="AC415" i="6"/>
  <c r="AC416" i="6"/>
  <c r="AC417" i="6"/>
  <c r="AC418" i="6"/>
  <c r="AC419" i="6"/>
  <c r="AC420" i="6"/>
  <c r="AC421" i="6"/>
  <c r="AC422" i="6"/>
  <c r="AC423" i="6"/>
  <c r="AC424" i="6"/>
  <c r="AC425" i="6"/>
  <c r="AC426" i="6"/>
  <c r="AC427" i="6"/>
  <c r="AC428" i="6"/>
  <c r="AC429" i="6"/>
  <c r="AC430" i="6"/>
  <c r="AC431" i="6"/>
  <c r="AC432" i="6"/>
  <c r="AC433" i="6"/>
  <c r="AC434" i="6"/>
  <c r="AC435" i="6"/>
  <c r="AC436" i="6"/>
  <c r="AC437" i="6"/>
  <c r="AC438" i="6"/>
  <c r="AC439" i="6"/>
  <c r="AC440" i="6"/>
  <c r="AC441" i="6"/>
  <c r="AC442" i="6"/>
  <c r="AC443" i="6"/>
  <c r="AC444" i="6"/>
  <c r="AC445" i="6"/>
  <c r="AC446" i="6"/>
  <c r="AC447" i="6"/>
  <c r="AC448" i="6"/>
  <c r="AC449" i="6"/>
  <c r="AC450" i="6"/>
  <c r="AC451" i="6"/>
  <c r="AC452" i="6"/>
  <c r="AC453" i="6"/>
  <c r="AC454" i="6"/>
  <c r="AC455" i="6"/>
  <c r="AC456" i="6"/>
  <c r="AC457" i="6"/>
  <c r="AC458" i="6"/>
  <c r="AC459" i="6"/>
  <c r="AC460" i="6"/>
  <c r="AC461" i="6"/>
  <c r="AC462" i="6"/>
  <c r="AC463" i="6"/>
  <c r="AC464" i="6"/>
  <c r="AC465" i="6"/>
  <c r="AC466" i="6"/>
  <c r="AC467" i="6"/>
  <c r="AC468" i="6"/>
  <c r="AC469" i="6"/>
  <c r="AC470" i="6"/>
  <c r="AC471" i="6"/>
  <c r="AC472" i="6"/>
  <c r="AC473" i="6"/>
  <c r="AC474" i="6"/>
  <c r="AC475" i="6"/>
  <c r="AC476" i="6"/>
  <c r="AC477" i="6"/>
  <c r="AC478" i="6"/>
  <c r="AC479" i="6"/>
  <c r="AC480" i="6"/>
  <c r="AC481" i="6"/>
  <c r="AC482" i="6"/>
  <c r="AC483" i="6"/>
  <c r="AC484" i="6"/>
  <c r="AC485" i="6"/>
  <c r="AC486" i="6"/>
  <c r="AC487" i="6"/>
  <c r="AC488" i="6"/>
  <c r="AC489" i="6"/>
  <c r="AC490" i="6"/>
  <c r="AC491" i="6"/>
  <c r="AC492" i="6"/>
  <c r="AC493" i="6"/>
  <c r="AC494" i="6"/>
  <c r="AC495" i="6"/>
  <c r="AC2" i="6"/>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2" i="6"/>
  <c r="AD3" i="6"/>
  <c r="AD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172" i="6"/>
  <c r="AD173" i="6"/>
  <c r="AD174" i="6"/>
  <c r="AD175" i="6"/>
  <c r="AD176" i="6"/>
  <c r="AD177" i="6"/>
  <c r="AD178" i="6"/>
  <c r="AD179" i="6"/>
  <c r="AD180" i="6"/>
  <c r="AD181" i="6"/>
  <c r="AD182" i="6"/>
  <c r="AD183" i="6"/>
  <c r="AD184" i="6"/>
  <c r="AD185" i="6"/>
  <c r="AD186" i="6"/>
  <c r="AD187" i="6"/>
  <c r="AD188" i="6"/>
  <c r="AD189" i="6"/>
  <c r="AD190" i="6"/>
  <c r="AD191" i="6"/>
  <c r="AD192" i="6"/>
  <c r="AD193" i="6"/>
  <c r="AD194" i="6"/>
  <c r="AD195" i="6"/>
  <c r="AD196" i="6"/>
  <c r="AD197" i="6"/>
  <c r="AD198" i="6"/>
  <c r="AD199" i="6"/>
  <c r="AD200" i="6"/>
  <c r="AD201" i="6"/>
  <c r="AD202" i="6"/>
  <c r="AD203" i="6"/>
  <c r="AD204" i="6"/>
  <c r="AD205" i="6"/>
  <c r="AD206" i="6"/>
  <c r="AD207" i="6"/>
  <c r="AD208" i="6"/>
  <c r="AD209" i="6"/>
  <c r="AD210" i="6"/>
  <c r="AD211" i="6"/>
  <c r="AD212" i="6"/>
  <c r="AD213" i="6"/>
  <c r="AD214" i="6"/>
  <c r="AD215" i="6"/>
  <c r="AD216" i="6"/>
  <c r="AD217" i="6"/>
  <c r="AD218" i="6"/>
  <c r="AD219" i="6"/>
  <c r="AD220" i="6"/>
  <c r="AD221" i="6"/>
  <c r="AD222" i="6"/>
  <c r="AD223" i="6"/>
  <c r="AD224" i="6"/>
  <c r="AD225" i="6"/>
  <c r="AD226" i="6"/>
  <c r="AD227" i="6"/>
  <c r="AD228" i="6"/>
  <c r="AD229" i="6"/>
  <c r="AD230" i="6"/>
  <c r="AD231" i="6"/>
  <c r="AD232" i="6"/>
  <c r="AD233" i="6"/>
  <c r="AD234" i="6"/>
  <c r="AD235" i="6"/>
  <c r="AD236" i="6"/>
  <c r="AD237" i="6"/>
  <c r="AD238" i="6"/>
  <c r="AD239" i="6"/>
  <c r="AD240" i="6"/>
  <c r="AD241" i="6"/>
  <c r="AD242" i="6"/>
  <c r="AD243" i="6"/>
  <c r="AD244" i="6"/>
  <c r="AD245" i="6"/>
  <c r="AD246" i="6"/>
  <c r="AD247" i="6"/>
  <c r="AD248" i="6"/>
  <c r="AD249" i="6"/>
  <c r="AD250" i="6"/>
  <c r="AD251" i="6"/>
  <c r="AD252" i="6"/>
  <c r="AD253" i="6"/>
  <c r="AD254" i="6"/>
  <c r="AD255" i="6"/>
  <c r="AD256" i="6"/>
  <c r="AD257" i="6"/>
  <c r="AD258" i="6"/>
  <c r="AD259" i="6"/>
  <c r="AD260" i="6"/>
  <c r="AD261" i="6"/>
  <c r="AD262" i="6"/>
  <c r="AD263" i="6"/>
  <c r="AD264" i="6"/>
  <c r="AD265" i="6"/>
  <c r="AD266" i="6"/>
  <c r="AD267" i="6"/>
  <c r="AD268" i="6"/>
  <c r="AD269" i="6"/>
  <c r="AD270" i="6"/>
  <c r="AD271" i="6"/>
  <c r="AD272" i="6"/>
  <c r="AD273" i="6"/>
  <c r="AD274" i="6"/>
  <c r="AD275" i="6"/>
  <c r="AD276" i="6"/>
  <c r="AD277" i="6"/>
  <c r="AD278" i="6"/>
  <c r="AD279" i="6"/>
  <c r="AD280" i="6"/>
  <c r="AD281" i="6"/>
  <c r="AD282" i="6"/>
  <c r="AD283" i="6"/>
  <c r="AD284" i="6"/>
  <c r="AD285" i="6"/>
  <c r="AD286" i="6"/>
  <c r="AD287" i="6"/>
  <c r="AD288" i="6"/>
  <c r="AD289" i="6"/>
  <c r="AD290" i="6"/>
  <c r="AD291" i="6"/>
  <c r="AD292" i="6"/>
  <c r="AD293" i="6"/>
  <c r="AD294" i="6"/>
  <c r="AD295" i="6"/>
  <c r="AD296" i="6"/>
  <c r="AD297" i="6"/>
  <c r="AD298" i="6"/>
  <c r="AD299" i="6"/>
  <c r="AD300" i="6"/>
  <c r="AD301" i="6"/>
  <c r="AD302" i="6"/>
  <c r="AD303" i="6"/>
  <c r="AD304" i="6"/>
  <c r="AD305" i="6"/>
  <c r="AD306" i="6"/>
  <c r="AD307" i="6"/>
  <c r="AD308" i="6"/>
  <c r="AD309" i="6"/>
  <c r="AD310" i="6"/>
  <c r="AD311" i="6"/>
  <c r="AD312" i="6"/>
  <c r="AD313" i="6"/>
  <c r="AD314" i="6"/>
  <c r="AD315" i="6"/>
  <c r="AD316" i="6"/>
  <c r="AD317" i="6"/>
  <c r="AD318" i="6"/>
  <c r="AD319" i="6"/>
  <c r="AD320" i="6"/>
  <c r="AD321" i="6"/>
  <c r="AD322" i="6"/>
  <c r="AD323" i="6"/>
  <c r="AD324" i="6"/>
  <c r="AD325" i="6"/>
  <c r="AD326" i="6"/>
  <c r="AD327" i="6"/>
  <c r="AD328" i="6"/>
  <c r="AD329" i="6"/>
  <c r="AD330" i="6"/>
  <c r="AD331" i="6"/>
  <c r="AD332" i="6"/>
  <c r="AD333" i="6"/>
  <c r="AD334" i="6"/>
  <c r="AD335" i="6"/>
  <c r="AD336" i="6"/>
  <c r="AD337" i="6"/>
  <c r="AD338" i="6"/>
  <c r="AD339" i="6"/>
  <c r="AD340" i="6"/>
  <c r="AD341" i="6"/>
  <c r="AD342" i="6"/>
  <c r="AD343" i="6"/>
  <c r="AD344" i="6"/>
  <c r="AD345" i="6"/>
  <c r="AD346" i="6"/>
  <c r="AD347" i="6"/>
  <c r="AD348" i="6"/>
  <c r="AD349" i="6"/>
  <c r="AD350" i="6"/>
  <c r="AD351" i="6"/>
  <c r="AD352" i="6"/>
  <c r="AD353" i="6"/>
  <c r="AD354" i="6"/>
  <c r="AD355" i="6"/>
  <c r="AD356" i="6"/>
  <c r="AD357" i="6"/>
  <c r="AD358" i="6"/>
  <c r="AD359" i="6"/>
  <c r="AD360" i="6"/>
  <c r="AD361" i="6"/>
  <c r="AD362" i="6"/>
  <c r="AD363" i="6"/>
  <c r="AD364" i="6"/>
  <c r="AD365" i="6"/>
  <c r="AD366" i="6"/>
  <c r="AD367" i="6"/>
  <c r="AD368" i="6"/>
  <c r="AD369" i="6"/>
  <c r="AD370" i="6"/>
  <c r="AD371" i="6"/>
  <c r="AD372" i="6"/>
  <c r="AD373" i="6"/>
  <c r="AD374" i="6"/>
  <c r="AD375" i="6"/>
  <c r="AD376" i="6"/>
  <c r="AD377" i="6"/>
  <c r="AD378" i="6"/>
  <c r="AD379" i="6"/>
  <c r="AD380" i="6"/>
  <c r="AD381" i="6"/>
  <c r="AD382" i="6"/>
  <c r="AD383" i="6"/>
  <c r="AD384" i="6"/>
  <c r="AD385" i="6"/>
  <c r="AD386" i="6"/>
  <c r="AD387" i="6"/>
  <c r="AD388" i="6"/>
  <c r="AD389" i="6"/>
  <c r="AD390" i="6"/>
  <c r="AD391" i="6"/>
  <c r="AD392" i="6"/>
  <c r="AD393" i="6"/>
  <c r="AD394" i="6"/>
  <c r="AD395" i="6"/>
  <c r="AD396" i="6"/>
  <c r="AD397" i="6"/>
  <c r="AD398" i="6"/>
  <c r="AD399" i="6"/>
  <c r="AD400" i="6"/>
  <c r="AD401" i="6"/>
  <c r="AD402" i="6"/>
  <c r="AD403" i="6"/>
  <c r="AD404" i="6"/>
  <c r="AD405" i="6"/>
  <c r="AD406" i="6"/>
  <c r="AD407" i="6"/>
  <c r="AD408" i="6"/>
  <c r="AD409" i="6"/>
  <c r="AD410" i="6"/>
  <c r="AD411" i="6"/>
  <c r="AD412" i="6"/>
  <c r="AD413" i="6"/>
  <c r="AD414" i="6"/>
  <c r="AD415" i="6"/>
  <c r="AD416" i="6"/>
  <c r="AD417" i="6"/>
  <c r="AD418" i="6"/>
  <c r="AD419" i="6"/>
  <c r="AD420" i="6"/>
  <c r="AD421" i="6"/>
  <c r="AD422" i="6"/>
  <c r="AD423" i="6"/>
  <c r="AD424" i="6"/>
  <c r="AD425" i="6"/>
  <c r="AD426" i="6"/>
  <c r="AD427" i="6"/>
  <c r="AD428" i="6"/>
  <c r="AD429" i="6"/>
  <c r="AD430" i="6"/>
  <c r="AD431" i="6"/>
  <c r="AD432" i="6"/>
  <c r="AD433" i="6"/>
  <c r="AD434" i="6"/>
  <c r="AD435" i="6"/>
  <c r="AD436" i="6"/>
  <c r="AD437" i="6"/>
  <c r="AD438" i="6"/>
  <c r="AD439" i="6"/>
  <c r="AD440" i="6"/>
  <c r="AD441" i="6"/>
  <c r="AD442" i="6"/>
  <c r="AD443" i="6"/>
  <c r="AD444" i="6"/>
  <c r="AD445" i="6"/>
  <c r="AD446" i="6"/>
  <c r="AD447" i="6"/>
  <c r="AD448" i="6"/>
  <c r="AD449" i="6"/>
  <c r="AD450" i="6"/>
  <c r="AD451" i="6"/>
  <c r="AD452" i="6"/>
  <c r="AD453" i="6"/>
  <c r="AD454" i="6"/>
  <c r="AD455" i="6"/>
  <c r="AD456" i="6"/>
  <c r="AD457" i="6"/>
  <c r="AD458" i="6"/>
  <c r="AD459" i="6"/>
  <c r="AD460" i="6"/>
  <c r="AD461" i="6"/>
  <c r="AD462" i="6"/>
  <c r="AD463" i="6"/>
  <c r="AD464" i="6"/>
  <c r="AD465" i="6"/>
  <c r="AD466" i="6"/>
  <c r="AD467" i="6"/>
  <c r="AD468" i="6"/>
  <c r="AD469" i="6"/>
  <c r="AD470" i="6"/>
  <c r="AD471" i="6"/>
  <c r="AD472" i="6"/>
  <c r="AD473" i="6"/>
  <c r="AD474" i="6"/>
  <c r="AD475" i="6"/>
  <c r="AD476" i="6"/>
  <c r="AD477" i="6"/>
  <c r="AD478" i="6"/>
  <c r="AD479" i="6"/>
  <c r="AD480" i="6"/>
  <c r="AD481" i="6"/>
  <c r="AD482" i="6"/>
  <c r="AD483" i="6"/>
  <c r="AD484" i="6"/>
  <c r="AD485" i="6"/>
  <c r="AD486" i="6"/>
  <c r="AD487" i="6"/>
  <c r="AD488" i="6"/>
  <c r="AD489" i="6"/>
  <c r="AD490" i="6"/>
  <c r="AD491" i="6"/>
  <c r="AD492" i="6"/>
  <c r="AD493" i="6"/>
  <c r="AD494" i="6"/>
  <c r="AD495" i="6"/>
  <c r="AD2" i="6"/>
  <c r="AE3" i="6"/>
  <c r="AE4" i="6"/>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64" i="6"/>
  <c r="AE65" i="6"/>
  <c r="AE66" i="6"/>
  <c r="AE67" i="6"/>
  <c r="AE68" i="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94" i="6"/>
  <c r="AE95" i="6"/>
  <c r="AE96" i="6"/>
  <c r="AE97" i="6"/>
  <c r="AE98" i="6"/>
  <c r="AE99" i="6"/>
  <c r="AE100" i="6"/>
  <c r="AE101" i="6"/>
  <c r="AE102" i="6"/>
  <c r="AE103" i="6"/>
  <c r="AE104" i="6"/>
  <c r="AE105" i="6"/>
  <c r="AE106" i="6"/>
  <c r="AE107" i="6"/>
  <c r="AE108" i="6"/>
  <c r="AE109" i="6"/>
  <c r="AE110" i="6"/>
  <c r="AE111" i="6"/>
  <c r="AE112" i="6"/>
  <c r="AE113" i="6"/>
  <c r="AE114" i="6"/>
  <c r="AE115" i="6"/>
  <c r="AE116" i="6"/>
  <c r="AE117" i="6"/>
  <c r="AE118" i="6"/>
  <c r="AE119" i="6"/>
  <c r="AE120" i="6"/>
  <c r="AE121" i="6"/>
  <c r="AE122" i="6"/>
  <c r="AE123" i="6"/>
  <c r="AE124" i="6"/>
  <c r="AE125" i="6"/>
  <c r="AE126" i="6"/>
  <c r="AE127" i="6"/>
  <c r="AE128" i="6"/>
  <c r="AE129" i="6"/>
  <c r="AE130" i="6"/>
  <c r="AE131" i="6"/>
  <c r="AE132" i="6"/>
  <c r="AE133" i="6"/>
  <c r="AE134" i="6"/>
  <c r="AE135" i="6"/>
  <c r="AE136" i="6"/>
  <c r="AE137" i="6"/>
  <c r="AE138" i="6"/>
  <c r="AE139" i="6"/>
  <c r="AE140" i="6"/>
  <c r="AE141" i="6"/>
  <c r="AE142" i="6"/>
  <c r="AE143" i="6"/>
  <c r="AE144" i="6"/>
  <c r="AE145" i="6"/>
  <c r="AE146" i="6"/>
  <c r="AE147" i="6"/>
  <c r="AE148" i="6"/>
  <c r="AE149" i="6"/>
  <c r="AE150" i="6"/>
  <c r="AE151" i="6"/>
  <c r="AE152" i="6"/>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AE240" i="6"/>
  <c r="AE241" i="6"/>
  <c r="AE242" i="6"/>
  <c r="AE243" i="6"/>
  <c r="AE244" i="6"/>
  <c r="AE245" i="6"/>
  <c r="AE246" i="6"/>
  <c r="AE247" i="6"/>
  <c r="AE248" i="6"/>
  <c r="AE249" i="6"/>
  <c r="AE250" i="6"/>
  <c r="AE251" i="6"/>
  <c r="AE252" i="6"/>
  <c r="AE253" i="6"/>
  <c r="AE254" i="6"/>
  <c r="AE255" i="6"/>
  <c r="AE256" i="6"/>
  <c r="AE257" i="6"/>
  <c r="AE258" i="6"/>
  <c r="AE259" i="6"/>
  <c r="AE260" i="6"/>
  <c r="AE261" i="6"/>
  <c r="AE262" i="6"/>
  <c r="AE263" i="6"/>
  <c r="AE264" i="6"/>
  <c r="AE265" i="6"/>
  <c r="AE266" i="6"/>
  <c r="AE267" i="6"/>
  <c r="AE268" i="6"/>
  <c r="AE269" i="6"/>
  <c r="AE270" i="6"/>
  <c r="AE271" i="6"/>
  <c r="AE272" i="6"/>
  <c r="AE273" i="6"/>
  <c r="AE274" i="6"/>
  <c r="AE275" i="6"/>
  <c r="AE276" i="6"/>
  <c r="AE277" i="6"/>
  <c r="AE278" i="6"/>
  <c r="AE279" i="6"/>
  <c r="AE280" i="6"/>
  <c r="AE281" i="6"/>
  <c r="AE282" i="6"/>
  <c r="AE283" i="6"/>
  <c r="AE284" i="6"/>
  <c r="AE285" i="6"/>
  <c r="AE286" i="6"/>
  <c r="AE287" i="6"/>
  <c r="AE288" i="6"/>
  <c r="AE289" i="6"/>
  <c r="AE290" i="6"/>
  <c r="AE291" i="6"/>
  <c r="AE292" i="6"/>
  <c r="AE293" i="6"/>
  <c r="AE294" i="6"/>
  <c r="AE295" i="6"/>
  <c r="AE296" i="6"/>
  <c r="AE297" i="6"/>
  <c r="AE298" i="6"/>
  <c r="AE299" i="6"/>
  <c r="AE300" i="6"/>
  <c r="AE301" i="6"/>
  <c r="AE302" i="6"/>
  <c r="AE303" i="6"/>
  <c r="AE304" i="6"/>
  <c r="AE305" i="6"/>
  <c r="AE306" i="6"/>
  <c r="AE307" i="6"/>
  <c r="AE308" i="6"/>
  <c r="AE309" i="6"/>
  <c r="AE310" i="6"/>
  <c r="AE311" i="6"/>
  <c r="AE312" i="6"/>
  <c r="AE313" i="6"/>
  <c r="AE314" i="6"/>
  <c r="AE315" i="6"/>
  <c r="AE316" i="6"/>
  <c r="AE317" i="6"/>
  <c r="AE318" i="6"/>
  <c r="AE319" i="6"/>
  <c r="AE320" i="6"/>
  <c r="AE321" i="6"/>
  <c r="AE322" i="6"/>
  <c r="AE323" i="6"/>
  <c r="AE324" i="6"/>
  <c r="AE325" i="6"/>
  <c r="AE326" i="6"/>
  <c r="AE327" i="6"/>
  <c r="AE328" i="6"/>
  <c r="AE329" i="6"/>
  <c r="AE330" i="6"/>
  <c r="AE331" i="6"/>
  <c r="AE332" i="6"/>
  <c r="AE333" i="6"/>
  <c r="AE334" i="6"/>
  <c r="AE335" i="6"/>
  <c r="AE336" i="6"/>
  <c r="AE337" i="6"/>
  <c r="AE338" i="6"/>
  <c r="AE339" i="6"/>
  <c r="AE340" i="6"/>
  <c r="AE341" i="6"/>
  <c r="AE342" i="6"/>
  <c r="AE343" i="6"/>
  <c r="AE344" i="6"/>
  <c r="AE345" i="6"/>
  <c r="AE346" i="6"/>
  <c r="AE347" i="6"/>
  <c r="AE348" i="6"/>
  <c r="AE349" i="6"/>
  <c r="AE350" i="6"/>
  <c r="AE351" i="6"/>
  <c r="AE352" i="6"/>
  <c r="AE353" i="6"/>
  <c r="AE354" i="6"/>
  <c r="AE355" i="6"/>
  <c r="AE356" i="6"/>
  <c r="AE357" i="6"/>
  <c r="AE358" i="6"/>
  <c r="AE359" i="6"/>
  <c r="AE360" i="6"/>
  <c r="AE361" i="6"/>
  <c r="AE362" i="6"/>
  <c r="AE363" i="6"/>
  <c r="AE364" i="6"/>
  <c r="AE365" i="6"/>
  <c r="AE366" i="6"/>
  <c r="AE367" i="6"/>
  <c r="AE368" i="6"/>
  <c r="AE369" i="6"/>
  <c r="AE370" i="6"/>
  <c r="AE371" i="6"/>
  <c r="AE372" i="6"/>
  <c r="AE373" i="6"/>
  <c r="AE374" i="6"/>
  <c r="AE375" i="6"/>
  <c r="AE376" i="6"/>
  <c r="AE377" i="6"/>
  <c r="AE378" i="6"/>
  <c r="AE379" i="6"/>
  <c r="AE380" i="6"/>
  <c r="AE381" i="6"/>
  <c r="AE382" i="6"/>
  <c r="AE383" i="6"/>
  <c r="AE384" i="6"/>
  <c r="AE385" i="6"/>
  <c r="AE386" i="6"/>
  <c r="AE387" i="6"/>
  <c r="AE388" i="6"/>
  <c r="AE389" i="6"/>
  <c r="AE390" i="6"/>
  <c r="AE391" i="6"/>
  <c r="AE392" i="6"/>
  <c r="AE393" i="6"/>
  <c r="AE394" i="6"/>
  <c r="AE395" i="6"/>
  <c r="AE396" i="6"/>
  <c r="AE397" i="6"/>
  <c r="AE398" i="6"/>
  <c r="AE399" i="6"/>
  <c r="AE400" i="6"/>
  <c r="AE401" i="6"/>
  <c r="AE402" i="6"/>
  <c r="AE403" i="6"/>
  <c r="AE404" i="6"/>
  <c r="AE405" i="6"/>
  <c r="AE406" i="6"/>
  <c r="AE407" i="6"/>
  <c r="AE408" i="6"/>
  <c r="AE409" i="6"/>
  <c r="AE410" i="6"/>
  <c r="AE411" i="6"/>
  <c r="AE412" i="6"/>
  <c r="AE413" i="6"/>
  <c r="AE414" i="6"/>
  <c r="AE415" i="6"/>
  <c r="AE416" i="6"/>
  <c r="AE417" i="6"/>
  <c r="AE418" i="6"/>
  <c r="AE419" i="6"/>
  <c r="AE420" i="6"/>
  <c r="AE421" i="6"/>
  <c r="AE422" i="6"/>
  <c r="AE423" i="6"/>
  <c r="AE424" i="6"/>
  <c r="AE425" i="6"/>
  <c r="AE426" i="6"/>
  <c r="AE427" i="6"/>
  <c r="AE428" i="6"/>
  <c r="AE429" i="6"/>
  <c r="AE430" i="6"/>
  <c r="AE431" i="6"/>
  <c r="AE432" i="6"/>
  <c r="AE433" i="6"/>
  <c r="AE434" i="6"/>
  <c r="AE435" i="6"/>
  <c r="AE436" i="6"/>
  <c r="AE437" i="6"/>
  <c r="AE438" i="6"/>
  <c r="AE439" i="6"/>
  <c r="AE440" i="6"/>
  <c r="AE441" i="6"/>
  <c r="AE442" i="6"/>
  <c r="AE443" i="6"/>
  <c r="AE444" i="6"/>
  <c r="AE445" i="6"/>
  <c r="AE446" i="6"/>
  <c r="AE447" i="6"/>
  <c r="AE448" i="6"/>
  <c r="AE449" i="6"/>
  <c r="AE450" i="6"/>
  <c r="AE451" i="6"/>
  <c r="AE452" i="6"/>
  <c r="AE453" i="6"/>
  <c r="AE454" i="6"/>
  <c r="AE455" i="6"/>
  <c r="AE456" i="6"/>
  <c r="AE457" i="6"/>
  <c r="AE458" i="6"/>
  <c r="AE459" i="6"/>
  <c r="AE460" i="6"/>
  <c r="AE461" i="6"/>
  <c r="AE462" i="6"/>
  <c r="AE463" i="6"/>
  <c r="AE464" i="6"/>
  <c r="AE465" i="6"/>
  <c r="AE466" i="6"/>
  <c r="AE467" i="6"/>
  <c r="AE468" i="6"/>
  <c r="AE469" i="6"/>
  <c r="AE470" i="6"/>
  <c r="AE471" i="6"/>
  <c r="AE472" i="6"/>
  <c r="AE473" i="6"/>
  <c r="AE474" i="6"/>
  <c r="AE475" i="6"/>
  <c r="AE476" i="6"/>
  <c r="AE477" i="6"/>
  <c r="AE478" i="6"/>
  <c r="AE479" i="6"/>
  <c r="AE480" i="6"/>
  <c r="AE481" i="6"/>
  <c r="AE482" i="6"/>
  <c r="AE483" i="6"/>
  <c r="AE484" i="6"/>
  <c r="AE485" i="6"/>
  <c r="AE486" i="6"/>
  <c r="AE487" i="6"/>
  <c r="AE488" i="6"/>
  <c r="AE489" i="6"/>
  <c r="AE490" i="6"/>
  <c r="AE491" i="6"/>
  <c r="AE492" i="6"/>
  <c r="AE493" i="6"/>
  <c r="AE494" i="6"/>
  <c r="AE495" i="6"/>
  <c r="AE2" i="6"/>
  <c r="AF3" i="6"/>
  <c r="AF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172" i="6"/>
  <c r="AF173" i="6"/>
  <c r="AF174" i="6"/>
  <c r="AF175" i="6"/>
  <c r="AF176" i="6"/>
  <c r="AF177" i="6"/>
  <c r="AF178" i="6"/>
  <c r="AF179" i="6"/>
  <c r="AF180" i="6"/>
  <c r="AF181" i="6"/>
  <c r="AF182" i="6"/>
  <c r="AF183" i="6"/>
  <c r="AF184" i="6"/>
  <c r="AF185" i="6"/>
  <c r="AF186" i="6"/>
  <c r="AF187" i="6"/>
  <c r="AF188" i="6"/>
  <c r="AF189" i="6"/>
  <c r="AF190" i="6"/>
  <c r="AF191" i="6"/>
  <c r="AF192" i="6"/>
  <c r="AF193" i="6"/>
  <c r="AF194" i="6"/>
  <c r="AF195" i="6"/>
  <c r="AF196" i="6"/>
  <c r="AF197" i="6"/>
  <c r="AF198" i="6"/>
  <c r="AF199" i="6"/>
  <c r="AF200" i="6"/>
  <c r="AF201" i="6"/>
  <c r="AF202" i="6"/>
  <c r="AF203" i="6"/>
  <c r="AF204" i="6"/>
  <c r="AF205" i="6"/>
  <c r="AF206" i="6"/>
  <c r="AF207" i="6"/>
  <c r="AF208" i="6"/>
  <c r="AF209" i="6"/>
  <c r="AF210" i="6"/>
  <c r="AF211" i="6"/>
  <c r="AF212" i="6"/>
  <c r="AF213" i="6"/>
  <c r="AF214" i="6"/>
  <c r="AF215" i="6"/>
  <c r="AF216" i="6"/>
  <c r="AF217" i="6"/>
  <c r="AF218" i="6"/>
  <c r="AF219" i="6"/>
  <c r="AF220" i="6"/>
  <c r="AF221" i="6"/>
  <c r="AF222" i="6"/>
  <c r="AF223" i="6"/>
  <c r="AF224" i="6"/>
  <c r="AF225" i="6"/>
  <c r="AF226" i="6"/>
  <c r="AF227" i="6"/>
  <c r="AF228" i="6"/>
  <c r="AF229" i="6"/>
  <c r="AF230" i="6"/>
  <c r="AF231" i="6"/>
  <c r="AF232" i="6"/>
  <c r="AF233" i="6"/>
  <c r="AF234" i="6"/>
  <c r="AF235" i="6"/>
  <c r="AF236" i="6"/>
  <c r="AF237" i="6"/>
  <c r="AF238" i="6"/>
  <c r="AF239" i="6"/>
  <c r="AF240" i="6"/>
  <c r="AF241" i="6"/>
  <c r="AF242" i="6"/>
  <c r="AF243" i="6"/>
  <c r="AF244" i="6"/>
  <c r="AF245" i="6"/>
  <c r="AF246" i="6"/>
  <c r="AF247" i="6"/>
  <c r="AF248" i="6"/>
  <c r="AF249" i="6"/>
  <c r="AF250" i="6"/>
  <c r="AF251" i="6"/>
  <c r="AF252" i="6"/>
  <c r="AF253" i="6"/>
  <c r="AF254" i="6"/>
  <c r="AF255" i="6"/>
  <c r="AF256" i="6"/>
  <c r="AF257" i="6"/>
  <c r="AF258" i="6"/>
  <c r="AF259" i="6"/>
  <c r="AF260" i="6"/>
  <c r="AF261" i="6"/>
  <c r="AF262" i="6"/>
  <c r="AF263" i="6"/>
  <c r="AF264" i="6"/>
  <c r="AF265" i="6"/>
  <c r="AF266" i="6"/>
  <c r="AF267" i="6"/>
  <c r="AF268" i="6"/>
  <c r="AF269" i="6"/>
  <c r="AF270" i="6"/>
  <c r="AF271" i="6"/>
  <c r="AF272" i="6"/>
  <c r="AF273" i="6"/>
  <c r="AF274" i="6"/>
  <c r="AF275" i="6"/>
  <c r="AF276" i="6"/>
  <c r="AF277" i="6"/>
  <c r="AF278" i="6"/>
  <c r="AF279" i="6"/>
  <c r="AF280" i="6"/>
  <c r="AF281" i="6"/>
  <c r="AF282" i="6"/>
  <c r="AF283" i="6"/>
  <c r="AF284" i="6"/>
  <c r="AF285" i="6"/>
  <c r="AF286" i="6"/>
  <c r="AF287" i="6"/>
  <c r="AF288" i="6"/>
  <c r="AF289" i="6"/>
  <c r="AF290" i="6"/>
  <c r="AF291" i="6"/>
  <c r="AF292" i="6"/>
  <c r="AF293" i="6"/>
  <c r="AF294" i="6"/>
  <c r="AF295" i="6"/>
  <c r="AF296" i="6"/>
  <c r="AF297" i="6"/>
  <c r="AF298" i="6"/>
  <c r="AF299" i="6"/>
  <c r="AF300" i="6"/>
  <c r="AF301" i="6"/>
  <c r="AF302" i="6"/>
  <c r="AF303" i="6"/>
  <c r="AF304" i="6"/>
  <c r="AF305" i="6"/>
  <c r="AF306" i="6"/>
  <c r="AF307" i="6"/>
  <c r="AF308" i="6"/>
  <c r="AF309" i="6"/>
  <c r="AF310" i="6"/>
  <c r="AF311" i="6"/>
  <c r="AF312" i="6"/>
  <c r="AF313" i="6"/>
  <c r="AF314" i="6"/>
  <c r="AF315" i="6"/>
  <c r="AF316" i="6"/>
  <c r="AF317" i="6"/>
  <c r="AF318" i="6"/>
  <c r="AF319" i="6"/>
  <c r="AF320" i="6"/>
  <c r="AF321" i="6"/>
  <c r="AF322" i="6"/>
  <c r="AF323" i="6"/>
  <c r="AF324" i="6"/>
  <c r="AF325" i="6"/>
  <c r="AF326" i="6"/>
  <c r="AF327" i="6"/>
  <c r="AF328" i="6"/>
  <c r="AF329" i="6"/>
  <c r="AF330" i="6"/>
  <c r="AF331" i="6"/>
  <c r="AF332" i="6"/>
  <c r="AF333" i="6"/>
  <c r="AF334" i="6"/>
  <c r="AF335" i="6"/>
  <c r="AF336" i="6"/>
  <c r="AF337" i="6"/>
  <c r="AF338" i="6"/>
  <c r="AF339" i="6"/>
  <c r="AF340" i="6"/>
  <c r="AF341" i="6"/>
  <c r="AF342" i="6"/>
  <c r="AF343" i="6"/>
  <c r="AF344" i="6"/>
  <c r="AF345" i="6"/>
  <c r="AF346" i="6"/>
  <c r="AF347" i="6"/>
  <c r="AF348" i="6"/>
  <c r="AF349" i="6"/>
  <c r="AF350" i="6"/>
  <c r="AF351" i="6"/>
  <c r="AF352" i="6"/>
  <c r="AF353" i="6"/>
  <c r="AF354" i="6"/>
  <c r="AF355" i="6"/>
  <c r="AF356" i="6"/>
  <c r="AF357" i="6"/>
  <c r="AF358" i="6"/>
  <c r="AF359" i="6"/>
  <c r="AF360" i="6"/>
  <c r="AF361" i="6"/>
  <c r="AF362" i="6"/>
  <c r="AF363" i="6"/>
  <c r="AF364" i="6"/>
  <c r="AF365" i="6"/>
  <c r="AF366" i="6"/>
  <c r="AF367" i="6"/>
  <c r="AF368" i="6"/>
  <c r="AF369" i="6"/>
  <c r="AF370" i="6"/>
  <c r="AF371" i="6"/>
  <c r="AF372" i="6"/>
  <c r="AF373" i="6"/>
  <c r="AF374" i="6"/>
  <c r="AF375" i="6"/>
  <c r="AF376" i="6"/>
  <c r="AF377" i="6"/>
  <c r="AF378" i="6"/>
  <c r="AF379" i="6"/>
  <c r="AF380" i="6"/>
  <c r="AF381" i="6"/>
  <c r="AF382" i="6"/>
  <c r="AF383" i="6"/>
  <c r="AF384" i="6"/>
  <c r="AF385" i="6"/>
  <c r="AF386" i="6"/>
  <c r="AF387" i="6"/>
  <c r="AF388" i="6"/>
  <c r="AF389" i="6"/>
  <c r="AF390" i="6"/>
  <c r="AF391" i="6"/>
  <c r="AF392" i="6"/>
  <c r="AF393" i="6"/>
  <c r="AF394" i="6"/>
  <c r="AF395" i="6"/>
  <c r="AF396" i="6"/>
  <c r="AF397" i="6"/>
  <c r="AF398" i="6"/>
  <c r="AF399" i="6"/>
  <c r="AF400" i="6"/>
  <c r="AF401" i="6"/>
  <c r="AF402" i="6"/>
  <c r="AF403" i="6"/>
  <c r="AF404" i="6"/>
  <c r="AF405" i="6"/>
  <c r="AF406" i="6"/>
  <c r="AF407" i="6"/>
  <c r="AF408" i="6"/>
  <c r="AF409" i="6"/>
  <c r="AF410" i="6"/>
  <c r="AF411" i="6"/>
  <c r="AF412" i="6"/>
  <c r="AF413" i="6"/>
  <c r="AF414" i="6"/>
  <c r="AF415" i="6"/>
  <c r="AF416" i="6"/>
  <c r="AF417" i="6"/>
  <c r="AF418" i="6"/>
  <c r="AF419" i="6"/>
  <c r="AF420" i="6"/>
  <c r="AF421" i="6"/>
  <c r="AF422" i="6"/>
  <c r="AF423" i="6"/>
  <c r="AF424" i="6"/>
  <c r="AF425" i="6"/>
  <c r="AF426" i="6"/>
  <c r="AF427" i="6"/>
  <c r="AF428" i="6"/>
  <c r="AF429" i="6"/>
  <c r="AF430" i="6"/>
  <c r="AF431" i="6"/>
  <c r="AF432" i="6"/>
  <c r="AF433" i="6"/>
  <c r="AF434" i="6"/>
  <c r="AF435" i="6"/>
  <c r="AF436" i="6"/>
  <c r="AF437" i="6"/>
  <c r="AF438" i="6"/>
  <c r="AF439" i="6"/>
  <c r="AF440" i="6"/>
  <c r="AF441" i="6"/>
  <c r="AF442" i="6"/>
  <c r="AF443" i="6"/>
  <c r="AF444" i="6"/>
  <c r="AF445" i="6"/>
  <c r="AF446" i="6"/>
  <c r="AF447" i="6"/>
  <c r="AF448" i="6"/>
  <c r="AF449" i="6"/>
  <c r="AF450" i="6"/>
  <c r="AF451" i="6"/>
  <c r="AF452" i="6"/>
  <c r="AF453" i="6"/>
  <c r="AF454" i="6"/>
  <c r="AF455" i="6"/>
  <c r="AF456" i="6"/>
  <c r="AF457" i="6"/>
  <c r="AF458" i="6"/>
  <c r="AF459" i="6"/>
  <c r="AF460" i="6"/>
  <c r="AF461" i="6"/>
  <c r="AF462" i="6"/>
  <c r="AF463" i="6"/>
  <c r="AF464" i="6"/>
  <c r="AF465" i="6"/>
  <c r="AF466" i="6"/>
  <c r="AF467" i="6"/>
  <c r="AF468" i="6"/>
  <c r="AF469" i="6"/>
  <c r="AF470" i="6"/>
  <c r="AF471" i="6"/>
  <c r="AF472" i="6"/>
  <c r="AF473" i="6"/>
  <c r="AF474" i="6"/>
  <c r="AF475" i="6"/>
  <c r="AF476" i="6"/>
  <c r="AF477" i="6"/>
  <c r="AF478" i="6"/>
  <c r="AF479" i="6"/>
  <c r="AF480" i="6"/>
  <c r="AF481" i="6"/>
  <c r="AF482" i="6"/>
  <c r="AF483" i="6"/>
  <c r="AF484" i="6"/>
  <c r="AF485" i="6"/>
  <c r="AF486" i="6"/>
  <c r="AF487" i="6"/>
  <c r="AF488" i="6"/>
  <c r="AF489" i="6"/>
  <c r="AF490" i="6"/>
  <c r="AF491" i="6"/>
  <c r="AF492" i="6"/>
  <c r="AF493" i="6"/>
  <c r="AF494" i="6"/>
  <c r="AF495" i="6"/>
  <c r="AF2" i="6"/>
  <c r="AG3" i="6"/>
  <c r="AG4" i="6"/>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AG172" i="6"/>
  <c r="AG173" i="6"/>
  <c r="AG174" i="6"/>
  <c r="AG175" i="6"/>
  <c r="AG176" i="6"/>
  <c r="AG177" i="6"/>
  <c r="AG178" i="6"/>
  <c r="AG179" i="6"/>
  <c r="AG180" i="6"/>
  <c r="AG181" i="6"/>
  <c r="AG182" i="6"/>
  <c r="AG183" i="6"/>
  <c r="AG184" i="6"/>
  <c r="AG185" i="6"/>
  <c r="AG186" i="6"/>
  <c r="AG187" i="6"/>
  <c r="AG188" i="6"/>
  <c r="AG189" i="6"/>
  <c r="AG190" i="6"/>
  <c r="AG191" i="6"/>
  <c r="AG192" i="6"/>
  <c r="AG193" i="6"/>
  <c r="AG194" i="6"/>
  <c r="AG195" i="6"/>
  <c r="AG196" i="6"/>
  <c r="AG197" i="6"/>
  <c r="AG198" i="6"/>
  <c r="AG199" i="6"/>
  <c r="AG200" i="6"/>
  <c r="AG201" i="6"/>
  <c r="AG202" i="6"/>
  <c r="AG203" i="6"/>
  <c r="AG204" i="6"/>
  <c r="AG205" i="6"/>
  <c r="AG206" i="6"/>
  <c r="AG207" i="6"/>
  <c r="AG208" i="6"/>
  <c r="AG209" i="6"/>
  <c r="AG210" i="6"/>
  <c r="AG211" i="6"/>
  <c r="AG212" i="6"/>
  <c r="AG213" i="6"/>
  <c r="AG214" i="6"/>
  <c r="AG215" i="6"/>
  <c r="AG216" i="6"/>
  <c r="AG217" i="6"/>
  <c r="AG218" i="6"/>
  <c r="AG219" i="6"/>
  <c r="AG220" i="6"/>
  <c r="AG221" i="6"/>
  <c r="AG222" i="6"/>
  <c r="AG223" i="6"/>
  <c r="AG224" i="6"/>
  <c r="AG225" i="6"/>
  <c r="AG226" i="6"/>
  <c r="AG227" i="6"/>
  <c r="AG228" i="6"/>
  <c r="AG229" i="6"/>
  <c r="AG230" i="6"/>
  <c r="AG231" i="6"/>
  <c r="AG232" i="6"/>
  <c r="AG233" i="6"/>
  <c r="AG234" i="6"/>
  <c r="AG235" i="6"/>
  <c r="AG236" i="6"/>
  <c r="AG237" i="6"/>
  <c r="AG238" i="6"/>
  <c r="AG239" i="6"/>
  <c r="AG240" i="6"/>
  <c r="AG241" i="6"/>
  <c r="AG242" i="6"/>
  <c r="AG243" i="6"/>
  <c r="AG244" i="6"/>
  <c r="AG245" i="6"/>
  <c r="AG246" i="6"/>
  <c r="AG247" i="6"/>
  <c r="AG248" i="6"/>
  <c r="AG249" i="6"/>
  <c r="AG250" i="6"/>
  <c r="AG251" i="6"/>
  <c r="AG252" i="6"/>
  <c r="AG253" i="6"/>
  <c r="AG254" i="6"/>
  <c r="AG255" i="6"/>
  <c r="AG256" i="6"/>
  <c r="AG257" i="6"/>
  <c r="AG258" i="6"/>
  <c r="AG259" i="6"/>
  <c r="AG260" i="6"/>
  <c r="AG261" i="6"/>
  <c r="AG262" i="6"/>
  <c r="AG263" i="6"/>
  <c r="AG264" i="6"/>
  <c r="AG265" i="6"/>
  <c r="AG266" i="6"/>
  <c r="AG267" i="6"/>
  <c r="AG268" i="6"/>
  <c r="AG269" i="6"/>
  <c r="AG270" i="6"/>
  <c r="AG271" i="6"/>
  <c r="AG272" i="6"/>
  <c r="AG273" i="6"/>
  <c r="AG274" i="6"/>
  <c r="AG275" i="6"/>
  <c r="AG276" i="6"/>
  <c r="AG277" i="6"/>
  <c r="AG278" i="6"/>
  <c r="AG279" i="6"/>
  <c r="AG280" i="6"/>
  <c r="AG281" i="6"/>
  <c r="AG282" i="6"/>
  <c r="AG283" i="6"/>
  <c r="AG284" i="6"/>
  <c r="AG285" i="6"/>
  <c r="AG286" i="6"/>
  <c r="AG287" i="6"/>
  <c r="AG288" i="6"/>
  <c r="AG289" i="6"/>
  <c r="AG290" i="6"/>
  <c r="AG291" i="6"/>
  <c r="AG292" i="6"/>
  <c r="AG293" i="6"/>
  <c r="AG294" i="6"/>
  <c r="AG295" i="6"/>
  <c r="AG296" i="6"/>
  <c r="AG297" i="6"/>
  <c r="AG298" i="6"/>
  <c r="AG299" i="6"/>
  <c r="AG300" i="6"/>
  <c r="AG301" i="6"/>
  <c r="AG302" i="6"/>
  <c r="AG303" i="6"/>
  <c r="AG304" i="6"/>
  <c r="AG305" i="6"/>
  <c r="AG306" i="6"/>
  <c r="AG307" i="6"/>
  <c r="AG308" i="6"/>
  <c r="AG309" i="6"/>
  <c r="AG310" i="6"/>
  <c r="AG311" i="6"/>
  <c r="AG312" i="6"/>
  <c r="AG313" i="6"/>
  <c r="AG314" i="6"/>
  <c r="AG315" i="6"/>
  <c r="AG316" i="6"/>
  <c r="AG317" i="6"/>
  <c r="AG318" i="6"/>
  <c r="AG319" i="6"/>
  <c r="AG320" i="6"/>
  <c r="AG321" i="6"/>
  <c r="AG322" i="6"/>
  <c r="AG323" i="6"/>
  <c r="AG324" i="6"/>
  <c r="AG325" i="6"/>
  <c r="AG326" i="6"/>
  <c r="AG327" i="6"/>
  <c r="AG328" i="6"/>
  <c r="AG329" i="6"/>
  <c r="AG330" i="6"/>
  <c r="AG331" i="6"/>
  <c r="AG332" i="6"/>
  <c r="AG333" i="6"/>
  <c r="AG334" i="6"/>
  <c r="AG335" i="6"/>
  <c r="AG336" i="6"/>
  <c r="AG337" i="6"/>
  <c r="AG338" i="6"/>
  <c r="AG339" i="6"/>
  <c r="AG340" i="6"/>
  <c r="AG341" i="6"/>
  <c r="AG342" i="6"/>
  <c r="AG343" i="6"/>
  <c r="AG344" i="6"/>
  <c r="AG345" i="6"/>
  <c r="AG346" i="6"/>
  <c r="AG347" i="6"/>
  <c r="AG348" i="6"/>
  <c r="AG349" i="6"/>
  <c r="AG350" i="6"/>
  <c r="AG351" i="6"/>
  <c r="AG352" i="6"/>
  <c r="AG353" i="6"/>
  <c r="AG354" i="6"/>
  <c r="AG355" i="6"/>
  <c r="AG356" i="6"/>
  <c r="AG357" i="6"/>
  <c r="AG358" i="6"/>
  <c r="AG359" i="6"/>
  <c r="AG360" i="6"/>
  <c r="AG361" i="6"/>
  <c r="AG362" i="6"/>
  <c r="AG363" i="6"/>
  <c r="AG364" i="6"/>
  <c r="AG365" i="6"/>
  <c r="AG366" i="6"/>
  <c r="AG367" i="6"/>
  <c r="AG368" i="6"/>
  <c r="AG369" i="6"/>
  <c r="AG370" i="6"/>
  <c r="AG371" i="6"/>
  <c r="AG372" i="6"/>
  <c r="AG373" i="6"/>
  <c r="AG374" i="6"/>
  <c r="AG375" i="6"/>
  <c r="AG376" i="6"/>
  <c r="AG377" i="6"/>
  <c r="AG378" i="6"/>
  <c r="AG379" i="6"/>
  <c r="AG380" i="6"/>
  <c r="AG381" i="6"/>
  <c r="AG382" i="6"/>
  <c r="AG383" i="6"/>
  <c r="AG384" i="6"/>
  <c r="AG385" i="6"/>
  <c r="AG386" i="6"/>
  <c r="AG387" i="6"/>
  <c r="AG388" i="6"/>
  <c r="AG389" i="6"/>
  <c r="AG390" i="6"/>
  <c r="AG391" i="6"/>
  <c r="AG392" i="6"/>
  <c r="AG393" i="6"/>
  <c r="AG394" i="6"/>
  <c r="AG395" i="6"/>
  <c r="AG396" i="6"/>
  <c r="AG397" i="6"/>
  <c r="AG398" i="6"/>
  <c r="AG399" i="6"/>
  <c r="AG400" i="6"/>
  <c r="AG401" i="6"/>
  <c r="AG402" i="6"/>
  <c r="AG403" i="6"/>
  <c r="AG404" i="6"/>
  <c r="AG405" i="6"/>
  <c r="AG406" i="6"/>
  <c r="AG407" i="6"/>
  <c r="AG408" i="6"/>
  <c r="AG409" i="6"/>
  <c r="AG410" i="6"/>
  <c r="AG411" i="6"/>
  <c r="AG412" i="6"/>
  <c r="AG413" i="6"/>
  <c r="AG414" i="6"/>
  <c r="AG415" i="6"/>
  <c r="AG416" i="6"/>
  <c r="AG417" i="6"/>
  <c r="AG418" i="6"/>
  <c r="AG419" i="6"/>
  <c r="AG420" i="6"/>
  <c r="AG421" i="6"/>
  <c r="AG422" i="6"/>
  <c r="AG423" i="6"/>
  <c r="AG424" i="6"/>
  <c r="AG425" i="6"/>
  <c r="AG426" i="6"/>
  <c r="AG427" i="6"/>
  <c r="AG428" i="6"/>
  <c r="AG429" i="6"/>
  <c r="AG430" i="6"/>
  <c r="AG431" i="6"/>
  <c r="AG432" i="6"/>
  <c r="AG433" i="6"/>
  <c r="AG434" i="6"/>
  <c r="AG435" i="6"/>
  <c r="AG436" i="6"/>
  <c r="AG437" i="6"/>
  <c r="AG438" i="6"/>
  <c r="AG439" i="6"/>
  <c r="AG440" i="6"/>
  <c r="AG441" i="6"/>
  <c r="AG442" i="6"/>
  <c r="AG443" i="6"/>
  <c r="AG444" i="6"/>
  <c r="AG445" i="6"/>
  <c r="AG446" i="6"/>
  <c r="AG447" i="6"/>
  <c r="AG448" i="6"/>
  <c r="AG449" i="6"/>
  <c r="AG450" i="6"/>
  <c r="AG451" i="6"/>
  <c r="AG452" i="6"/>
  <c r="AG453" i="6"/>
  <c r="AG454" i="6"/>
  <c r="AG455" i="6"/>
  <c r="AG456" i="6"/>
  <c r="AG457" i="6"/>
  <c r="AG458" i="6"/>
  <c r="AG459" i="6"/>
  <c r="AG460" i="6"/>
  <c r="AG461" i="6"/>
  <c r="AG462" i="6"/>
  <c r="AG463" i="6"/>
  <c r="AG464" i="6"/>
  <c r="AG465" i="6"/>
  <c r="AG466" i="6"/>
  <c r="AG467" i="6"/>
  <c r="AG468" i="6"/>
  <c r="AG469" i="6"/>
  <c r="AG470" i="6"/>
  <c r="AG471" i="6"/>
  <c r="AG472" i="6"/>
  <c r="AG473" i="6"/>
  <c r="AG474" i="6"/>
  <c r="AG475" i="6"/>
  <c r="AG476" i="6"/>
  <c r="AG477" i="6"/>
  <c r="AG478" i="6"/>
  <c r="AG479" i="6"/>
  <c r="AG480" i="6"/>
  <c r="AG481" i="6"/>
  <c r="AG482" i="6"/>
  <c r="AG483" i="6"/>
  <c r="AG484" i="6"/>
  <c r="AG485" i="6"/>
  <c r="AG486" i="6"/>
  <c r="AG487" i="6"/>
  <c r="AG488" i="6"/>
  <c r="AG489" i="6"/>
  <c r="AG490" i="6"/>
  <c r="AG491" i="6"/>
  <c r="AG492" i="6"/>
  <c r="AG493" i="6"/>
  <c r="AG494" i="6"/>
  <c r="AG495" i="6"/>
  <c r="AG2" i="6"/>
  <c r="AH3" i="6"/>
  <c r="AH4" i="6"/>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172" i="6"/>
  <c r="AH173" i="6"/>
  <c r="AH174" i="6"/>
  <c r="AH175" i="6"/>
  <c r="AH176" i="6"/>
  <c r="AH177" i="6"/>
  <c r="AH178" i="6"/>
  <c r="AH179" i="6"/>
  <c r="AH180" i="6"/>
  <c r="AH181" i="6"/>
  <c r="AH182" i="6"/>
  <c r="AH183" i="6"/>
  <c r="AH184" i="6"/>
  <c r="AH185" i="6"/>
  <c r="AH186" i="6"/>
  <c r="AH187" i="6"/>
  <c r="AH188" i="6"/>
  <c r="AH189" i="6"/>
  <c r="AH190" i="6"/>
  <c r="AH191" i="6"/>
  <c r="AH192" i="6"/>
  <c r="AH193" i="6"/>
  <c r="AH194" i="6"/>
  <c r="AH195" i="6"/>
  <c r="AH196" i="6"/>
  <c r="AH197" i="6"/>
  <c r="AH198" i="6"/>
  <c r="AH199" i="6"/>
  <c r="AH200" i="6"/>
  <c r="AH201" i="6"/>
  <c r="AH202" i="6"/>
  <c r="AH203" i="6"/>
  <c r="AH204" i="6"/>
  <c r="AH205" i="6"/>
  <c r="AH206" i="6"/>
  <c r="AH207" i="6"/>
  <c r="AH208" i="6"/>
  <c r="AH209" i="6"/>
  <c r="AH210" i="6"/>
  <c r="AH211" i="6"/>
  <c r="AH212" i="6"/>
  <c r="AH213" i="6"/>
  <c r="AH214" i="6"/>
  <c r="AH215" i="6"/>
  <c r="AH216" i="6"/>
  <c r="AH217" i="6"/>
  <c r="AH218" i="6"/>
  <c r="AH219" i="6"/>
  <c r="AH220" i="6"/>
  <c r="AH221" i="6"/>
  <c r="AH222" i="6"/>
  <c r="AH223" i="6"/>
  <c r="AH224" i="6"/>
  <c r="AH225" i="6"/>
  <c r="AH226" i="6"/>
  <c r="AH227" i="6"/>
  <c r="AH228" i="6"/>
  <c r="AH229" i="6"/>
  <c r="AH230" i="6"/>
  <c r="AH231" i="6"/>
  <c r="AH232" i="6"/>
  <c r="AH233" i="6"/>
  <c r="AH234" i="6"/>
  <c r="AH235" i="6"/>
  <c r="AH236" i="6"/>
  <c r="AH237" i="6"/>
  <c r="AH238" i="6"/>
  <c r="AH239" i="6"/>
  <c r="AH240" i="6"/>
  <c r="AH241" i="6"/>
  <c r="AH242" i="6"/>
  <c r="AH243" i="6"/>
  <c r="AH244" i="6"/>
  <c r="AH245" i="6"/>
  <c r="AH246" i="6"/>
  <c r="AH247" i="6"/>
  <c r="AH248" i="6"/>
  <c r="AH249" i="6"/>
  <c r="AH250" i="6"/>
  <c r="AH251" i="6"/>
  <c r="AH252" i="6"/>
  <c r="AH253" i="6"/>
  <c r="AH254" i="6"/>
  <c r="AH255" i="6"/>
  <c r="AH256" i="6"/>
  <c r="AH257" i="6"/>
  <c r="AH258" i="6"/>
  <c r="AH259" i="6"/>
  <c r="AH260" i="6"/>
  <c r="AH261" i="6"/>
  <c r="AH262" i="6"/>
  <c r="AH263" i="6"/>
  <c r="AH264" i="6"/>
  <c r="AH265" i="6"/>
  <c r="AH266" i="6"/>
  <c r="AH267" i="6"/>
  <c r="AH268" i="6"/>
  <c r="AH269" i="6"/>
  <c r="AH270" i="6"/>
  <c r="AH271" i="6"/>
  <c r="AH272" i="6"/>
  <c r="AH273" i="6"/>
  <c r="AH274" i="6"/>
  <c r="AH275" i="6"/>
  <c r="AH276" i="6"/>
  <c r="AH277" i="6"/>
  <c r="AH278" i="6"/>
  <c r="AH279" i="6"/>
  <c r="AH280" i="6"/>
  <c r="AH281" i="6"/>
  <c r="AH282" i="6"/>
  <c r="AH283" i="6"/>
  <c r="AH284" i="6"/>
  <c r="AH285" i="6"/>
  <c r="AH286" i="6"/>
  <c r="AH287" i="6"/>
  <c r="AH288" i="6"/>
  <c r="AH289" i="6"/>
  <c r="AH290" i="6"/>
  <c r="AH291" i="6"/>
  <c r="AH292" i="6"/>
  <c r="AH293" i="6"/>
  <c r="AH294" i="6"/>
  <c r="AH295" i="6"/>
  <c r="AH296" i="6"/>
  <c r="AH297" i="6"/>
  <c r="AH298" i="6"/>
  <c r="AH299" i="6"/>
  <c r="AH300" i="6"/>
  <c r="AH301" i="6"/>
  <c r="AH302" i="6"/>
  <c r="AH303" i="6"/>
  <c r="AH304" i="6"/>
  <c r="AH305" i="6"/>
  <c r="AH306" i="6"/>
  <c r="AH307" i="6"/>
  <c r="AH308" i="6"/>
  <c r="AH309" i="6"/>
  <c r="AH310" i="6"/>
  <c r="AH311" i="6"/>
  <c r="AH312" i="6"/>
  <c r="AH313" i="6"/>
  <c r="AH314" i="6"/>
  <c r="AH315" i="6"/>
  <c r="AH316" i="6"/>
  <c r="AH317" i="6"/>
  <c r="AH318" i="6"/>
  <c r="AH319" i="6"/>
  <c r="AH320" i="6"/>
  <c r="AH321" i="6"/>
  <c r="AH322" i="6"/>
  <c r="AH323" i="6"/>
  <c r="AH324" i="6"/>
  <c r="AH325" i="6"/>
  <c r="AH326" i="6"/>
  <c r="AH327" i="6"/>
  <c r="AH328" i="6"/>
  <c r="AH329" i="6"/>
  <c r="AH330" i="6"/>
  <c r="AH331" i="6"/>
  <c r="AH332" i="6"/>
  <c r="AH333" i="6"/>
  <c r="AH334" i="6"/>
  <c r="AH335" i="6"/>
  <c r="AH336" i="6"/>
  <c r="AH337" i="6"/>
  <c r="AH338" i="6"/>
  <c r="AH339" i="6"/>
  <c r="AH340" i="6"/>
  <c r="AH341" i="6"/>
  <c r="AH342" i="6"/>
  <c r="AH343" i="6"/>
  <c r="AH344" i="6"/>
  <c r="AH345" i="6"/>
  <c r="AH346" i="6"/>
  <c r="AH347" i="6"/>
  <c r="AH348" i="6"/>
  <c r="AH349" i="6"/>
  <c r="AH350" i="6"/>
  <c r="AH351" i="6"/>
  <c r="AH352" i="6"/>
  <c r="AH353" i="6"/>
  <c r="AH354" i="6"/>
  <c r="AH355" i="6"/>
  <c r="AH356" i="6"/>
  <c r="AH357" i="6"/>
  <c r="AH358" i="6"/>
  <c r="AH359" i="6"/>
  <c r="AH360" i="6"/>
  <c r="AH361" i="6"/>
  <c r="AH362" i="6"/>
  <c r="AH363" i="6"/>
  <c r="AH364" i="6"/>
  <c r="AH365" i="6"/>
  <c r="AH366" i="6"/>
  <c r="AH367" i="6"/>
  <c r="AH368" i="6"/>
  <c r="AH369" i="6"/>
  <c r="AH370" i="6"/>
  <c r="AH371" i="6"/>
  <c r="AH372" i="6"/>
  <c r="AH373" i="6"/>
  <c r="AH374" i="6"/>
  <c r="AH375" i="6"/>
  <c r="AH376" i="6"/>
  <c r="AH377" i="6"/>
  <c r="AH378" i="6"/>
  <c r="AH379" i="6"/>
  <c r="AH380" i="6"/>
  <c r="AH381" i="6"/>
  <c r="AH382" i="6"/>
  <c r="AH383" i="6"/>
  <c r="AH384" i="6"/>
  <c r="AH385" i="6"/>
  <c r="AH386" i="6"/>
  <c r="AH387" i="6"/>
  <c r="AH388" i="6"/>
  <c r="AH389" i="6"/>
  <c r="AH390" i="6"/>
  <c r="AH391" i="6"/>
  <c r="AH392" i="6"/>
  <c r="AH393" i="6"/>
  <c r="AH394" i="6"/>
  <c r="AH395" i="6"/>
  <c r="AH396" i="6"/>
  <c r="AH397" i="6"/>
  <c r="AH398" i="6"/>
  <c r="AH399" i="6"/>
  <c r="AH400" i="6"/>
  <c r="AH401" i="6"/>
  <c r="AH402" i="6"/>
  <c r="AH403" i="6"/>
  <c r="AH404" i="6"/>
  <c r="AH405" i="6"/>
  <c r="AH406" i="6"/>
  <c r="AH407" i="6"/>
  <c r="AH408" i="6"/>
  <c r="AH409" i="6"/>
  <c r="AH410" i="6"/>
  <c r="AH411" i="6"/>
  <c r="AH412" i="6"/>
  <c r="AH413" i="6"/>
  <c r="AH414" i="6"/>
  <c r="AH415" i="6"/>
  <c r="AH416" i="6"/>
  <c r="AH417" i="6"/>
  <c r="AH418" i="6"/>
  <c r="AH419" i="6"/>
  <c r="AH420" i="6"/>
  <c r="AH421" i="6"/>
  <c r="AH422" i="6"/>
  <c r="AH423" i="6"/>
  <c r="AH424" i="6"/>
  <c r="AH425" i="6"/>
  <c r="AH426" i="6"/>
  <c r="AH427" i="6"/>
  <c r="AH428" i="6"/>
  <c r="AH429" i="6"/>
  <c r="AH430" i="6"/>
  <c r="AH431" i="6"/>
  <c r="AH432" i="6"/>
  <c r="AH433" i="6"/>
  <c r="AH434" i="6"/>
  <c r="AH435" i="6"/>
  <c r="AH436" i="6"/>
  <c r="AH437" i="6"/>
  <c r="AH438" i="6"/>
  <c r="AH439" i="6"/>
  <c r="AH440" i="6"/>
  <c r="AH441" i="6"/>
  <c r="AH442" i="6"/>
  <c r="AH443" i="6"/>
  <c r="AH444" i="6"/>
  <c r="AH445" i="6"/>
  <c r="AH446" i="6"/>
  <c r="AH447" i="6"/>
  <c r="AH448" i="6"/>
  <c r="AH449" i="6"/>
  <c r="AH450" i="6"/>
  <c r="AH451" i="6"/>
  <c r="AH452" i="6"/>
  <c r="AH453" i="6"/>
  <c r="AH454" i="6"/>
  <c r="AH455" i="6"/>
  <c r="AH456" i="6"/>
  <c r="AH457" i="6"/>
  <c r="AH458" i="6"/>
  <c r="AH459" i="6"/>
  <c r="AH460" i="6"/>
  <c r="AH461" i="6"/>
  <c r="AH462" i="6"/>
  <c r="AH463" i="6"/>
  <c r="AH464" i="6"/>
  <c r="AH465" i="6"/>
  <c r="AH466" i="6"/>
  <c r="AH467" i="6"/>
  <c r="AH468" i="6"/>
  <c r="AH469" i="6"/>
  <c r="AH470" i="6"/>
  <c r="AH471" i="6"/>
  <c r="AH472" i="6"/>
  <c r="AH473" i="6"/>
  <c r="AH474" i="6"/>
  <c r="AH475" i="6"/>
  <c r="AH476" i="6"/>
  <c r="AH477" i="6"/>
  <c r="AH478" i="6"/>
  <c r="AH479" i="6"/>
  <c r="AH480" i="6"/>
  <c r="AH481" i="6"/>
  <c r="AH482" i="6"/>
  <c r="AH483" i="6"/>
  <c r="AH484" i="6"/>
  <c r="AH485" i="6"/>
  <c r="AH486" i="6"/>
  <c r="AH487" i="6"/>
  <c r="AH488" i="6"/>
  <c r="AH489" i="6"/>
  <c r="AH490" i="6"/>
  <c r="AH491" i="6"/>
  <c r="AH492" i="6"/>
  <c r="AH493" i="6"/>
  <c r="AH494" i="6"/>
  <c r="AH495" i="6"/>
  <c r="AH2" i="6"/>
  <c r="AI3" i="6"/>
  <c r="AI4" i="6"/>
  <c r="AI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64" i="6"/>
  <c r="AI65" i="6"/>
  <c r="AI66" i="6"/>
  <c r="AI67" i="6"/>
  <c r="AI68" i="6"/>
  <c r="AI69" i="6"/>
  <c r="AI70" i="6"/>
  <c r="AI71" i="6"/>
  <c r="AI72" i="6"/>
  <c r="AI73" i="6"/>
  <c r="AI74" i="6"/>
  <c r="AI75" i="6"/>
  <c r="AI76" i="6"/>
  <c r="AI77" i="6"/>
  <c r="AI78" i="6"/>
  <c r="AI79" i="6"/>
  <c r="AI80" i="6"/>
  <c r="AI81" i="6"/>
  <c r="AI82" i="6"/>
  <c r="AI83" i="6"/>
  <c r="AI84"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0" i="6"/>
  <c r="AI111" i="6"/>
  <c r="AI112" i="6"/>
  <c r="AI113" i="6"/>
  <c r="AI114" i="6"/>
  <c r="AI115" i="6"/>
  <c r="AI116" i="6"/>
  <c r="AI117" i="6"/>
  <c r="AI118" i="6"/>
  <c r="AI119" i="6"/>
  <c r="AI120" i="6"/>
  <c r="AI121" i="6"/>
  <c r="AI122" i="6"/>
  <c r="AI123" i="6"/>
  <c r="AI124" i="6"/>
  <c r="AI125" i="6"/>
  <c r="AI126" i="6"/>
  <c r="AI127" i="6"/>
  <c r="AI128" i="6"/>
  <c r="AI129" i="6"/>
  <c r="AI130" i="6"/>
  <c r="AI131" i="6"/>
  <c r="AI132" i="6"/>
  <c r="AI133" i="6"/>
  <c r="AI134" i="6"/>
  <c r="AI135" i="6"/>
  <c r="AI136" i="6"/>
  <c r="AI137" i="6"/>
  <c r="AI138" i="6"/>
  <c r="AI139" i="6"/>
  <c r="AI140" i="6"/>
  <c r="AI141" i="6"/>
  <c r="AI142" i="6"/>
  <c r="AI143" i="6"/>
  <c r="AI144" i="6"/>
  <c r="AI145" i="6"/>
  <c r="AI146" i="6"/>
  <c r="AI147" i="6"/>
  <c r="AI148" i="6"/>
  <c r="AI149" i="6"/>
  <c r="AI150" i="6"/>
  <c r="AI151" i="6"/>
  <c r="AI152" i="6"/>
  <c r="AI153" i="6"/>
  <c r="AI154" i="6"/>
  <c r="AI155" i="6"/>
  <c r="AI156" i="6"/>
  <c r="AI157" i="6"/>
  <c r="AI158" i="6"/>
  <c r="AI159" i="6"/>
  <c r="AI160" i="6"/>
  <c r="AI161" i="6"/>
  <c r="AI162" i="6"/>
  <c r="AI163" i="6"/>
  <c r="AI164" i="6"/>
  <c r="AI165" i="6"/>
  <c r="AI166" i="6"/>
  <c r="AI167" i="6"/>
  <c r="AI168" i="6"/>
  <c r="AI169" i="6"/>
  <c r="AI170" i="6"/>
  <c r="AI171" i="6"/>
  <c r="AI172" i="6"/>
  <c r="AI173" i="6"/>
  <c r="AI174" i="6"/>
  <c r="AI175" i="6"/>
  <c r="AI176" i="6"/>
  <c r="AI177" i="6"/>
  <c r="AI178" i="6"/>
  <c r="AI179" i="6"/>
  <c r="AI180" i="6"/>
  <c r="AI181" i="6"/>
  <c r="AI182" i="6"/>
  <c r="AI183" i="6"/>
  <c r="AI184" i="6"/>
  <c r="AI185" i="6"/>
  <c r="AI186" i="6"/>
  <c r="AI187" i="6"/>
  <c r="AI188" i="6"/>
  <c r="AI189" i="6"/>
  <c r="AI190" i="6"/>
  <c r="AI191" i="6"/>
  <c r="AI192" i="6"/>
  <c r="AI193" i="6"/>
  <c r="AI194" i="6"/>
  <c r="AI195" i="6"/>
  <c r="AI196" i="6"/>
  <c r="AI197" i="6"/>
  <c r="AI198" i="6"/>
  <c r="AI199" i="6"/>
  <c r="AI200" i="6"/>
  <c r="AI201" i="6"/>
  <c r="AI202" i="6"/>
  <c r="AI203" i="6"/>
  <c r="AI204" i="6"/>
  <c r="AI205" i="6"/>
  <c r="AI206" i="6"/>
  <c r="AI207" i="6"/>
  <c r="AI208" i="6"/>
  <c r="AI209" i="6"/>
  <c r="AI210" i="6"/>
  <c r="AI211" i="6"/>
  <c r="AI212" i="6"/>
  <c r="AI213" i="6"/>
  <c r="AI214" i="6"/>
  <c r="AI215" i="6"/>
  <c r="AI216" i="6"/>
  <c r="AI217" i="6"/>
  <c r="AI218" i="6"/>
  <c r="AI219" i="6"/>
  <c r="AI220" i="6"/>
  <c r="AI221" i="6"/>
  <c r="AI222" i="6"/>
  <c r="AI223" i="6"/>
  <c r="AI224" i="6"/>
  <c r="AI225" i="6"/>
  <c r="AI226" i="6"/>
  <c r="AI227" i="6"/>
  <c r="AI228" i="6"/>
  <c r="AI229" i="6"/>
  <c r="AI230" i="6"/>
  <c r="AI231" i="6"/>
  <c r="AI232" i="6"/>
  <c r="AI233" i="6"/>
  <c r="AI234" i="6"/>
  <c r="AI235" i="6"/>
  <c r="AI236" i="6"/>
  <c r="AI237" i="6"/>
  <c r="AI238" i="6"/>
  <c r="AI239" i="6"/>
  <c r="AI240" i="6"/>
  <c r="AI241" i="6"/>
  <c r="AI242" i="6"/>
  <c r="AI243" i="6"/>
  <c r="AI244" i="6"/>
  <c r="AI245" i="6"/>
  <c r="AI246" i="6"/>
  <c r="AI247" i="6"/>
  <c r="AI248" i="6"/>
  <c r="AI249" i="6"/>
  <c r="AI250" i="6"/>
  <c r="AI251" i="6"/>
  <c r="AI252" i="6"/>
  <c r="AI253" i="6"/>
  <c r="AI254" i="6"/>
  <c r="AI255" i="6"/>
  <c r="AI256" i="6"/>
  <c r="AI257" i="6"/>
  <c r="AI258" i="6"/>
  <c r="AI259" i="6"/>
  <c r="AI260" i="6"/>
  <c r="AI261" i="6"/>
  <c r="AI262" i="6"/>
  <c r="AI263" i="6"/>
  <c r="AI264" i="6"/>
  <c r="AI265" i="6"/>
  <c r="AI266" i="6"/>
  <c r="AI267" i="6"/>
  <c r="AI268" i="6"/>
  <c r="AI269" i="6"/>
  <c r="AI270" i="6"/>
  <c r="AI271" i="6"/>
  <c r="AI272" i="6"/>
  <c r="AI273" i="6"/>
  <c r="AI274" i="6"/>
  <c r="AI275" i="6"/>
  <c r="AI276" i="6"/>
  <c r="AI277" i="6"/>
  <c r="AI278" i="6"/>
  <c r="AI279" i="6"/>
  <c r="AI280" i="6"/>
  <c r="AI281" i="6"/>
  <c r="AI282" i="6"/>
  <c r="AI283" i="6"/>
  <c r="AI284" i="6"/>
  <c r="AI285" i="6"/>
  <c r="AI286" i="6"/>
  <c r="AI287" i="6"/>
  <c r="AI288" i="6"/>
  <c r="AI289" i="6"/>
  <c r="AI290" i="6"/>
  <c r="AI291" i="6"/>
  <c r="AI292" i="6"/>
  <c r="AI293" i="6"/>
  <c r="AI294" i="6"/>
  <c r="AI295" i="6"/>
  <c r="AI296" i="6"/>
  <c r="AI297" i="6"/>
  <c r="AI298" i="6"/>
  <c r="AI299" i="6"/>
  <c r="AI300" i="6"/>
  <c r="AI301" i="6"/>
  <c r="AI302" i="6"/>
  <c r="AI303" i="6"/>
  <c r="AI304" i="6"/>
  <c r="AI305" i="6"/>
  <c r="AI306" i="6"/>
  <c r="AI307" i="6"/>
  <c r="AI308" i="6"/>
  <c r="AI309" i="6"/>
  <c r="AI310" i="6"/>
  <c r="AI311" i="6"/>
  <c r="AI312" i="6"/>
  <c r="AI313" i="6"/>
  <c r="AI314" i="6"/>
  <c r="AI315" i="6"/>
  <c r="AI316" i="6"/>
  <c r="AI317" i="6"/>
  <c r="AI318" i="6"/>
  <c r="AI319" i="6"/>
  <c r="AI320" i="6"/>
  <c r="AI321" i="6"/>
  <c r="AI322" i="6"/>
  <c r="AI323" i="6"/>
  <c r="AI324" i="6"/>
  <c r="AI325" i="6"/>
  <c r="AI326" i="6"/>
  <c r="AI327" i="6"/>
  <c r="AI328" i="6"/>
  <c r="AI329" i="6"/>
  <c r="AI330" i="6"/>
  <c r="AI331" i="6"/>
  <c r="AI332" i="6"/>
  <c r="AI333" i="6"/>
  <c r="AI334" i="6"/>
  <c r="AI335" i="6"/>
  <c r="AI336" i="6"/>
  <c r="AI337" i="6"/>
  <c r="AI338" i="6"/>
  <c r="AI339" i="6"/>
  <c r="AI340" i="6"/>
  <c r="AI341" i="6"/>
  <c r="AI342" i="6"/>
  <c r="AI343" i="6"/>
  <c r="AI344" i="6"/>
  <c r="AI345" i="6"/>
  <c r="AI346" i="6"/>
  <c r="AI347" i="6"/>
  <c r="AI348" i="6"/>
  <c r="AI349" i="6"/>
  <c r="AI350" i="6"/>
  <c r="AI351" i="6"/>
  <c r="AI352" i="6"/>
  <c r="AI353" i="6"/>
  <c r="AI354" i="6"/>
  <c r="AI355" i="6"/>
  <c r="AI356" i="6"/>
  <c r="AI357" i="6"/>
  <c r="AI358" i="6"/>
  <c r="AI359" i="6"/>
  <c r="AI360" i="6"/>
  <c r="AI361" i="6"/>
  <c r="AI362" i="6"/>
  <c r="AI363" i="6"/>
  <c r="AI364" i="6"/>
  <c r="AI365" i="6"/>
  <c r="AI366" i="6"/>
  <c r="AI367" i="6"/>
  <c r="AI368" i="6"/>
  <c r="AI369" i="6"/>
  <c r="AI370" i="6"/>
  <c r="AI371" i="6"/>
  <c r="AI372" i="6"/>
  <c r="AI373" i="6"/>
  <c r="AI374" i="6"/>
  <c r="AI375" i="6"/>
  <c r="AI376" i="6"/>
  <c r="AI377" i="6"/>
  <c r="AI378" i="6"/>
  <c r="AI379" i="6"/>
  <c r="AI380" i="6"/>
  <c r="AI381" i="6"/>
  <c r="AI382" i="6"/>
  <c r="AI383" i="6"/>
  <c r="AI384" i="6"/>
  <c r="AI385" i="6"/>
  <c r="AI386" i="6"/>
  <c r="AI387" i="6"/>
  <c r="AI388" i="6"/>
  <c r="AI389" i="6"/>
  <c r="AI390" i="6"/>
  <c r="AI391" i="6"/>
  <c r="AI392" i="6"/>
  <c r="AI393" i="6"/>
  <c r="AI394" i="6"/>
  <c r="AI395" i="6"/>
  <c r="AI396" i="6"/>
  <c r="AI397" i="6"/>
  <c r="AI398" i="6"/>
  <c r="AI399" i="6"/>
  <c r="AI400" i="6"/>
  <c r="AI401" i="6"/>
  <c r="AI402" i="6"/>
  <c r="AI403" i="6"/>
  <c r="AI404" i="6"/>
  <c r="AI405" i="6"/>
  <c r="AI406" i="6"/>
  <c r="AI407" i="6"/>
  <c r="AI408" i="6"/>
  <c r="AI409" i="6"/>
  <c r="AI410" i="6"/>
  <c r="AI411" i="6"/>
  <c r="AI412" i="6"/>
  <c r="AI413" i="6"/>
  <c r="AI414" i="6"/>
  <c r="AI415" i="6"/>
  <c r="AI416" i="6"/>
  <c r="AI417" i="6"/>
  <c r="AI418" i="6"/>
  <c r="AI419" i="6"/>
  <c r="AI420" i="6"/>
  <c r="AI421" i="6"/>
  <c r="AI422" i="6"/>
  <c r="AI423" i="6"/>
  <c r="AI424" i="6"/>
  <c r="AI425" i="6"/>
  <c r="AI426" i="6"/>
  <c r="AI427" i="6"/>
  <c r="AI428" i="6"/>
  <c r="AI429" i="6"/>
  <c r="AI430" i="6"/>
  <c r="AI431" i="6"/>
  <c r="AI432" i="6"/>
  <c r="AI433" i="6"/>
  <c r="AI434" i="6"/>
  <c r="AI435" i="6"/>
  <c r="AI436" i="6"/>
  <c r="AI437" i="6"/>
  <c r="AI438" i="6"/>
  <c r="AI439" i="6"/>
  <c r="AI440" i="6"/>
  <c r="AI441" i="6"/>
  <c r="AI442" i="6"/>
  <c r="AI443" i="6"/>
  <c r="AI444" i="6"/>
  <c r="AI445" i="6"/>
  <c r="AI446" i="6"/>
  <c r="AI447" i="6"/>
  <c r="AI448" i="6"/>
  <c r="AI449" i="6"/>
  <c r="AI450" i="6"/>
  <c r="AI451" i="6"/>
  <c r="AI452" i="6"/>
  <c r="AI453" i="6"/>
  <c r="AI454" i="6"/>
  <c r="AI455" i="6"/>
  <c r="AI456" i="6"/>
  <c r="AI457" i="6"/>
  <c r="AI458" i="6"/>
  <c r="AI459" i="6"/>
  <c r="AI460" i="6"/>
  <c r="AI461" i="6"/>
  <c r="AI462" i="6"/>
  <c r="AI463" i="6"/>
  <c r="AI464" i="6"/>
  <c r="AI465" i="6"/>
  <c r="AI466" i="6"/>
  <c r="AI467" i="6"/>
  <c r="AI468" i="6"/>
  <c r="AI469" i="6"/>
  <c r="AI470" i="6"/>
  <c r="AI471" i="6"/>
  <c r="AI472" i="6"/>
  <c r="AI473" i="6"/>
  <c r="AI474" i="6"/>
  <c r="AI475" i="6"/>
  <c r="AI476" i="6"/>
  <c r="AI477" i="6"/>
  <c r="AI478" i="6"/>
  <c r="AI479" i="6"/>
  <c r="AI480" i="6"/>
  <c r="AI481" i="6"/>
  <c r="AI482" i="6"/>
  <c r="AI483" i="6"/>
  <c r="AI484" i="6"/>
  <c r="AI485" i="6"/>
  <c r="AI486" i="6"/>
  <c r="AI487" i="6"/>
  <c r="AI488" i="6"/>
  <c r="AI489" i="6"/>
  <c r="AI490" i="6"/>
  <c r="AI491" i="6"/>
  <c r="AI492" i="6"/>
  <c r="AI493" i="6"/>
  <c r="AI494" i="6"/>
  <c r="AI495" i="6"/>
  <c r="AI2" i="6"/>
  <c r="AJ3" i="6"/>
  <c r="AJ4" i="6"/>
  <c r="AJ5" i="6"/>
  <c r="AJ6" i="6"/>
  <c r="AJ7" i="6"/>
  <c r="AJ8" i="6"/>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112" i="6"/>
  <c r="AJ113" i="6"/>
  <c r="AJ114" i="6"/>
  <c r="AJ115" i="6"/>
  <c r="AJ116" i="6"/>
  <c r="AJ117" i="6"/>
  <c r="AJ118" i="6"/>
  <c r="AJ119" i="6"/>
  <c r="AJ120" i="6"/>
  <c r="AJ121" i="6"/>
  <c r="AJ122" i="6"/>
  <c r="AJ123" i="6"/>
  <c r="AJ124" i="6"/>
  <c r="AJ125" i="6"/>
  <c r="AJ126" i="6"/>
  <c r="AJ127" i="6"/>
  <c r="AJ128" i="6"/>
  <c r="AJ129" i="6"/>
  <c r="AJ130" i="6"/>
  <c r="AJ131" i="6"/>
  <c r="AJ132" i="6"/>
  <c r="AJ133" i="6"/>
  <c r="AJ134" i="6"/>
  <c r="AJ135" i="6"/>
  <c r="AJ136" i="6"/>
  <c r="AJ137" i="6"/>
  <c r="AJ138" i="6"/>
  <c r="AJ139" i="6"/>
  <c r="AJ140" i="6"/>
  <c r="AJ141" i="6"/>
  <c r="AJ142" i="6"/>
  <c r="AJ143" i="6"/>
  <c r="AJ144" i="6"/>
  <c r="AJ145" i="6"/>
  <c r="AJ146" i="6"/>
  <c r="AJ147" i="6"/>
  <c r="AJ148" i="6"/>
  <c r="AJ149" i="6"/>
  <c r="AJ150" i="6"/>
  <c r="AJ151" i="6"/>
  <c r="AJ152" i="6"/>
  <c r="AJ153" i="6"/>
  <c r="AJ154" i="6"/>
  <c r="AJ155" i="6"/>
  <c r="AJ156" i="6"/>
  <c r="AJ157" i="6"/>
  <c r="AJ158" i="6"/>
  <c r="AJ159" i="6"/>
  <c r="AJ160" i="6"/>
  <c r="AJ161" i="6"/>
  <c r="AJ162" i="6"/>
  <c r="AJ163" i="6"/>
  <c r="AJ164" i="6"/>
  <c r="AJ165" i="6"/>
  <c r="AJ166" i="6"/>
  <c r="AJ167" i="6"/>
  <c r="AJ168" i="6"/>
  <c r="AJ169" i="6"/>
  <c r="AJ170" i="6"/>
  <c r="AJ171" i="6"/>
  <c r="AJ172" i="6"/>
  <c r="AJ173" i="6"/>
  <c r="AJ174" i="6"/>
  <c r="AJ175" i="6"/>
  <c r="AJ176" i="6"/>
  <c r="AJ177" i="6"/>
  <c r="AJ178" i="6"/>
  <c r="AJ179" i="6"/>
  <c r="AJ180" i="6"/>
  <c r="AJ181" i="6"/>
  <c r="AJ182" i="6"/>
  <c r="AJ183" i="6"/>
  <c r="AJ184" i="6"/>
  <c r="AJ185" i="6"/>
  <c r="AJ186" i="6"/>
  <c r="AJ187" i="6"/>
  <c r="AJ188" i="6"/>
  <c r="AJ189" i="6"/>
  <c r="AJ190" i="6"/>
  <c r="AJ191" i="6"/>
  <c r="AJ192" i="6"/>
  <c r="AJ193" i="6"/>
  <c r="AJ194" i="6"/>
  <c r="AJ195" i="6"/>
  <c r="AJ196" i="6"/>
  <c r="AJ197" i="6"/>
  <c r="AJ198" i="6"/>
  <c r="AJ199" i="6"/>
  <c r="AJ200" i="6"/>
  <c r="AJ201" i="6"/>
  <c r="AJ202" i="6"/>
  <c r="AJ203" i="6"/>
  <c r="AJ204" i="6"/>
  <c r="AJ205" i="6"/>
  <c r="AJ206" i="6"/>
  <c r="AJ207" i="6"/>
  <c r="AJ208" i="6"/>
  <c r="AJ209" i="6"/>
  <c r="AJ210" i="6"/>
  <c r="AJ211" i="6"/>
  <c r="AJ212" i="6"/>
  <c r="AJ213" i="6"/>
  <c r="AJ214" i="6"/>
  <c r="AJ215" i="6"/>
  <c r="AJ216" i="6"/>
  <c r="AJ217" i="6"/>
  <c r="AJ218" i="6"/>
  <c r="AJ219" i="6"/>
  <c r="AJ220" i="6"/>
  <c r="AJ221" i="6"/>
  <c r="AJ222" i="6"/>
  <c r="AJ223" i="6"/>
  <c r="AJ224" i="6"/>
  <c r="AJ225" i="6"/>
  <c r="AJ226" i="6"/>
  <c r="AJ227" i="6"/>
  <c r="AJ228" i="6"/>
  <c r="AJ229" i="6"/>
  <c r="AJ230" i="6"/>
  <c r="AJ231" i="6"/>
  <c r="AJ232" i="6"/>
  <c r="AJ233" i="6"/>
  <c r="AJ234" i="6"/>
  <c r="AJ235" i="6"/>
  <c r="AJ236" i="6"/>
  <c r="AJ237" i="6"/>
  <c r="AJ238" i="6"/>
  <c r="AJ239" i="6"/>
  <c r="AJ240" i="6"/>
  <c r="AJ241" i="6"/>
  <c r="AJ242" i="6"/>
  <c r="AJ243" i="6"/>
  <c r="AJ244" i="6"/>
  <c r="AJ245" i="6"/>
  <c r="AJ246" i="6"/>
  <c r="AJ247" i="6"/>
  <c r="AJ248" i="6"/>
  <c r="AJ249" i="6"/>
  <c r="AJ250" i="6"/>
  <c r="AJ251" i="6"/>
  <c r="AJ252" i="6"/>
  <c r="AJ253" i="6"/>
  <c r="AJ254" i="6"/>
  <c r="AJ255" i="6"/>
  <c r="AJ256" i="6"/>
  <c r="AJ257" i="6"/>
  <c r="AJ258" i="6"/>
  <c r="AJ259" i="6"/>
  <c r="AJ260" i="6"/>
  <c r="AJ261" i="6"/>
  <c r="AJ262" i="6"/>
  <c r="AJ263" i="6"/>
  <c r="AJ264" i="6"/>
  <c r="AJ265" i="6"/>
  <c r="AJ266" i="6"/>
  <c r="AJ267" i="6"/>
  <c r="AJ268" i="6"/>
  <c r="AJ269" i="6"/>
  <c r="AJ270" i="6"/>
  <c r="AJ271" i="6"/>
  <c r="AJ272" i="6"/>
  <c r="AJ273" i="6"/>
  <c r="AJ274" i="6"/>
  <c r="AJ275" i="6"/>
  <c r="AJ276" i="6"/>
  <c r="AJ277" i="6"/>
  <c r="AJ278" i="6"/>
  <c r="AJ279" i="6"/>
  <c r="AJ280" i="6"/>
  <c r="AJ281" i="6"/>
  <c r="AJ282" i="6"/>
  <c r="AJ283" i="6"/>
  <c r="AJ284" i="6"/>
  <c r="AJ285" i="6"/>
  <c r="AJ286" i="6"/>
  <c r="AJ287" i="6"/>
  <c r="AJ288" i="6"/>
  <c r="AJ289" i="6"/>
  <c r="AJ290" i="6"/>
  <c r="AJ291" i="6"/>
  <c r="AJ292" i="6"/>
  <c r="AJ293" i="6"/>
  <c r="AJ294" i="6"/>
  <c r="AJ295" i="6"/>
  <c r="AJ296" i="6"/>
  <c r="AJ297" i="6"/>
  <c r="AJ298" i="6"/>
  <c r="AJ299" i="6"/>
  <c r="AJ300" i="6"/>
  <c r="AJ301" i="6"/>
  <c r="AJ302" i="6"/>
  <c r="AJ303" i="6"/>
  <c r="AJ304" i="6"/>
  <c r="AJ305" i="6"/>
  <c r="AJ306" i="6"/>
  <c r="AJ307" i="6"/>
  <c r="AJ308" i="6"/>
  <c r="AJ309" i="6"/>
  <c r="AJ310" i="6"/>
  <c r="AJ311" i="6"/>
  <c r="AJ312" i="6"/>
  <c r="AJ313" i="6"/>
  <c r="AJ314" i="6"/>
  <c r="AJ315" i="6"/>
  <c r="AJ316" i="6"/>
  <c r="AJ317" i="6"/>
  <c r="AJ318" i="6"/>
  <c r="AJ319" i="6"/>
  <c r="AJ320" i="6"/>
  <c r="AJ321" i="6"/>
  <c r="AJ322" i="6"/>
  <c r="AJ323" i="6"/>
  <c r="AJ324" i="6"/>
  <c r="AJ325" i="6"/>
  <c r="AJ326" i="6"/>
  <c r="AJ327" i="6"/>
  <c r="AJ328" i="6"/>
  <c r="AJ329" i="6"/>
  <c r="AJ330" i="6"/>
  <c r="AJ331" i="6"/>
  <c r="AJ332" i="6"/>
  <c r="AJ333" i="6"/>
  <c r="AJ334" i="6"/>
  <c r="AJ335" i="6"/>
  <c r="AJ336" i="6"/>
  <c r="AJ337" i="6"/>
  <c r="AJ338" i="6"/>
  <c r="AJ339" i="6"/>
  <c r="AJ340" i="6"/>
  <c r="AJ341" i="6"/>
  <c r="AJ342" i="6"/>
  <c r="AJ343" i="6"/>
  <c r="AJ344" i="6"/>
  <c r="AJ345" i="6"/>
  <c r="AJ346" i="6"/>
  <c r="AJ347" i="6"/>
  <c r="AJ348" i="6"/>
  <c r="AJ349" i="6"/>
  <c r="AJ350" i="6"/>
  <c r="AJ351" i="6"/>
  <c r="AJ352" i="6"/>
  <c r="AJ353" i="6"/>
  <c r="AJ354" i="6"/>
  <c r="AJ355" i="6"/>
  <c r="AJ356" i="6"/>
  <c r="AJ357" i="6"/>
  <c r="AJ358" i="6"/>
  <c r="AJ359" i="6"/>
  <c r="AJ360" i="6"/>
  <c r="AJ361" i="6"/>
  <c r="AJ362" i="6"/>
  <c r="AJ363" i="6"/>
  <c r="AJ364" i="6"/>
  <c r="AJ365" i="6"/>
  <c r="AJ366" i="6"/>
  <c r="AJ367" i="6"/>
  <c r="AJ368" i="6"/>
  <c r="AJ369" i="6"/>
  <c r="AJ370" i="6"/>
  <c r="AJ371" i="6"/>
  <c r="AJ372" i="6"/>
  <c r="AJ373" i="6"/>
  <c r="AJ374" i="6"/>
  <c r="AJ375" i="6"/>
  <c r="AJ376" i="6"/>
  <c r="AJ377" i="6"/>
  <c r="AJ378" i="6"/>
  <c r="AJ379" i="6"/>
  <c r="AJ380" i="6"/>
  <c r="AJ381" i="6"/>
  <c r="AJ382" i="6"/>
  <c r="AJ383" i="6"/>
  <c r="AJ384" i="6"/>
  <c r="AJ385" i="6"/>
  <c r="AJ386" i="6"/>
  <c r="AJ387" i="6"/>
  <c r="AJ388" i="6"/>
  <c r="AJ389" i="6"/>
  <c r="AJ390" i="6"/>
  <c r="AJ391" i="6"/>
  <c r="AJ392" i="6"/>
  <c r="AJ393" i="6"/>
  <c r="AJ394" i="6"/>
  <c r="AJ395" i="6"/>
  <c r="AJ396" i="6"/>
  <c r="AJ397" i="6"/>
  <c r="AJ398" i="6"/>
  <c r="AJ399" i="6"/>
  <c r="AJ400" i="6"/>
  <c r="AJ401" i="6"/>
  <c r="AJ402" i="6"/>
  <c r="AJ403" i="6"/>
  <c r="AJ404" i="6"/>
  <c r="AJ405" i="6"/>
  <c r="AJ406" i="6"/>
  <c r="AJ407" i="6"/>
  <c r="AJ408" i="6"/>
  <c r="AJ409" i="6"/>
  <c r="AJ410" i="6"/>
  <c r="AJ411" i="6"/>
  <c r="AJ412" i="6"/>
  <c r="AJ413" i="6"/>
  <c r="AJ414" i="6"/>
  <c r="AJ415" i="6"/>
  <c r="AJ416" i="6"/>
  <c r="AJ417" i="6"/>
  <c r="AJ418" i="6"/>
  <c r="AJ419" i="6"/>
  <c r="AJ420" i="6"/>
  <c r="AJ421" i="6"/>
  <c r="AJ422" i="6"/>
  <c r="AJ423" i="6"/>
  <c r="AJ424" i="6"/>
  <c r="AJ425" i="6"/>
  <c r="AJ426" i="6"/>
  <c r="AJ427" i="6"/>
  <c r="AJ428" i="6"/>
  <c r="AJ429" i="6"/>
  <c r="AJ430" i="6"/>
  <c r="AJ431" i="6"/>
  <c r="AJ432" i="6"/>
  <c r="AJ433" i="6"/>
  <c r="AJ434" i="6"/>
  <c r="AJ435" i="6"/>
  <c r="AJ436" i="6"/>
  <c r="AJ437" i="6"/>
  <c r="AJ438" i="6"/>
  <c r="AJ439" i="6"/>
  <c r="AJ440" i="6"/>
  <c r="AJ441" i="6"/>
  <c r="AJ442" i="6"/>
  <c r="AJ443" i="6"/>
  <c r="AJ444" i="6"/>
  <c r="AJ445" i="6"/>
  <c r="AJ446" i="6"/>
  <c r="AJ447" i="6"/>
  <c r="AJ448" i="6"/>
  <c r="AJ449" i="6"/>
  <c r="AJ450" i="6"/>
  <c r="AJ451" i="6"/>
  <c r="AJ452" i="6"/>
  <c r="AJ453" i="6"/>
  <c r="AJ454" i="6"/>
  <c r="AJ455" i="6"/>
  <c r="AJ456" i="6"/>
  <c r="AJ457" i="6"/>
  <c r="AJ458" i="6"/>
  <c r="AJ459" i="6"/>
  <c r="AJ460" i="6"/>
  <c r="AJ461" i="6"/>
  <c r="AJ462" i="6"/>
  <c r="AJ463" i="6"/>
  <c r="AJ464" i="6"/>
  <c r="AJ465" i="6"/>
  <c r="AJ466" i="6"/>
  <c r="AJ467" i="6"/>
  <c r="AJ468" i="6"/>
  <c r="AJ469" i="6"/>
  <c r="AJ470" i="6"/>
  <c r="AJ471" i="6"/>
  <c r="AJ472" i="6"/>
  <c r="AJ473" i="6"/>
  <c r="AJ474" i="6"/>
  <c r="AJ475" i="6"/>
  <c r="AJ476" i="6"/>
  <c r="AJ477" i="6"/>
  <c r="AJ478" i="6"/>
  <c r="AJ479" i="6"/>
  <c r="AJ480" i="6"/>
  <c r="AJ481" i="6"/>
  <c r="AJ482" i="6"/>
  <c r="AJ483" i="6"/>
  <c r="AJ484" i="6"/>
  <c r="AJ485" i="6"/>
  <c r="AJ486" i="6"/>
  <c r="AJ487" i="6"/>
  <c r="AJ488" i="6"/>
  <c r="AJ489" i="6"/>
  <c r="AJ490" i="6"/>
  <c r="AJ491" i="6"/>
  <c r="AJ492" i="6"/>
  <c r="AJ493" i="6"/>
  <c r="AJ494" i="6"/>
  <c r="AJ495" i="6"/>
  <c r="AJ2" i="6"/>
  <c r="AK3" i="6"/>
  <c r="AK4" i="6"/>
  <c r="AK5" i="6"/>
  <c r="AK6" i="6"/>
  <c r="AK7" i="6"/>
  <c r="AK8"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0" i="6"/>
  <c r="AK111" i="6"/>
  <c r="AK112" i="6"/>
  <c r="AK113" i="6"/>
  <c r="AK114" i="6"/>
  <c r="AK115" i="6"/>
  <c r="AK116" i="6"/>
  <c r="AK117" i="6"/>
  <c r="AK118" i="6"/>
  <c r="AK119" i="6"/>
  <c r="AK120" i="6"/>
  <c r="AK121" i="6"/>
  <c r="AK122" i="6"/>
  <c r="AK123" i="6"/>
  <c r="AK124" i="6"/>
  <c r="AK125" i="6"/>
  <c r="AK126" i="6"/>
  <c r="AK127" i="6"/>
  <c r="AK128" i="6"/>
  <c r="AK129" i="6"/>
  <c r="AK130" i="6"/>
  <c r="AK131" i="6"/>
  <c r="AK132" i="6"/>
  <c r="AK133" i="6"/>
  <c r="AK134" i="6"/>
  <c r="AK135" i="6"/>
  <c r="AK136" i="6"/>
  <c r="AK137" i="6"/>
  <c r="AK138" i="6"/>
  <c r="AK139" i="6"/>
  <c r="AK140" i="6"/>
  <c r="AK141" i="6"/>
  <c r="AK142" i="6"/>
  <c r="AK143" i="6"/>
  <c r="AK144" i="6"/>
  <c r="AK145" i="6"/>
  <c r="AK146" i="6"/>
  <c r="AK147" i="6"/>
  <c r="AK148" i="6"/>
  <c r="AK149" i="6"/>
  <c r="AK150" i="6"/>
  <c r="AK151" i="6"/>
  <c r="AK152" i="6"/>
  <c r="AK153" i="6"/>
  <c r="AK154" i="6"/>
  <c r="AK155" i="6"/>
  <c r="AK156" i="6"/>
  <c r="AK157" i="6"/>
  <c r="AK158" i="6"/>
  <c r="AK159" i="6"/>
  <c r="AK160" i="6"/>
  <c r="AK161" i="6"/>
  <c r="AK162" i="6"/>
  <c r="AK163" i="6"/>
  <c r="AK164" i="6"/>
  <c r="AK165" i="6"/>
  <c r="AK166" i="6"/>
  <c r="AK167" i="6"/>
  <c r="AK168" i="6"/>
  <c r="AK169" i="6"/>
  <c r="AK170" i="6"/>
  <c r="AK171" i="6"/>
  <c r="AK172" i="6"/>
  <c r="AK173" i="6"/>
  <c r="AK174" i="6"/>
  <c r="AK175" i="6"/>
  <c r="AK176" i="6"/>
  <c r="AK177" i="6"/>
  <c r="AK178" i="6"/>
  <c r="AK179" i="6"/>
  <c r="AK180" i="6"/>
  <c r="AK181" i="6"/>
  <c r="AK182" i="6"/>
  <c r="AK183" i="6"/>
  <c r="AK184" i="6"/>
  <c r="AK185" i="6"/>
  <c r="AK186" i="6"/>
  <c r="AK187" i="6"/>
  <c r="AK188" i="6"/>
  <c r="AK189" i="6"/>
  <c r="AK190" i="6"/>
  <c r="AK191" i="6"/>
  <c r="AK192" i="6"/>
  <c r="AK193" i="6"/>
  <c r="AK194" i="6"/>
  <c r="AK195" i="6"/>
  <c r="AK196" i="6"/>
  <c r="AK197" i="6"/>
  <c r="AK198" i="6"/>
  <c r="AK199" i="6"/>
  <c r="AK200" i="6"/>
  <c r="AK201" i="6"/>
  <c r="AK202" i="6"/>
  <c r="AK203" i="6"/>
  <c r="AK204" i="6"/>
  <c r="AK205" i="6"/>
  <c r="AK206" i="6"/>
  <c r="AK207" i="6"/>
  <c r="AK208" i="6"/>
  <c r="AK209" i="6"/>
  <c r="AK210" i="6"/>
  <c r="AK211" i="6"/>
  <c r="AK212" i="6"/>
  <c r="AK213" i="6"/>
  <c r="AK214" i="6"/>
  <c r="AK215" i="6"/>
  <c r="AK216" i="6"/>
  <c r="AK217" i="6"/>
  <c r="AK218" i="6"/>
  <c r="AK219" i="6"/>
  <c r="AK220" i="6"/>
  <c r="AK221" i="6"/>
  <c r="AK222" i="6"/>
  <c r="AK223" i="6"/>
  <c r="AK224" i="6"/>
  <c r="AK225" i="6"/>
  <c r="AK226" i="6"/>
  <c r="AK227" i="6"/>
  <c r="AK228" i="6"/>
  <c r="AK229" i="6"/>
  <c r="AK230" i="6"/>
  <c r="AK231" i="6"/>
  <c r="AK232" i="6"/>
  <c r="AK233" i="6"/>
  <c r="AK234" i="6"/>
  <c r="AK235" i="6"/>
  <c r="AK236" i="6"/>
  <c r="AK237" i="6"/>
  <c r="AK238" i="6"/>
  <c r="AK239" i="6"/>
  <c r="AK240" i="6"/>
  <c r="AK241" i="6"/>
  <c r="AK242" i="6"/>
  <c r="AK243" i="6"/>
  <c r="AK244" i="6"/>
  <c r="AK245" i="6"/>
  <c r="AK246" i="6"/>
  <c r="AK247" i="6"/>
  <c r="AK248" i="6"/>
  <c r="AK249" i="6"/>
  <c r="AK250" i="6"/>
  <c r="AK251" i="6"/>
  <c r="AK252" i="6"/>
  <c r="AK253" i="6"/>
  <c r="AK254" i="6"/>
  <c r="AK255" i="6"/>
  <c r="AK256" i="6"/>
  <c r="AK257" i="6"/>
  <c r="AK258" i="6"/>
  <c r="AK259" i="6"/>
  <c r="AK260" i="6"/>
  <c r="AK261" i="6"/>
  <c r="AK262" i="6"/>
  <c r="AK263" i="6"/>
  <c r="AK264" i="6"/>
  <c r="AK265" i="6"/>
  <c r="AK266" i="6"/>
  <c r="AK267" i="6"/>
  <c r="AK268" i="6"/>
  <c r="AK269" i="6"/>
  <c r="AK270" i="6"/>
  <c r="AK271" i="6"/>
  <c r="AK272" i="6"/>
  <c r="AK273" i="6"/>
  <c r="AK274" i="6"/>
  <c r="AK275" i="6"/>
  <c r="AK276" i="6"/>
  <c r="AK277" i="6"/>
  <c r="AK278" i="6"/>
  <c r="AK279" i="6"/>
  <c r="AK280" i="6"/>
  <c r="AK281" i="6"/>
  <c r="AK282" i="6"/>
  <c r="AK283" i="6"/>
  <c r="AK284" i="6"/>
  <c r="AK285" i="6"/>
  <c r="AK286" i="6"/>
  <c r="AK287" i="6"/>
  <c r="AK288" i="6"/>
  <c r="AK289" i="6"/>
  <c r="AK290" i="6"/>
  <c r="AK291" i="6"/>
  <c r="AK292" i="6"/>
  <c r="AK293" i="6"/>
  <c r="AK294" i="6"/>
  <c r="AK295" i="6"/>
  <c r="AK296" i="6"/>
  <c r="AK297" i="6"/>
  <c r="AK298" i="6"/>
  <c r="AK299" i="6"/>
  <c r="AK300" i="6"/>
  <c r="AK301" i="6"/>
  <c r="AK302" i="6"/>
  <c r="AK303" i="6"/>
  <c r="AK304" i="6"/>
  <c r="AK305" i="6"/>
  <c r="AK306" i="6"/>
  <c r="AK307" i="6"/>
  <c r="AK308" i="6"/>
  <c r="AK309" i="6"/>
  <c r="AK310" i="6"/>
  <c r="AK311" i="6"/>
  <c r="AK312" i="6"/>
  <c r="AK313" i="6"/>
  <c r="AK314" i="6"/>
  <c r="AK315" i="6"/>
  <c r="AK316" i="6"/>
  <c r="AK317" i="6"/>
  <c r="AK318" i="6"/>
  <c r="AK319" i="6"/>
  <c r="AK320" i="6"/>
  <c r="AK321" i="6"/>
  <c r="AK322" i="6"/>
  <c r="AK323" i="6"/>
  <c r="AK324" i="6"/>
  <c r="AK325" i="6"/>
  <c r="AK326" i="6"/>
  <c r="AK327" i="6"/>
  <c r="AK328" i="6"/>
  <c r="AK329" i="6"/>
  <c r="AK330" i="6"/>
  <c r="AK331" i="6"/>
  <c r="AK332" i="6"/>
  <c r="AK333" i="6"/>
  <c r="AK334" i="6"/>
  <c r="AK335" i="6"/>
  <c r="AK336" i="6"/>
  <c r="AK337" i="6"/>
  <c r="AK338" i="6"/>
  <c r="AK339" i="6"/>
  <c r="AK340" i="6"/>
  <c r="AK341" i="6"/>
  <c r="AK342" i="6"/>
  <c r="AK343" i="6"/>
  <c r="AK344" i="6"/>
  <c r="AK345" i="6"/>
  <c r="AK346" i="6"/>
  <c r="AK347" i="6"/>
  <c r="AK348" i="6"/>
  <c r="AK349" i="6"/>
  <c r="AK350" i="6"/>
  <c r="AK351" i="6"/>
  <c r="AK352" i="6"/>
  <c r="AK353" i="6"/>
  <c r="AK354" i="6"/>
  <c r="AK355" i="6"/>
  <c r="AK356" i="6"/>
  <c r="AK357" i="6"/>
  <c r="AK358" i="6"/>
  <c r="AK359" i="6"/>
  <c r="AK360" i="6"/>
  <c r="AK361" i="6"/>
  <c r="AK362" i="6"/>
  <c r="AK363" i="6"/>
  <c r="AK364" i="6"/>
  <c r="AK365" i="6"/>
  <c r="AK366" i="6"/>
  <c r="AK367" i="6"/>
  <c r="AK368" i="6"/>
  <c r="AK369" i="6"/>
  <c r="AK370" i="6"/>
  <c r="AK371" i="6"/>
  <c r="AK372" i="6"/>
  <c r="AK373" i="6"/>
  <c r="AK374" i="6"/>
  <c r="AK375" i="6"/>
  <c r="AK376" i="6"/>
  <c r="AK377" i="6"/>
  <c r="AK378" i="6"/>
  <c r="AK379" i="6"/>
  <c r="AK380" i="6"/>
  <c r="AK381" i="6"/>
  <c r="AK382" i="6"/>
  <c r="AK383" i="6"/>
  <c r="AK384" i="6"/>
  <c r="AK385" i="6"/>
  <c r="AK386" i="6"/>
  <c r="AK387" i="6"/>
  <c r="AK388" i="6"/>
  <c r="AK389" i="6"/>
  <c r="AK390" i="6"/>
  <c r="AK391" i="6"/>
  <c r="AK392" i="6"/>
  <c r="AK393" i="6"/>
  <c r="AK394" i="6"/>
  <c r="AK395" i="6"/>
  <c r="AK396" i="6"/>
  <c r="AK397" i="6"/>
  <c r="AK398" i="6"/>
  <c r="AK399" i="6"/>
  <c r="AK400" i="6"/>
  <c r="AK401" i="6"/>
  <c r="AK402" i="6"/>
  <c r="AK403" i="6"/>
  <c r="AK404" i="6"/>
  <c r="AK405" i="6"/>
  <c r="AK406" i="6"/>
  <c r="AK407" i="6"/>
  <c r="AK408" i="6"/>
  <c r="AK409" i="6"/>
  <c r="AK410" i="6"/>
  <c r="AK411" i="6"/>
  <c r="AK412" i="6"/>
  <c r="AK413" i="6"/>
  <c r="AK414" i="6"/>
  <c r="AK415" i="6"/>
  <c r="AK416" i="6"/>
  <c r="AK417" i="6"/>
  <c r="AK418" i="6"/>
  <c r="AK419" i="6"/>
  <c r="AK420" i="6"/>
  <c r="AK421" i="6"/>
  <c r="AK422" i="6"/>
  <c r="AK423" i="6"/>
  <c r="AK424" i="6"/>
  <c r="AK425" i="6"/>
  <c r="AK426" i="6"/>
  <c r="AK427" i="6"/>
  <c r="AK428" i="6"/>
  <c r="AK429" i="6"/>
  <c r="AK430" i="6"/>
  <c r="AK431" i="6"/>
  <c r="AK432" i="6"/>
  <c r="AK433" i="6"/>
  <c r="AK434" i="6"/>
  <c r="AK435" i="6"/>
  <c r="AK436" i="6"/>
  <c r="AK437" i="6"/>
  <c r="AK438" i="6"/>
  <c r="AK439" i="6"/>
  <c r="AK440" i="6"/>
  <c r="AK441" i="6"/>
  <c r="AK442" i="6"/>
  <c r="AK443" i="6"/>
  <c r="AK444" i="6"/>
  <c r="AK445" i="6"/>
  <c r="AK446" i="6"/>
  <c r="AK447" i="6"/>
  <c r="AK448" i="6"/>
  <c r="AK449" i="6"/>
  <c r="AK450" i="6"/>
  <c r="AK451" i="6"/>
  <c r="AK452" i="6"/>
  <c r="AK453" i="6"/>
  <c r="AK454" i="6"/>
  <c r="AK455" i="6"/>
  <c r="AK456" i="6"/>
  <c r="AK457" i="6"/>
  <c r="AK458" i="6"/>
  <c r="AK459" i="6"/>
  <c r="AK460" i="6"/>
  <c r="AK461" i="6"/>
  <c r="AK462" i="6"/>
  <c r="AK463" i="6"/>
  <c r="AK464" i="6"/>
  <c r="AK465" i="6"/>
  <c r="AK466" i="6"/>
  <c r="AK467" i="6"/>
  <c r="AK468" i="6"/>
  <c r="AK469" i="6"/>
  <c r="AK470" i="6"/>
  <c r="AK471" i="6"/>
  <c r="AK472" i="6"/>
  <c r="AK473" i="6"/>
  <c r="AK474" i="6"/>
  <c r="AK475" i="6"/>
  <c r="AK476" i="6"/>
  <c r="AK477" i="6"/>
  <c r="AK478" i="6"/>
  <c r="AK479" i="6"/>
  <c r="AK480" i="6"/>
  <c r="AK481" i="6"/>
  <c r="AK482" i="6"/>
  <c r="AK483" i="6"/>
  <c r="AK484" i="6"/>
  <c r="AK485" i="6"/>
  <c r="AK486" i="6"/>
  <c r="AK487" i="6"/>
  <c r="AK488" i="6"/>
  <c r="AK489" i="6"/>
  <c r="AK490" i="6"/>
  <c r="AK491" i="6"/>
  <c r="AK492" i="6"/>
  <c r="AK493" i="6"/>
  <c r="AK494" i="6"/>
  <c r="AK495" i="6"/>
  <c r="AK2" i="6"/>
  <c r="AM3" i="6"/>
  <c r="AM4" i="6"/>
  <c r="AM5" i="6"/>
  <c r="AM6" i="6"/>
  <c r="AM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367" i="6"/>
  <c r="AM368" i="6"/>
  <c r="AM369" i="6"/>
  <c r="AM370" i="6"/>
  <c r="AM371" i="6"/>
  <c r="AM372" i="6"/>
  <c r="AM373" i="6"/>
  <c r="AM374" i="6"/>
  <c r="AM375" i="6"/>
  <c r="AM376" i="6"/>
  <c r="AM377" i="6"/>
  <c r="AM378" i="6"/>
  <c r="AM379" i="6"/>
  <c r="AM380" i="6"/>
  <c r="AM381" i="6"/>
  <c r="AM382" i="6"/>
  <c r="AM383" i="6"/>
  <c r="AM384" i="6"/>
  <c r="AM385" i="6"/>
  <c r="AM386" i="6"/>
  <c r="AM387" i="6"/>
  <c r="AM388" i="6"/>
  <c r="AM389" i="6"/>
  <c r="AM390" i="6"/>
  <c r="AM391" i="6"/>
  <c r="AM392" i="6"/>
  <c r="AM393" i="6"/>
  <c r="AM394" i="6"/>
  <c r="AM395" i="6"/>
  <c r="AM396" i="6"/>
  <c r="AM397" i="6"/>
  <c r="AM398" i="6"/>
  <c r="AM399" i="6"/>
  <c r="AM400" i="6"/>
  <c r="AM401" i="6"/>
  <c r="AM402" i="6"/>
  <c r="AM403" i="6"/>
  <c r="AM404" i="6"/>
  <c r="AM405" i="6"/>
  <c r="AM406" i="6"/>
  <c r="AM407" i="6"/>
  <c r="AM408" i="6"/>
  <c r="AM409" i="6"/>
  <c r="AM410" i="6"/>
  <c r="AM411" i="6"/>
  <c r="AM412" i="6"/>
  <c r="AM413" i="6"/>
  <c r="AM414" i="6"/>
  <c r="AM415" i="6"/>
  <c r="AM416" i="6"/>
  <c r="AM417" i="6"/>
  <c r="AM418" i="6"/>
  <c r="AM419" i="6"/>
  <c r="AM420" i="6"/>
  <c r="AM421" i="6"/>
  <c r="AM422" i="6"/>
  <c r="AM423" i="6"/>
  <c r="AM424" i="6"/>
  <c r="AM425" i="6"/>
  <c r="AM426" i="6"/>
  <c r="AM427" i="6"/>
  <c r="AM428" i="6"/>
  <c r="AM429" i="6"/>
  <c r="AM430" i="6"/>
  <c r="AM431" i="6"/>
  <c r="AM432" i="6"/>
  <c r="AM433" i="6"/>
  <c r="AM434" i="6"/>
  <c r="AM435" i="6"/>
  <c r="AM436" i="6"/>
  <c r="AM437" i="6"/>
  <c r="AM438" i="6"/>
  <c r="AM439" i="6"/>
  <c r="AM440" i="6"/>
  <c r="AM441" i="6"/>
  <c r="AM442" i="6"/>
  <c r="AM443" i="6"/>
  <c r="AM444" i="6"/>
  <c r="AM445" i="6"/>
  <c r="AM446" i="6"/>
  <c r="AM447" i="6"/>
  <c r="AM448" i="6"/>
  <c r="AM449" i="6"/>
  <c r="AM450" i="6"/>
  <c r="AM451" i="6"/>
  <c r="AM452" i="6"/>
  <c r="AM453" i="6"/>
  <c r="AM454" i="6"/>
  <c r="AM455" i="6"/>
  <c r="AM456" i="6"/>
  <c r="AM457" i="6"/>
  <c r="AM458" i="6"/>
  <c r="AM459" i="6"/>
  <c r="AM460" i="6"/>
  <c r="AM461" i="6"/>
  <c r="AM462" i="6"/>
  <c r="AM463" i="6"/>
  <c r="AM464" i="6"/>
  <c r="AM465" i="6"/>
  <c r="AM466" i="6"/>
  <c r="AM467" i="6"/>
  <c r="AM468" i="6"/>
  <c r="AM469" i="6"/>
  <c r="AM470" i="6"/>
  <c r="AM471" i="6"/>
  <c r="AM472" i="6"/>
  <c r="AM473" i="6"/>
  <c r="AM474" i="6"/>
  <c r="AM475" i="6"/>
  <c r="AM476" i="6"/>
  <c r="AM477" i="6"/>
  <c r="AM478" i="6"/>
  <c r="AM479" i="6"/>
  <c r="AM480" i="6"/>
  <c r="AM481" i="6"/>
  <c r="AM482" i="6"/>
  <c r="AM483" i="6"/>
  <c r="AM484" i="6"/>
  <c r="AM485" i="6"/>
  <c r="AM486" i="6"/>
  <c r="AM487" i="6"/>
  <c r="AM488" i="6"/>
  <c r="AM489" i="6"/>
  <c r="AM490" i="6"/>
  <c r="AM491" i="6"/>
  <c r="AM492" i="6"/>
  <c r="AM493" i="6"/>
  <c r="AM494" i="6"/>
  <c r="AM495" i="6"/>
  <c r="AM2" i="6"/>
  <c r="AN3" i="6"/>
  <c r="AN4" i="6"/>
  <c r="AN5" i="6"/>
  <c r="AN6" i="6"/>
  <c r="AN7" i="6"/>
  <c r="AN8" i="6"/>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59" i="6"/>
  <c r="AN60" i="6"/>
  <c r="AN61" i="6"/>
  <c r="AN62" i="6"/>
  <c r="AN63" i="6"/>
  <c r="AN64" i="6"/>
  <c r="AN65" i="6"/>
  <c r="AN66" i="6"/>
  <c r="AN67" i="6"/>
  <c r="AN68" i="6"/>
  <c r="AN69" i="6"/>
  <c r="AN70" i="6"/>
  <c r="AN71" i="6"/>
  <c r="AN72" i="6"/>
  <c r="AN73" i="6"/>
  <c r="AN74" i="6"/>
  <c r="AN75" i="6"/>
  <c r="AN76" i="6"/>
  <c r="AN77" i="6"/>
  <c r="AN78" i="6"/>
  <c r="AN79" i="6"/>
  <c r="AN80" i="6"/>
  <c r="AN81" i="6"/>
  <c r="AN82" i="6"/>
  <c r="AN83" i="6"/>
  <c r="AN84" i="6"/>
  <c r="AN85" i="6"/>
  <c r="AN86" i="6"/>
  <c r="AN87" i="6"/>
  <c r="AN88" i="6"/>
  <c r="AN89" i="6"/>
  <c r="AN90" i="6"/>
  <c r="AN91" i="6"/>
  <c r="AN92" i="6"/>
  <c r="AN93" i="6"/>
  <c r="AN94" i="6"/>
  <c r="AN95" i="6"/>
  <c r="AN96" i="6"/>
  <c r="AN97" i="6"/>
  <c r="AN98" i="6"/>
  <c r="AN99" i="6"/>
  <c r="AN100" i="6"/>
  <c r="AN101" i="6"/>
  <c r="AN102" i="6"/>
  <c r="AN103" i="6"/>
  <c r="AN104" i="6"/>
  <c r="AN105" i="6"/>
  <c r="AN106" i="6"/>
  <c r="AN107" i="6"/>
  <c r="AN108" i="6"/>
  <c r="AN109" i="6"/>
  <c r="AN110" i="6"/>
  <c r="AN111" i="6"/>
  <c r="AN112" i="6"/>
  <c r="AN113" i="6"/>
  <c r="AN114" i="6"/>
  <c r="AN115" i="6"/>
  <c r="AN116" i="6"/>
  <c r="AN117" i="6"/>
  <c r="AN118" i="6"/>
  <c r="AN119" i="6"/>
  <c r="AN120" i="6"/>
  <c r="AN121" i="6"/>
  <c r="AN122" i="6"/>
  <c r="AN123" i="6"/>
  <c r="AN124" i="6"/>
  <c r="AN125" i="6"/>
  <c r="AN126" i="6"/>
  <c r="AN127" i="6"/>
  <c r="AN128" i="6"/>
  <c r="AN129" i="6"/>
  <c r="AN130" i="6"/>
  <c r="AN131" i="6"/>
  <c r="AN132" i="6"/>
  <c r="AN133" i="6"/>
  <c r="AN134" i="6"/>
  <c r="AN135" i="6"/>
  <c r="AN136" i="6"/>
  <c r="AN137" i="6"/>
  <c r="AN138" i="6"/>
  <c r="AN139" i="6"/>
  <c r="AN140" i="6"/>
  <c r="AN141" i="6"/>
  <c r="AN142" i="6"/>
  <c r="AN143" i="6"/>
  <c r="AN144" i="6"/>
  <c r="AN145" i="6"/>
  <c r="AN146" i="6"/>
  <c r="AN147" i="6"/>
  <c r="AN148" i="6"/>
  <c r="AN149" i="6"/>
  <c r="AN150" i="6"/>
  <c r="AN151" i="6"/>
  <c r="AN152" i="6"/>
  <c r="AN153" i="6"/>
  <c r="AN154" i="6"/>
  <c r="AN155" i="6"/>
  <c r="AN156" i="6"/>
  <c r="AN157" i="6"/>
  <c r="AN158" i="6"/>
  <c r="AN159" i="6"/>
  <c r="AN160" i="6"/>
  <c r="AN161" i="6"/>
  <c r="AN162" i="6"/>
  <c r="AN163" i="6"/>
  <c r="AN164" i="6"/>
  <c r="AN165" i="6"/>
  <c r="AN166" i="6"/>
  <c r="AN167" i="6"/>
  <c r="AN168" i="6"/>
  <c r="AN169" i="6"/>
  <c r="AN170" i="6"/>
  <c r="AN171" i="6"/>
  <c r="AN172" i="6"/>
  <c r="AN173" i="6"/>
  <c r="AN174" i="6"/>
  <c r="AN175" i="6"/>
  <c r="AN176" i="6"/>
  <c r="AN177" i="6"/>
  <c r="AN178" i="6"/>
  <c r="AN179" i="6"/>
  <c r="AN180" i="6"/>
  <c r="AN181" i="6"/>
  <c r="AN182" i="6"/>
  <c r="AN183" i="6"/>
  <c r="AN184" i="6"/>
  <c r="AN185" i="6"/>
  <c r="AN186" i="6"/>
  <c r="AN187" i="6"/>
  <c r="AN188" i="6"/>
  <c r="AN189" i="6"/>
  <c r="AN190" i="6"/>
  <c r="AN191" i="6"/>
  <c r="AN192" i="6"/>
  <c r="AN193" i="6"/>
  <c r="AN194" i="6"/>
  <c r="AN195" i="6"/>
  <c r="AN196" i="6"/>
  <c r="AN197" i="6"/>
  <c r="AN198" i="6"/>
  <c r="AN199" i="6"/>
  <c r="AN200" i="6"/>
  <c r="AN201" i="6"/>
  <c r="AN202" i="6"/>
  <c r="AN203" i="6"/>
  <c r="AN204" i="6"/>
  <c r="AN205" i="6"/>
  <c r="AN206" i="6"/>
  <c r="AN207" i="6"/>
  <c r="AN208" i="6"/>
  <c r="AN209" i="6"/>
  <c r="AN210" i="6"/>
  <c r="AN211" i="6"/>
  <c r="AN212" i="6"/>
  <c r="AN213" i="6"/>
  <c r="AN214" i="6"/>
  <c r="AN215" i="6"/>
  <c r="AN216" i="6"/>
  <c r="AN217" i="6"/>
  <c r="AN218" i="6"/>
  <c r="AN219" i="6"/>
  <c r="AN220" i="6"/>
  <c r="AN221" i="6"/>
  <c r="AN222" i="6"/>
  <c r="AN223" i="6"/>
  <c r="AN224" i="6"/>
  <c r="AN225" i="6"/>
  <c r="AN226" i="6"/>
  <c r="AN227" i="6"/>
  <c r="AN228" i="6"/>
  <c r="AN229" i="6"/>
  <c r="AN230" i="6"/>
  <c r="AN231" i="6"/>
  <c r="AN232" i="6"/>
  <c r="AN233" i="6"/>
  <c r="AN234" i="6"/>
  <c r="AN235" i="6"/>
  <c r="AN236" i="6"/>
  <c r="AN237" i="6"/>
  <c r="AN238" i="6"/>
  <c r="AN239" i="6"/>
  <c r="AN240" i="6"/>
  <c r="AN241" i="6"/>
  <c r="AN242" i="6"/>
  <c r="AN243" i="6"/>
  <c r="AN244" i="6"/>
  <c r="AN245" i="6"/>
  <c r="AN246" i="6"/>
  <c r="AN247" i="6"/>
  <c r="AN248" i="6"/>
  <c r="AN249" i="6"/>
  <c r="AN250" i="6"/>
  <c r="AN251" i="6"/>
  <c r="AN252" i="6"/>
  <c r="AN253" i="6"/>
  <c r="AN254" i="6"/>
  <c r="AN255" i="6"/>
  <c r="AN256" i="6"/>
  <c r="AN257" i="6"/>
  <c r="AN258" i="6"/>
  <c r="AN259" i="6"/>
  <c r="AN260" i="6"/>
  <c r="AN261" i="6"/>
  <c r="AN262" i="6"/>
  <c r="AN263" i="6"/>
  <c r="AN264" i="6"/>
  <c r="AN265" i="6"/>
  <c r="AN266" i="6"/>
  <c r="AN267" i="6"/>
  <c r="AN268" i="6"/>
  <c r="AN269" i="6"/>
  <c r="AN270" i="6"/>
  <c r="AN271" i="6"/>
  <c r="AN272" i="6"/>
  <c r="AN273" i="6"/>
  <c r="AN274" i="6"/>
  <c r="AN275" i="6"/>
  <c r="AN276" i="6"/>
  <c r="AN277" i="6"/>
  <c r="AN278" i="6"/>
  <c r="AN279" i="6"/>
  <c r="AN280" i="6"/>
  <c r="AN281" i="6"/>
  <c r="AN282" i="6"/>
  <c r="AN283" i="6"/>
  <c r="AN284" i="6"/>
  <c r="AN285" i="6"/>
  <c r="AN286" i="6"/>
  <c r="AN287" i="6"/>
  <c r="AN288" i="6"/>
  <c r="AN289" i="6"/>
  <c r="AN290" i="6"/>
  <c r="AN291" i="6"/>
  <c r="AN292" i="6"/>
  <c r="AN293" i="6"/>
  <c r="AN294" i="6"/>
  <c r="AN295" i="6"/>
  <c r="AN296" i="6"/>
  <c r="AN297" i="6"/>
  <c r="AN298" i="6"/>
  <c r="AN299" i="6"/>
  <c r="AN300" i="6"/>
  <c r="AN301" i="6"/>
  <c r="AN302" i="6"/>
  <c r="AN303" i="6"/>
  <c r="AN304" i="6"/>
  <c r="AN305" i="6"/>
  <c r="AN306" i="6"/>
  <c r="AN307" i="6"/>
  <c r="AN308" i="6"/>
  <c r="AN309" i="6"/>
  <c r="AN310" i="6"/>
  <c r="AN311" i="6"/>
  <c r="AN312" i="6"/>
  <c r="AN313" i="6"/>
  <c r="AN314" i="6"/>
  <c r="AN315" i="6"/>
  <c r="AN316" i="6"/>
  <c r="AN317" i="6"/>
  <c r="AN318" i="6"/>
  <c r="AN319" i="6"/>
  <c r="AN320" i="6"/>
  <c r="AN321" i="6"/>
  <c r="AN322" i="6"/>
  <c r="AN323" i="6"/>
  <c r="AN324" i="6"/>
  <c r="AN325" i="6"/>
  <c r="AN326" i="6"/>
  <c r="AN327" i="6"/>
  <c r="AN328" i="6"/>
  <c r="AN329" i="6"/>
  <c r="AN330" i="6"/>
  <c r="AN331" i="6"/>
  <c r="AN332" i="6"/>
  <c r="AN333" i="6"/>
  <c r="AN334" i="6"/>
  <c r="AN335" i="6"/>
  <c r="AN336" i="6"/>
  <c r="AN337" i="6"/>
  <c r="AN338" i="6"/>
  <c r="AN339" i="6"/>
  <c r="AN340" i="6"/>
  <c r="AN341" i="6"/>
  <c r="AN342" i="6"/>
  <c r="AN343" i="6"/>
  <c r="AN344" i="6"/>
  <c r="AN345" i="6"/>
  <c r="AN346" i="6"/>
  <c r="AN347" i="6"/>
  <c r="AN348" i="6"/>
  <c r="AN349" i="6"/>
  <c r="AN350" i="6"/>
  <c r="AN351" i="6"/>
  <c r="AN352" i="6"/>
  <c r="AN353" i="6"/>
  <c r="AN354" i="6"/>
  <c r="AN355" i="6"/>
  <c r="AN356" i="6"/>
  <c r="AN357" i="6"/>
  <c r="AN358" i="6"/>
  <c r="AN359" i="6"/>
  <c r="AN360" i="6"/>
  <c r="AN361" i="6"/>
  <c r="AN362" i="6"/>
  <c r="AN363" i="6"/>
  <c r="AN364" i="6"/>
  <c r="AN365" i="6"/>
  <c r="AN366" i="6"/>
  <c r="AN367" i="6"/>
  <c r="AN368" i="6"/>
  <c r="AN369" i="6"/>
  <c r="AN370" i="6"/>
  <c r="AN371" i="6"/>
  <c r="AN372" i="6"/>
  <c r="AN373" i="6"/>
  <c r="AN374" i="6"/>
  <c r="AN375" i="6"/>
  <c r="AN376" i="6"/>
  <c r="AN377" i="6"/>
  <c r="AN378" i="6"/>
  <c r="AN379" i="6"/>
  <c r="AN380" i="6"/>
  <c r="AN381" i="6"/>
  <c r="AN382" i="6"/>
  <c r="AN383" i="6"/>
  <c r="AN384" i="6"/>
  <c r="AN385" i="6"/>
  <c r="AN386" i="6"/>
  <c r="AN387" i="6"/>
  <c r="AN388" i="6"/>
  <c r="AN389" i="6"/>
  <c r="AN390" i="6"/>
  <c r="AN391" i="6"/>
  <c r="AN392" i="6"/>
  <c r="AN393" i="6"/>
  <c r="AN394" i="6"/>
  <c r="AN395" i="6"/>
  <c r="AN396" i="6"/>
  <c r="AN397" i="6"/>
  <c r="AN398" i="6"/>
  <c r="AN399" i="6"/>
  <c r="AN400" i="6"/>
  <c r="AN401" i="6"/>
  <c r="AN402" i="6"/>
  <c r="AN403" i="6"/>
  <c r="AN404" i="6"/>
  <c r="AN405" i="6"/>
  <c r="AN406" i="6"/>
  <c r="AN407" i="6"/>
  <c r="AN408" i="6"/>
  <c r="AN409" i="6"/>
  <c r="AN410" i="6"/>
  <c r="AN411" i="6"/>
  <c r="AN412" i="6"/>
  <c r="AN413" i="6"/>
  <c r="AN414" i="6"/>
  <c r="AN415" i="6"/>
  <c r="AN416" i="6"/>
  <c r="AN417" i="6"/>
  <c r="AN418" i="6"/>
  <c r="AN419" i="6"/>
  <c r="AN420" i="6"/>
  <c r="AN421" i="6"/>
  <c r="AN422" i="6"/>
  <c r="AN423" i="6"/>
  <c r="AN424" i="6"/>
  <c r="AN425" i="6"/>
  <c r="AN426" i="6"/>
  <c r="AN427" i="6"/>
  <c r="AN428" i="6"/>
  <c r="AN429" i="6"/>
  <c r="AN430" i="6"/>
  <c r="AN431" i="6"/>
  <c r="AN432" i="6"/>
  <c r="AN433" i="6"/>
  <c r="AN434" i="6"/>
  <c r="AN435" i="6"/>
  <c r="AN436" i="6"/>
  <c r="AN437" i="6"/>
  <c r="AN438" i="6"/>
  <c r="AN439" i="6"/>
  <c r="AN440" i="6"/>
  <c r="AN441" i="6"/>
  <c r="AN442" i="6"/>
  <c r="AN443" i="6"/>
  <c r="AN444" i="6"/>
  <c r="AN445" i="6"/>
  <c r="AN446" i="6"/>
  <c r="AN447" i="6"/>
  <c r="AN448" i="6"/>
  <c r="AN449" i="6"/>
  <c r="AN450" i="6"/>
  <c r="AN451" i="6"/>
  <c r="AN452" i="6"/>
  <c r="AN453" i="6"/>
  <c r="AN454" i="6"/>
  <c r="AN455" i="6"/>
  <c r="AN456" i="6"/>
  <c r="AN457" i="6"/>
  <c r="AN458" i="6"/>
  <c r="AN459" i="6"/>
  <c r="AN460" i="6"/>
  <c r="AN461" i="6"/>
  <c r="AN462" i="6"/>
  <c r="AN463" i="6"/>
  <c r="AN464" i="6"/>
  <c r="AN465" i="6"/>
  <c r="AN466" i="6"/>
  <c r="AN467" i="6"/>
  <c r="AN468" i="6"/>
  <c r="AN469" i="6"/>
  <c r="AN470" i="6"/>
  <c r="AN471" i="6"/>
  <c r="AN472" i="6"/>
  <c r="AN473" i="6"/>
  <c r="AN474" i="6"/>
  <c r="AN475" i="6"/>
  <c r="AN476" i="6"/>
  <c r="AN477" i="6"/>
  <c r="AN478" i="6"/>
  <c r="AN479" i="6"/>
  <c r="AN480" i="6"/>
  <c r="AN481" i="6"/>
  <c r="AN482" i="6"/>
  <c r="AN483" i="6"/>
  <c r="AN484" i="6"/>
  <c r="AN485" i="6"/>
  <c r="AN486" i="6"/>
  <c r="AN487" i="6"/>
  <c r="AN488" i="6"/>
  <c r="AN489" i="6"/>
  <c r="AN490" i="6"/>
  <c r="AN491" i="6"/>
  <c r="AN492" i="6"/>
  <c r="AN493" i="6"/>
  <c r="AN494" i="6"/>
  <c r="AN495" i="6"/>
  <c r="AN2" i="6"/>
  <c r="AO3" i="6"/>
  <c r="AO4" i="6"/>
  <c r="AO5" i="6"/>
  <c r="AO6" i="6"/>
  <c r="AO7"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367" i="6"/>
  <c r="AO368" i="6"/>
  <c r="AO369" i="6"/>
  <c r="AO370" i="6"/>
  <c r="AO371" i="6"/>
  <c r="AO372" i="6"/>
  <c r="AO373" i="6"/>
  <c r="AO374" i="6"/>
  <c r="AO375" i="6"/>
  <c r="AO376" i="6"/>
  <c r="AO377" i="6"/>
  <c r="AO378" i="6"/>
  <c r="AO379" i="6"/>
  <c r="AO380" i="6"/>
  <c r="AO381" i="6"/>
  <c r="AO382" i="6"/>
  <c r="AO383" i="6"/>
  <c r="AO384" i="6"/>
  <c r="AO385" i="6"/>
  <c r="AO386" i="6"/>
  <c r="AO387" i="6"/>
  <c r="AO388" i="6"/>
  <c r="AO389" i="6"/>
  <c r="AO390" i="6"/>
  <c r="AO391" i="6"/>
  <c r="AO392" i="6"/>
  <c r="AO393" i="6"/>
  <c r="AO394" i="6"/>
  <c r="AO395" i="6"/>
  <c r="AO396" i="6"/>
  <c r="AO397" i="6"/>
  <c r="AO398" i="6"/>
  <c r="AO399" i="6"/>
  <c r="AO400" i="6"/>
  <c r="AO401" i="6"/>
  <c r="AO402" i="6"/>
  <c r="AO403" i="6"/>
  <c r="AO404" i="6"/>
  <c r="AO405" i="6"/>
  <c r="AO406" i="6"/>
  <c r="AO407" i="6"/>
  <c r="AO408" i="6"/>
  <c r="AO409" i="6"/>
  <c r="AO410" i="6"/>
  <c r="AO411" i="6"/>
  <c r="AO412" i="6"/>
  <c r="AO413" i="6"/>
  <c r="AO414" i="6"/>
  <c r="AO415" i="6"/>
  <c r="AO416" i="6"/>
  <c r="AO417" i="6"/>
  <c r="AO418" i="6"/>
  <c r="AO419" i="6"/>
  <c r="AO420" i="6"/>
  <c r="AO421" i="6"/>
  <c r="AO422" i="6"/>
  <c r="AO423" i="6"/>
  <c r="AO424" i="6"/>
  <c r="AO425" i="6"/>
  <c r="AO426" i="6"/>
  <c r="AO427" i="6"/>
  <c r="AO428" i="6"/>
  <c r="AO429" i="6"/>
  <c r="AO430" i="6"/>
  <c r="AO431" i="6"/>
  <c r="AO432" i="6"/>
  <c r="AO433" i="6"/>
  <c r="AO434" i="6"/>
  <c r="AO435" i="6"/>
  <c r="AO436" i="6"/>
  <c r="AO437" i="6"/>
  <c r="AO438" i="6"/>
  <c r="AO439" i="6"/>
  <c r="AO440" i="6"/>
  <c r="AO441" i="6"/>
  <c r="AO442" i="6"/>
  <c r="AO443" i="6"/>
  <c r="AO444" i="6"/>
  <c r="AO445" i="6"/>
  <c r="AO446" i="6"/>
  <c r="AO447" i="6"/>
  <c r="AO448" i="6"/>
  <c r="AO449" i="6"/>
  <c r="AO450" i="6"/>
  <c r="AO451" i="6"/>
  <c r="AO452" i="6"/>
  <c r="AO453" i="6"/>
  <c r="AO454" i="6"/>
  <c r="AO455" i="6"/>
  <c r="AO456" i="6"/>
  <c r="AO457" i="6"/>
  <c r="AO458" i="6"/>
  <c r="AO459" i="6"/>
  <c r="AO460" i="6"/>
  <c r="AO461" i="6"/>
  <c r="AO462" i="6"/>
  <c r="AO463" i="6"/>
  <c r="AO464" i="6"/>
  <c r="AO465" i="6"/>
  <c r="AO466" i="6"/>
  <c r="AO467" i="6"/>
  <c r="AO468" i="6"/>
  <c r="AO469" i="6"/>
  <c r="AO470" i="6"/>
  <c r="AO471" i="6"/>
  <c r="AO472" i="6"/>
  <c r="AO473" i="6"/>
  <c r="AO474" i="6"/>
  <c r="AO475" i="6"/>
  <c r="AO476" i="6"/>
  <c r="AO477" i="6"/>
  <c r="AO478" i="6"/>
  <c r="AO479" i="6"/>
  <c r="AO480" i="6"/>
  <c r="AO481" i="6"/>
  <c r="AO482" i="6"/>
  <c r="AO483" i="6"/>
  <c r="AO484" i="6"/>
  <c r="AO485" i="6"/>
  <c r="AO486" i="6"/>
  <c r="AO487" i="6"/>
  <c r="AO488" i="6"/>
  <c r="AO489" i="6"/>
  <c r="AO490" i="6"/>
  <c r="AO491" i="6"/>
  <c r="AO492" i="6"/>
  <c r="AO493" i="6"/>
  <c r="AO494" i="6"/>
  <c r="AO495" i="6"/>
  <c r="AO2" i="6"/>
  <c r="AP3" i="6"/>
  <c r="AP4" i="6"/>
  <c r="AP5" i="6"/>
  <c r="AP6" i="6"/>
  <c r="AP7" i="6"/>
  <c r="AP8" i="6"/>
  <c r="AP9" i="6"/>
  <c r="AP10" i="6"/>
  <c r="AP11" i="6"/>
  <c r="AP12" i="6"/>
  <c r="AP13" i="6"/>
  <c r="AP14" i="6"/>
  <c r="AP15" i="6"/>
  <c r="AP16" i="6"/>
  <c r="AP17" i="6"/>
  <c r="AP18" i="6"/>
  <c r="AP19" i="6"/>
  <c r="AP20" i="6"/>
  <c r="AP21" i="6"/>
  <c r="AP22" i="6"/>
  <c r="AP23" i="6"/>
  <c r="AP24" i="6"/>
  <c r="AP25" i="6"/>
  <c r="AP26" i="6"/>
  <c r="AP27" i="6"/>
  <c r="AP28" i="6"/>
  <c r="AP29" i="6"/>
  <c r="AP30" i="6"/>
  <c r="AP31" i="6"/>
  <c r="AP32" i="6"/>
  <c r="AP33" i="6"/>
  <c r="AP34" i="6"/>
  <c r="AP35" i="6"/>
  <c r="AP36" i="6"/>
  <c r="AP37" i="6"/>
  <c r="AP38" i="6"/>
  <c r="AP39" i="6"/>
  <c r="AP40" i="6"/>
  <c r="AP41" i="6"/>
  <c r="AP42" i="6"/>
  <c r="AP43" i="6"/>
  <c r="AP44" i="6"/>
  <c r="AP45" i="6"/>
  <c r="AP46" i="6"/>
  <c r="AP47" i="6"/>
  <c r="AP48" i="6"/>
  <c r="AP49" i="6"/>
  <c r="AP50" i="6"/>
  <c r="AP51" i="6"/>
  <c r="AP52" i="6"/>
  <c r="AP53" i="6"/>
  <c r="AP54" i="6"/>
  <c r="AP55" i="6"/>
  <c r="AP56" i="6"/>
  <c r="AP57" i="6"/>
  <c r="AP58" i="6"/>
  <c r="AP59" i="6"/>
  <c r="AP60" i="6"/>
  <c r="AP61" i="6"/>
  <c r="AP62" i="6"/>
  <c r="AP63" i="6"/>
  <c r="AP64" i="6"/>
  <c r="AP65" i="6"/>
  <c r="AP66" i="6"/>
  <c r="AP67" i="6"/>
  <c r="AP68" i="6"/>
  <c r="AP69" i="6"/>
  <c r="AP70" i="6"/>
  <c r="AP71" i="6"/>
  <c r="AP72" i="6"/>
  <c r="AP73" i="6"/>
  <c r="AP74" i="6"/>
  <c r="AP75" i="6"/>
  <c r="AP76" i="6"/>
  <c r="AP77" i="6"/>
  <c r="AP78" i="6"/>
  <c r="AP79" i="6"/>
  <c r="AP80" i="6"/>
  <c r="AP81" i="6"/>
  <c r="AP82" i="6"/>
  <c r="AP83" i="6"/>
  <c r="AP84" i="6"/>
  <c r="AP85" i="6"/>
  <c r="AP86" i="6"/>
  <c r="AP87" i="6"/>
  <c r="AP88" i="6"/>
  <c r="AP89" i="6"/>
  <c r="AP90" i="6"/>
  <c r="AP91" i="6"/>
  <c r="AP92" i="6"/>
  <c r="AP93" i="6"/>
  <c r="AP94" i="6"/>
  <c r="AP95" i="6"/>
  <c r="AP96" i="6"/>
  <c r="AP97" i="6"/>
  <c r="AP98" i="6"/>
  <c r="AP99" i="6"/>
  <c r="AP100" i="6"/>
  <c r="AP101" i="6"/>
  <c r="AP102" i="6"/>
  <c r="AP103" i="6"/>
  <c r="AP104" i="6"/>
  <c r="AP105" i="6"/>
  <c r="AP106" i="6"/>
  <c r="AP107" i="6"/>
  <c r="AP108" i="6"/>
  <c r="AP109" i="6"/>
  <c r="AP110" i="6"/>
  <c r="AP111" i="6"/>
  <c r="AP112" i="6"/>
  <c r="AP113" i="6"/>
  <c r="AP114" i="6"/>
  <c r="AP115" i="6"/>
  <c r="AP116" i="6"/>
  <c r="AP117" i="6"/>
  <c r="AP118" i="6"/>
  <c r="AP119" i="6"/>
  <c r="AP120" i="6"/>
  <c r="AP121" i="6"/>
  <c r="AP122" i="6"/>
  <c r="AP123" i="6"/>
  <c r="AP124" i="6"/>
  <c r="AP125" i="6"/>
  <c r="AP126" i="6"/>
  <c r="AP127" i="6"/>
  <c r="AP128" i="6"/>
  <c r="AP129" i="6"/>
  <c r="AP130" i="6"/>
  <c r="AP131" i="6"/>
  <c r="AP132" i="6"/>
  <c r="AP133" i="6"/>
  <c r="AP134" i="6"/>
  <c r="AP135" i="6"/>
  <c r="AP136" i="6"/>
  <c r="AP137" i="6"/>
  <c r="AP138" i="6"/>
  <c r="AP139" i="6"/>
  <c r="AP140" i="6"/>
  <c r="AP141" i="6"/>
  <c r="AP142" i="6"/>
  <c r="AP143" i="6"/>
  <c r="AP144" i="6"/>
  <c r="AP145" i="6"/>
  <c r="AP146" i="6"/>
  <c r="AP147" i="6"/>
  <c r="AP148" i="6"/>
  <c r="AP149" i="6"/>
  <c r="AP150" i="6"/>
  <c r="AP151" i="6"/>
  <c r="AP152" i="6"/>
  <c r="AP153" i="6"/>
  <c r="AP154" i="6"/>
  <c r="AP155" i="6"/>
  <c r="AP156" i="6"/>
  <c r="AP157" i="6"/>
  <c r="AP158" i="6"/>
  <c r="AP159" i="6"/>
  <c r="AP160" i="6"/>
  <c r="AP161" i="6"/>
  <c r="AP162" i="6"/>
  <c r="AP163" i="6"/>
  <c r="AP164" i="6"/>
  <c r="AP165" i="6"/>
  <c r="AP166" i="6"/>
  <c r="AP167" i="6"/>
  <c r="AP168" i="6"/>
  <c r="AP169" i="6"/>
  <c r="AP170" i="6"/>
  <c r="AP171" i="6"/>
  <c r="AP172" i="6"/>
  <c r="AP173" i="6"/>
  <c r="AP174" i="6"/>
  <c r="AP175" i="6"/>
  <c r="AP176" i="6"/>
  <c r="AP177" i="6"/>
  <c r="AP178" i="6"/>
  <c r="AP179" i="6"/>
  <c r="AP180" i="6"/>
  <c r="AP181" i="6"/>
  <c r="AP182" i="6"/>
  <c r="AP183" i="6"/>
  <c r="AP184" i="6"/>
  <c r="AP185" i="6"/>
  <c r="AP186" i="6"/>
  <c r="AP187" i="6"/>
  <c r="AP188" i="6"/>
  <c r="AP189" i="6"/>
  <c r="AP190" i="6"/>
  <c r="AP191" i="6"/>
  <c r="AP192" i="6"/>
  <c r="AP193" i="6"/>
  <c r="AP194" i="6"/>
  <c r="AP195" i="6"/>
  <c r="AP196" i="6"/>
  <c r="AP197" i="6"/>
  <c r="AP198" i="6"/>
  <c r="AP199" i="6"/>
  <c r="AP200" i="6"/>
  <c r="AP201" i="6"/>
  <c r="AP202" i="6"/>
  <c r="AP203" i="6"/>
  <c r="AP204" i="6"/>
  <c r="AP205" i="6"/>
  <c r="AP206" i="6"/>
  <c r="AP207" i="6"/>
  <c r="AP208" i="6"/>
  <c r="AP209" i="6"/>
  <c r="AP210" i="6"/>
  <c r="AP211" i="6"/>
  <c r="AP212" i="6"/>
  <c r="AP213" i="6"/>
  <c r="AP214" i="6"/>
  <c r="AP215" i="6"/>
  <c r="AP216" i="6"/>
  <c r="AP217" i="6"/>
  <c r="AP218" i="6"/>
  <c r="AP219" i="6"/>
  <c r="AP220" i="6"/>
  <c r="AP221" i="6"/>
  <c r="AP222" i="6"/>
  <c r="AP223" i="6"/>
  <c r="AP224" i="6"/>
  <c r="AP225" i="6"/>
  <c r="AP226" i="6"/>
  <c r="AP227" i="6"/>
  <c r="AP228" i="6"/>
  <c r="AP229" i="6"/>
  <c r="AP230" i="6"/>
  <c r="AP231" i="6"/>
  <c r="AP232" i="6"/>
  <c r="AP233" i="6"/>
  <c r="AP234" i="6"/>
  <c r="AP235" i="6"/>
  <c r="AP236" i="6"/>
  <c r="AP237" i="6"/>
  <c r="AP238" i="6"/>
  <c r="AP239" i="6"/>
  <c r="AP240" i="6"/>
  <c r="AP241" i="6"/>
  <c r="AP242" i="6"/>
  <c r="AP243" i="6"/>
  <c r="AP244" i="6"/>
  <c r="AP245" i="6"/>
  <c r="AP246" i="6"/>
  <c r="AP247" i="6"/>
  <c r="AP248" i="6"/>
  <c r="AP249" i="6"/>
  <c r="AP250" i="6"/>
  <c r="AP251" i="6"/>
  <c r="AP252" i="6"/>
  <c r="AP253" i="6"/>
  <c r="AP254" i="6"/>
  <c r="AP255" i="6"/>
  <c r="AP256" i="6"/>
  <c r="AP257" i="6"/>
  <c r="AP258" i="6"/>
  <c r="AP259" i="6"/>
  <c r="AP260" i="6"/>
  <c r="AP261" i="6"/>
  <c r="AP262" i="6"/>
  <c r="AP263" i="6"/>
  <c r="AP264" i="6"/>
  <c r="AP265" i="6"/>
  <c r="AP266" i="6"/>
  <c r="AP267" i="6"/>
  <c r="AP268" i="6"/>
  <c r="AP269" i="6"/>
  <c r="AP270" i="6"/>
  <c r="AP271" i="6"/>
  <c r="AP272" i="6"/>
  <c r="AP273" i="6"/>
  <c r="AP274" i="6"/>
  <c r="AP275" i="6"/>
  <c r="AP276" i="6"/>
  <c r="AP277" i="6"/>
  <c r="AP278" i="6"/>
  <c r="AP279" i="6"/>
  <c r="AP280" i="6"/>
  <c r="AP281" i="6"/>
  <c r="AP282" i="6"/>
  <c r="AP283" i="6"/>
  <c r="AP284" i="6"/>
  <c r="AP285" i="6"/>
  <c r="AP286" i="6"/>
  <c r="AP287" i="6"/>
  <c r="AP288" i="6"/>
  <c r="AP289" i="6"/>
  <c r="AP290" i="6"/>
  <c r="AP291" i="6"/>
  <c r="AP292" i="6"/>
  <c r="AP293" i="6"/>
  <c r="AP294" i="6"/>
  <c r="AP295" i="6"/>
  <c r="AP296" i="6"/>
  <c r="AP297" i="6"/>
  <c r="AP298" i="6"/>
  <c r="AP299" i="6"/>
  <c r="AP300" i="6"/>
  <c r="AP301" i="6"/>
  <c r="AP302" i="6"/>
  <c r="AP303" i="6"/>
  <c r="AP304" i="6"/>
  <c r="AP305" i="6"/>
  <c r="AP306" i="6"/>
  <c r="AP307" i="6"/>
  <c r="AP308" i="6"/>
  <c r="AP309" i="6"/>
  <c r="AP310" i="6"/>
  <c r="AP311" i="6"/>
  <c r="AP312" i="6"/>
  <c r="AP313" i="6"/>
  <c r="AP314" i="6"/>
  <c r="AP315" i="6"/>
  <c r="AP316" i="6"/>
  <c r="AP317" i="6"/>
  <c r="AP318" i="6"/>
  <c r="AP319" i="6"/>
  <c r="AP320" i="6"/>
  <c r="AP321" i="6"/>
  <c r="AP322" i="6"/>
  <c r="AP323" i="6"/>
  <c r="AP324" i="6"/>
  <c r="AP325" i="6"/>
  <c r="AP326" i="6"/>
  <c r="AP327" i="6"/>
  <c r="AP328" i="6"/>
  <c r="AP329" i="6"/>
  <c r="AP330" i="6"/>
  <c r="AP331" i="6"/>
  <c r="AP332" i="6"/>
  <c r="AP333" i="6"/>
  <c r="AP334" i="6"/>
  <c r="AP335" i="6"/>
  <c r="AP336" i="6"/>
  <c r="AP337" i="6"/>
  <c r="AP338" i="6"/>
  <c r="AP339" i="6"/>
  <c r="AP340" i="6"/>
  <c r="AP341" i="6"/>
  <c r="AP342" i="6"/>
  <c r="AP343" i="6"/>
  <c r="AP344" i="6"/>
  <c r="AP345" i="6"/>
  <c r="AP346" i="6"/>
  <c r="AP347" i="6"/>
  <c r="AP348" i="6"/>
  <c r="AP349" i="6"/>
  <c r="AP350" i="6"/>
  <c r="AP351" i="6"/>
  <c r="AP352" i="6"/>
  <c r="AP353" i="6"/>
  <c r="AP354" i="6"/>
  <c r="AP355" i="6"/>
  <c r="AP356" i="6"/>
  <c r="AP357" i="6"/>
  <c r="AP358" i="6"/>
  <c r="AP359" i="6"/>
  <c r="AP360" i="6"/>
  <c r="AP361" i="6"/>
  <c r="AP362" i="6"/>
  <c r="AP363" i="6"/>
  <c r="AP364" i="6"/>
  <c r="AP365" i="6"/>
  <c r="AP366" i="6"/>
  <c r="AP367" i="6"/>
  <c r="AP368" i="6"/>
  <c r="AP369" i="6"/>
  <c r="AP370" i="6"/>
  <c r="AP371" i="6"/>
  <c r="AP372" i="6"/>
  <c r="AP373" i="6"/>
  <c r="AP374" i="6"/>
  <c r="AP375" i="6"/>
  <c r="AP376" i="6"/>
  <c r="AP377" i="6"/>
  <c r="AP378" i="6"/>
  <c r="AP379" i="6"/>
  <c r="AP380" i="6"/>
  <c r="AP381" i="6"/>
  <c r="AP382" i="6"/>
  <c r="AP383" i="6"/>
  <c r="AP384" i="6"/>
  <c r="AP385" i="6"/>
  <c r="AP386" i="6"/>
  <c r="AP387" i="6"/>
  <c r="AP388" i="6"/>
  <c r="AP389" i="6"/>
  <c r="AP390" i="6"/>
  <c r="AP391" i="6"/>
  <c r="AP392" i="6"/>
  <c r="AP393" i="6"/>
  <c r="AP394" i="6"/>
  <c r="AP395" i="6"/>
  <c r="AP396" i="6"/>
  <c r="AP397" i="6"/>
  <c r="AP398" i="6"/>
  <c r="AP399" i="6"/>
  <c r="AP400" i="6"/>
  <c r="AP401" i="6"/>
  <c r="AP402" i="6"/>
  <c r="AP403" i="6"/>
  <c r="AP404" i="6"/>
  <c r="AP405" i="6"/>
  <c r="AP406" i="6"/>
  <c r="AP407" i="6"/>
  <c r="AP408" i="6"/>
  <c r="AP409" i="6"/>
  <c r="AP410" i="6"/>
  <c r="AP411" i="6"/>
  <c r="AP412" i="6"/>
  <c r="AP413" i="6"/>
  <c r="AP414" i="6"/>
  <c r="AP415" i="6"/>
  <c r="AP416" i="6"/>
  <c r="AP417" i="6"/>
  <c r="AP418" i="6"/>
  <c r="AP419" i="6"/>
  <c r="AP420" i="6"/>
  <c r="AP421" i="6"/>
  <c r="AP422" i="6"/>
  <c r="AP423" i="6"/>
  <c r="AP424" i="6"/>
  <c r="AP425" i="6"/>
  <c r="AP426" i="6"/>
  <c r="AP427" i="6"/>
  <c r="AP428" i="6"/>
  <c r="AP429" i="6"/>
  <c r="AP430" i="6"/>
  <c r="AP431" i="6"/>
  <c r="AP432" i="6"/>
  <c r="AP433" i="6"/>
  <c r="AP434" i="6"/>
  <c r="AP435" i="6"/>
  <c r="AP436" i="6"/>
  <c r="AP437" i="6"/>
  <c r="AP438" i="6"/>
  <c r="AP439" i="6"/>
  <c r="AP440" i="6"/>
  <c r="AP441" i="6"/>
  <c r="AP442" i="6"/>
  <c r="AP443" i="6"/>
  <c r="AP444" i="6"/>
  <c r="AP445" i="6"/>
  <c r="AP446" i="6"/>
  <c r="AP447" i="6"/>
  <c r="AP448" i="6"/>
  <c r="AP449" i="6"/>
  <c r="AP450" i="6"/>
  <c r="AP451" i="6"/>
  <c r="AP452" i="6"/>
  <c r="AP453" i="6"/>
  <c r="AP454" i="6"/>
  <c r="AP455" i="6"/>
  <c r="AP456" i="6"/>
  <c r="AP457" i="6"/>
  <c r="AP458" i="6"/>
  <c r="AP459" i="6"/>
  <c r="AP460" i="6"/>
  <c r="AP461" i="6"/>
  <c r="AP462" i="6"/>
  <c r="AP463" i="6"/>
  <c r="AP464" i="6"/>
  <c r="AP465" i="6"/>
  <c r="AP466" i="6"/>
  <c r="AP467" i="6"/>
  <c r="AP468" i="6"/>
  <c r="AP469" i="6"/>
  <c r="AP470" i="6"/>
  <c r="AP471" i="6"/>
  <c r="AP472" i="6"/>
  <c r="AP473" i="6"/>
  <c r="AP474" i="6"/>
  <c r="AP475" i="6"/>
  <c r="AP476" i="6"/>
  <c r="AP477" i="6"/>
  <c r="AP478" i="6"/>
  <c r="AP479" i="6"/>
  <c r="AP480" i="6"/>
  <c r="AP481" i="6"/>
  <c r="AP482" i="6"/>
  <c r="AP483" i="6"/>
  <c r="AP484" i="6"/>
  <c r="AP485" i="6"/>
  <c r="AP486" i="6"/>
  <c r="AP487" i="6"/>
  <c r="AP488" i="6"/>
  <c r="AP489" i="6"/>
  <c r="AP490" i="6"/>
  <c r="AP491" i="6"/>
  <c r="AP492" i="6"/>
  <c r="AP493" i="6"/>
  <c r="AP494" i="6"/>
  <c r="AP495" i="6"/>
  <c r="AP2" i="6"/>
  <c r="AQ3" i="6"/>
  <c r="AQ4" i="6"/>
  <c r="AQ5" i="6"/>
  <c r="AQ6" i="6"/>
  <c r="AQ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367" i="6"/>
  <c r="AQ368" i="6"/>
  <c r="AQ369" i="6"/>
  <c r="AQ370" i="6"/>
  <c r="AQ371" i="6"/>
  <c r="AQ372" i="6"/>
  <c r="AQ373" i="6"/>
  <c r="AQ374" i="6"/>
  <c r="AQ375" i="6"/>
  <c r="AQ376" i="6"/>
  <c r="AQ377" i="6"/>
  <c r="AQ378" i="6"/>
  <c r="AQ379" i="6"/>
  <c r="AQ380" i="6"/>
  <c r="AQ381" i="6"/>
  <c r="AQ382" i="6"/>
  <c r="AQ383" i="6"/>
  <c r="AQ384" i="6"/>
  <c r="AQ385" i="6"/>
  <c r="AQ386" i="6"/>
  <c r="AQ387" i="6"/>
  <c r="AQ388" i="6"/>
  <c r="AQ389" i="6"/>
  <c r="AQ390" i="6"/>
  <c r="AQ391" i="6"/>
  <c r="AQ392" i="6"/>
  <c r="AQ393" i="6"/>
  <c r="AQ394" i="6"/>
  <c r="AQ395" i="6"/>
  <c r="AQ396" i="6"/>
  <c r="AQ397" i="6"/>
  <c r="AQ398" i="6"/>
  <c r="AQ399" i="6"/>
  <c r="AQ400" i="6"/>
  <c r="AQ401" i="6"/>
  <c r="AQ402" i="6"/>
  <c r="AQ403" i="6"/>
  <c r="AQ404" i="6"/>
  <c r="AQ405" i="6"/>
  <c r="AQ406" i="6"/>
  <c r="AQ407" i="6"/>
  <c r="AQ408" i="6"/>
  <c r="AQ409" i="6"/>
  <c r="AQ410" i="6"/>
  <c r="AQ411" i="6"/>
  <c r="AQ412" i="6"/>
  <c r="AQ413" i="6"/>
  <c r="AQ414" i="6"/>
  <c r="AQ415" i="6"/>
  <c r="AQ416" i="6"/>
  <c r="AQ417" i="6"/>
  <c r="AQ418" i="6"/>
  <c r="AQ419" i="6"/>
  <c r="AQ420" i="6"/>
  <c r="AQ421" i="6"/>
  <c r="AQ422" i="6"/>
  <c r="AQ423" i="6"/>
  <c r="AQ424" i="6"/>
  <c r="AQ425" i="6"/>
  <c r="AQ426" i="6"/>
  <c r="AQ427" i="6"/>
  <c r="AQ428" i="6"/>
  <c r="AQ429" i="6"/>
  <c r="AQ430" i="6"/>
  <c r="AQ431" i="6"/>
  <c r="AQ432" i="6"/>
  <c r="AQ433" i="6"/>
  <c r="AQ434" i="6"/>
  <c r="AQ435" i="6"/>
  <c r="AQ436" i="6"/>
  <c r="AQ437" i="6"/>
  <c r="AQ438" i="6"/>
  <c r="AQ439" i="6"/>
  <c r="AQ440" i="6"/>
  <c r="AQ441" i="6"/>
  <c r="AQ442" i="6"/>
  <c r="AQ443" i="6"/>
  <c r="AQ444" i="6"/>
  <c r="AQ445" i="6"/>
  <c r="AQ446" i="6"/>
  <c r="AQ447" i="6"/>
  <c r="AQ448" i="6"/>
  <c r="AQ449" i="6"/>
  <c r="AQ450" i="6"/>
  <c r="AQ451" i="6"/>
  <c r="AQ452" i="6"/>
  <c r="AQ453" i="6"/>
  <c r="AQ454" i="6"/>
  <c r="AQ455" i="6"/>
  <c r="AQ456" i="6"/>
  <c r="AQ457" i="6"/>
  <c r="AQ458" i="6"/>
  <c r="AQ459" i="6"/>
  <c r="AQ460" i="6"/>
  <c r="AQ461" i="6"/>
  <c r="AQ462" i="6"/>
  <c r="AQ463" i="6"/>
  <c r="AQ464" i="6"/>
  <c r="AQ465" i="6"/>
  <c r="AQ466" i="6"/>
  <c r="AQ467" i="6"/>
  <c r="AQ468" i="6"/>
  <c r="AQ469" i="6"/>
  <c r="AQ470" i="6"/>
  <c r="AQ471" i="6"/>
  <c r="AQ472" i="6"/>
  <c r="AQ473" i="6"/>
  <c r="AQ474" i="6"/>
  <c r="AQ475" i="6"/>
  <c r="AQ476" i="6"/>
  <c r="AQ477" i="6"/>
  <c r="AQ478" i="6"/>
  <c r="AQ479" i="6"/>
  <c r="AQ480" i="6"/>
  <c r="AQ481" i="6"/>
  <c r="AQ482" i="6"/>
  <c r="AQ483" i="6"/>
  <c r="AQ484" i="6"/>
  <c r="AQ485" i="6"/>
  <c r="AQ486" i="6"/>
  <c r="AQ487" i="6"/>
  <c r="AQ488" i="6"/>
  <c r="AQ489" i="6"/>
  <c r="AQ490" i="6"/>
  <c r="AQ491" i="6"/>
  <c r="AQ492" i="6"/>
  <c r="AQ493" i="6"/>
  <c r="AQ494" i="6"/>
  <c r="AQ495" i="6"/>
  <c r="AQ2" i="6"/>
  <c r="C324" i="7"/>
  <c r="D324" i="7" s="1"/>
  <c r="B324" i="7"/>
  <c r="K322" i="7" s="1"/>
  <c r="C322" i="7"/>
  <c r="G322" i="7" s="1"/>
  <c r="O321" i="7" s="1"/>
  <c r="I42" i="7"/>
  <c r="I52" i="7"/>
  <c r="I43" i="7"/>
  <c r="J62" i="7"/>
  <c r="J61" i="7"/>
  <c r="I53" i="7"/>
  <c r="S32" i="7"/>
  <c r="S33" i="7"/>
  <c r="I23" i="7"/>
  <c r="I22" i="7"/>
  <c r="L12" i="7"/>
  <c r="L11" i="7"/>
  <c r="B155" i="7"/>
  <c r="K153" i="7" s="1"/>
  <c r="B153" i="7"/>
  <c r="K152" i="7" s="1"/>
  <c r="M88" i="7"/>
  <c r="M87" i="7"/>
  <c r="J74" i="7"/>
  <c r="J73" i="7"/>
  <c r="J88" i="7"/>
  <c r="J87" i="7"/>
  <c r="B322" i="7"/>
  <c r="K321" i="7" s="1"/>
  <c r="C155" i="7"/>
  <c r="C153" i="7"/>
  <c r="D153" i="7" s="1"/>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2" i="6"/>
  <c r="M62" i="7"/>
  <c r="K53" i="7"/>
  <c r="K62" i="7"/>
  <c r="O87" i="7"/>
  <c r="K87" i="7"/>
  <c r="L42" i="7"/>
  <c r="P62" i="7"/>
  <c r="K23" i="7"/>
  <c r="Z32" i="7"/>
  <c r="S12" i="7"/>
  <c r="K42" i="7"/>
  <c r="K52" i="7"/>
  <c r="N88" i="7"/>
  <c r="X32" i="7"/>
  <c r="M53" i="7"/>
  <c r="P11" i="7"/>
  <c r="R88" i="7"/>
  <c r="AB32" i="7"/>
  <c r="N62" i="7"/>
  <c r="Z33" i="7"/>
  <c r="O12" i="7"/>
  <c r="K88" i="7"/>
  <c r="L62" i="7"/>
  <c r="L43" i="7"/>
  <c r="V32" i="7"/>
  <c r="N12" i="7"/>
  <c r="T33" i="7"/>
  <c r="Q12" i="7"/>
  <c r="L22" i="7"/>
  <c r="J53" i="7"/>
  <c r="W33" i="7"/>
  <c r="K73" i="7"/>
  <c r="R11" i="7"/>
  <c r="Q61" i="7"/>
  <c r="M52" i="7"/>
  <c r="M61" i="7"/>
  <c r="W32" i="7"/>
  <c r="T12" i="7"/>
  <c r="Y33" i="7"/>
  <c r="J43" i="7"/>
  <c r="U33" i="7"/>
  <c r="J23" i="7"/>
  <c r="L53" i="7"/>
  <c r="K74" i="7"/>
  <c r="N61" i="7"/>
  <c r="P87" i="7"/>
  <c r="R87" i="7"/>
  <c r="V33" i="7"/>
  <c r="P61" i="7"/>
  <c r="J22" i="7"/>
  <c r="S11" i="7"/>
  <c r="AA33" i="7"/>
  <c r="M43" i="7"/>
  <c r="L61" i="7"/>
  <c r="Q87" i="7"/>
  <c r="N11" i="7"/>
  <c r="P88" i="7"/>
  <c r="N87" i="7"/>
  <c r="K22" i="7"/>
  <c r="M12" i="7"/>
  <c r="AB33" i="7"/>
  <c r="S87" i="7"/>
  <c r="M42" i="7"/>
  <c r="AC33" i="7"/>
  <c r="J42" i="7"/>
  <c r="T32" i="7"/>
  <c r="Q88" i="7"/>
  <c r="AA32" i="7"/>
  <c r="L23" i="7"/>
  <c r="Q11" i="7"/>
  <c r="Q62" i="7"/>
  <c r="O88" i="7"/>
  <c r="X33" i="7"/>
  <c r="O11" i="7"/>
  <c r="K61" i="7"/>
  <c r="T11" i="7"/>
  <c r="M11" i="7"/>
  <c r="U32" i="7"/>
  <c r="R12" i="7"/>
  <c r="P12" i="7"/>
  <c r="J52" i="7"/>
  <c r="L52" i="7"/>
  <c r="M22" i="7"/>
  <c r="O61" i="7"/>
  <c r="M23" i="7"/>
  <c r="S88" i="7"/>
  <c r="K43" i="7"/>
  <c r="Y32" i="7"/>
  <c r="AC32" i="7"/>
  <c r="O62" i="7"/>
  <c r="E324" i="7" l="1"/>
  <c r="M322" i="7" s="1"/>
  <c r="F324" i="7"/>
  <c r="N322" i="7" s="1"/>
  <c r="G324" i="7"/>
  <c r="O322" i="7" s="1"/>
  <c r="H324" i="7"/>
  <c r="P322" i="7" s="1"/>
  <c r="I324" i="7"/>
  <c r="Q322" i="7" s="1"/>
  <c r="F322" i="7"/>
  <c r="N321" i="7" s="1"/>
  <c r="I322" i="7"/>
  <c r="Q321" i="7" s="1"/>
  <c r="L322" i="7"/>
  <c r="D322" i="7"/>
  <c r="L321" i="7" s="1"/>
  <c r="H322" i="7"/>
  <c r="P321" i="7" s="1"/>
  <c r="E322" i="7"/>
  <c r="M321" i="7" s="1"/>
  <c r="L152" i="7"/>
  <c r="E155" i="7"/>
  <c r="M153" i="7" s="1"/>
  <c r="E153" i="7"/>
  <c r="M152" i="7" s="1"/>
  <c r="F153" i="7"/>
  <c r="N152" i="7" s="1"/>
  <c r="I153" i="7"/>
  <c r="Q152" i="7" s="1"/>
  <c r="F155" i="7"/>
  <c r="N153" i="7" s="1"/>
  <c r="G155" i="7"/>
  <c r="O153" i="7" s="1"/>
  <c r="G153" i="7"/>
  <c r="O152" i="7" s="1"/>
  <c r="H155" i="7"/>
  <c r="P153" i="7" s="1"/>
  <c r="H153" i="7"/>
  <c r="P152" i="7" s="1"/>
  <c r="I155" i="7"/>
  <c r="Q153" i="7" s="1"/>
  <c r="D155" i="7"/>
  <c r="L153" i="7" s="1"/>
  <c r="L87" i="7"/>
  <c r="L88" i="7"/>
  <c r="L73" i="7"/>
  <c r="L74" i="7"/>
</calcChain>
</file>

<file path=xl/sharedStrings.xml><?xml version="1.0" encoding="utf-8"?>
<sst xmlns="http://schemas.openxmlformats.org/spreadsheetml/2006/main" count="10420" uniqueCount="1252">
  <si>
    <t>Campanya</t>
  </si>
  <si>
    <t>CodiINE10</t>
  </si>
  <si>
    <t>Administracio</t>
  </si>
  <si>
    <t>CategoriaN1</t>
  </si>
  <si>
    <t>CategoriaN2</t>
  </si>
  <si>
    <t>CategoriaN3</t>
  </si>
  <si>
    <t>SolElectronica</t>
  </si>
  <si>
    <t>SolFormulariSAIP</t>
  </si>
  <si>
    <t>InfoTramit</t>
  </si>
  <si>
    <t>AvisDiaRecepcio</t>
  </si>
  <si>
    <t>AvisOrganResponsable</t>
  </si>
  <si>
    <t>AvisDataMaxima</t>
  </si>
  <si>
    <t>AvisSentitSilenci</t>
  </si>
  <si>
    <t>AvisPersonaResponsable</t>
  </si>
  <si>
    <t>ResTipusTermini</t>
  </si>
  <si>
    <t>FormaNotificacioEstimacio</t>
  </si>
  <si>
    <t>ForNotEstSignatura</t>
  </si>
  <si>
    <t>PeuRecurs</t>
  </si>
  <si>
    <t>PeuRecursTotaInfo</t>
  </si>
  <si>
    <t>AccesTerminiNormativa</t>
  </si>
  <si>
    <t>InfoEntenedora</t>
  </si>
  <si>
    <t>SAIP4clics</t>
  </si>
  <si>
    <t>SAIPPresencial</t>
  </si>
  <si>
    <t>ENSbaix</t>
  </si>
  <si>
    <t>AvisInfoRecursos</t>
  </si>
  <si>
    <t>ResAjustLlei</t>
  </si>
  <si>
    <t>FormulariSAIPformat</t>
  </si>
  <si>
    <t>Lliuramentformat</t>
  </si>
  <si>
    <t>Formatreutilitzable</t>
  </si>
  <si>
    <t>Condicionsreutilitzacio</t>
  </si>
  <si>
    <t>Campanyaweb</t>
  </si>
  <si>
    <t>GAIPPT</t>
  </si>
  <si>
    <t>Certificatreutilitzacio</t>
  </si>
  <si>
    <t>EstadisticaSAIP</t>
  </si>
  <si>
    <t>InfoTramitEntenedora</t>
  </si>
  <si>
    <t>InfoTramitExhaustiva</t>
  </si>
  <si>
    <t>ResEntenedora</t>
  </si>
  <si>
    <t>MotiuObligatori</t>
  </si>
  <si>
    <t>LliuInferior</t>
  </si>
  <si>
    <t>InfoCorresponSolicitud</t>
  </si>
  <si>
    <t>Ajuntament d'Abrera</t>
  </si>
  <si>
    <t>Administració local</t>
  </si>
  <si>
    <t>Ajuntaments</t>
  </si>
  <si>
    <t>De 5.001 a 20.000 habitants</t>
  </si>
  <si>
    <t>Dintre de termini</t>
  </si>
  <si>
    <t>Comunicació formal</t>
  </si>
  <si>
    <t>NULL</t>
  </si>
  <si>
    <t>Ajuntament d'Aiguafreda</t>
  </si>
  <si>
    <t>De 500 a 5.000 habitants</t>
  </si>
  <si>
    <t>Ajuntament d'Alella</t>
  </si>
  <si>
    <t>Ajuntament de l'Ametlla del Vallès</t>
  </si>
  <si>
    <t>Fora de termini</t>
  </si>
  <si>
    <t>Ajuntament d'Arenys de Mar</t>
  </si>
  <si>
    <t>Ajuntament d'Arenys de Munt</t>
  </si>
  <si>
    <t>Facilitació de la informació</t>
  </si>
  <si>
    <t>Ajuntament d'Argentona</t>
  </si>
  <si>
    <t>Ajuntament d'Artés</t>
  </si>
  <si>
    <t>Ajuntament d'Avià</t>
  </si>
  <si>
    <t>Ajuntament d'Avinyó</t>
  </si>
  <si>
    <t>Ajuntament d'Avinyonet del Penedès</t>
  </si>
  <si>
    <t>Ajuntament de Badalona</t>
  </si>
  <si>
    <t>Més de 50.000 habitants</t>
  </si>
  <si>
    <t>Resolució formal</t>
  </si>
  <si>
    <t>Ajuntament de Badia del Vallès</t>
  </si>
  <si>
    <t>Ajuntament de Bagà</t>
  </si>
  <si>
    <t>Ajuntament de Balenyà</t>
  </si>
  <si>
    <t>Ajuntament de Balsareny</t>
  </si>
  <si>
    <t>Ajuntament de Barberà del Vallès</t>
  </si>
  <si>
    <t>De 20.001 a 50.000 habitants</t>
  </si>
  <si>
    <t>Ajuntament de Barcelona</t>
  </si>
  <si>
    <t>Ajuntament de Begues</t>
  </si>
  <si>
    <t>Ajuntament de Berga</t>
  </si>
  <si>
    <t>Ajuntament de Bigues i Riells del Fai</t>
  </si>
  <si>
    <t>Ajuntament del Bruc</t>
  </si>
  <si>
    <t>Ajuntament de les Cabanyes</t>
  </si>
  <si>
    <t>Ajuntament de Cabrera d'Anoia</t>
  </si>
  <si>
    <t>Ajuntament de Cabrera de Mar</t>
  </si>
  <si>
    <t>Ajuntament de Cabrils</t>
  </si>
  <si>
    <t>Ajuntament de Calaf</t>
  </si>
  <si>
    <t>Ajuntament de Calders</t>
  </si>
  <si>
    <t>Ajuntament de Caldes de Montbui</t>
  </si>
  <si>
    <t>Ajuntament de Caldes d'Estrac</t>
  </si>
  <si>
    <t>Ajuntament de Calella</t>
  </si>
  <si>
    <t>Ajuntament de Calldetenes</t>
  </si>
  <si>
    <t>Ajuntament de Callús</t>
  </si>
  <si>
    <t>Ajuntament de Campins</t>
  </si>
  <si>
    <t>Ajuntament de Canet de Mar</t>
  </si>
  <si>
    <t>Ajuntament de Canovelles</t>
  </si>
  <si>
    <t>Ajuntament de Cànoves i Samalús</t>
  </si>
  <si>
    <t>Ajuntament de Canyelles</t>
  </si>
  <si>
    <t>Ajuntament de Capellades</t>
  </si>
  <si>
    <t>Ajuntament de Cardedeu</t>
  </si>
  <si>
    <t>Ajuntament de Cardona</t>
  </si>
  <si>
    <t>Ajuntament de Carme</t>
  </si>
  <si>
    <t>Ajuntament de Casserres</t>
  </si>
  <si>
    <t>Ajuntament de Castellar del Vallès</t>
  </si>
  <si>
    <t>Ajuntament de Castellbell i el Vilar</t>
  </si>
  <si>
    <t>Ajuntament de Castellbisbal</t>
  </si>
  <si>
    <t>Ajuntament de Castellcir</t>
  </si>
  <si>
    <t>Ajuntament de Castelldefels</t>
  </si>
  <si>
    <t>Ajuntament de Castellet i la Gornal</t>
  </si>
  <si>
    <t>Ajuntament de Castellgalí</t>
  </si>
  <si>
    <t>Ajuntament de Castellnou de Bages</t>
  </si>
  <si>
    <t>Ajuntament de Castellolí</t>
  </si>
  <si>
    <t>Ajuntament de Castellterçol</t>
  </si>
  <si>
    <t>Ajuntament de Castellví de la Marca</t>
  </si>
  <si>
    <t>Ajuntament de Castellví de Rosanes</t>
  </si>
  <si>
    <t>Ajuntament de Centelles</t>
  </si>
  <si>
    <t>Ajuntament de Cercs</t>
  </si>
  <si>
    <t>Ajuntament de Cerdanyola del Vallès</t>
  </si>
  <si>
    <t>Ajuntament de Cervelló</t>
  </si>
  <si>
    <t>Ajuntament de Collbató</t>
  </si>
  <si>
    <t>Ajuntament de Corbera de Llobregat</t>
  </si>
  <si>
    <t>Ajuntament de Cornellà de Llobregat</t>
  </si>
  <si>
    <t>Ajuntament de Cubelles</t>
  </si>
  <si>
    <t>Ajuntament de Dosrius</t>
  </si>
  <si>
    <t>Ajuntament d'Esparreguera</t>
  </si>
  <si>
    <t>Ajuntament d'Esplugues de Llobregat</t>
  </si>
  <si>
    <t>Ajuntament de Figaró-Montmany</t>
  </si>
  <si>
    <t>Ajuntament de Fogars de la Selva</t>
  </si>
  <si>
    <t>Ajuntament de Folgueroles</t>
  </si>
  <si>
    <t>Ajuntament de Fonollosa</t>
  </si>
  <si>
    <t>Ajuntament de Font-rubí</t>
  </si>
  <si>
    <t>Ajuntament de les Franqueses del Vallès</t>
  </si>
  <si>
    <t>Ajuntament de la Garriga</t>
  </si>
  <si>
    <t>Ajuntament de Gavà</t>
  </si>
  <si>
    <t>Ajuntament de Gelida</t>
  </si>
  <si>
    <t>Ajuntament de Gironella</t>
  </si>
  <si>
    <t>Ajuntament de la Granada</t>
  </si>
  <si>
    <t>Ajuntament de Granollers</t>
  </si>
  <si>
    <t>Ajuntament de Gualba</t>
  </si>
  <si>
    <t>Ajuntament de Guardiola de Berguedà</t>
  </si>
  <si>
    <t>Ajuntament de Gurb</t>
  </si>
  <si>
    <t>Ajuntament de l'Hospitalet de Llobregat</t>
  </si>
  <si>
    <t>Ajuntament dels Hostalets de Pierola</t>
  </si>
  <si>
    <t>Ajuntament d'Igualada</t>
  </si>
  <si>
    <t>Ajuntament de Jorba</t>
  </si>
  <si>
    <t>Ajuntament de la Llacuna</t>
  </si>
  <si>
    <t>Ajuntament de la Llagosta</t>
  </si>
  <si>
    <t>Ajuntament de Lliçà d'Amunt</t>
  </si>
  <si>
    <t>Ajuntament de Lliçà de Vall</t>
  </si>
  <si>
    <t>Ajuntament de Llinars del Vallès</t>
  </si>
  <si>
    <t>Ajuntament de Malgrat de Mar</t>
  </si>
  <si>
    <t>Ajuntament de Manlleu</t>
  </si>
  <si>
    <t>Ajuntament de Manresa</t>
  </si>
  <si>
    <t>Ajuntament de Martorell</t>
  </si>
  <si>
    <t>Ajuntament de Martorelles</t>
  </si>
  <si>
    <t>Ajuntament de les Masies de Roda</t>
  </si>
  <si>
    <t>Ajuntament de les Masies de Voltregà</t>
  </si>
  <si>
    <t>Ajuntament del Masnou</t>
  </si>
  <si>
    <t>Ajuntament de Masquefa</t>
  </si>
  <si>
    <t>Ajuntament de Matadepera</t>
  </si>
  <si>
    <t>Ajuntament de Mataró</t>
  </si>
  <si>
    <t>Ajuntament de Mediona</t>
  </si>
  <si>
    <t>Ajuntament de Moià</t>
  </si>
  <si>
    <t>Ajuntament de Molins de Rei</t>
  </si>
  <si>
    <t>Ajuntament de Mollet del Vallès</t>
  </si>
  <si>
    <t>Ajuntament de Monistrol de Calders</t>
  </si>
  <si>
    <t>Ajuntament de Monistrol de Montserrat</t>
  </si>
  <si>
    <t>Ajuntament de Montcada i Reixac</t>
  </si>
  <si>
    <t>Ajuntament de Montesquiu</t>
  </si>
  <si>
    <t>Ajuntament de Montgat</t>
  </si>
  <si>
    <t>Ajuntament de Montmeló</t>
  </si>
  <si>
    <t>Ajuntament de Montornès del Vallès</t>
  </si>
  <si>
    <t>Ajuntament de Muntanyola</t>
  </si>
  <si>
    <t>Ajuntament de Navarcles</t>
  </si>
  <si>
    <t>Ajuntament de Navàs</t>
  </si>
  <si>
    <t>Ajuntament d'Òdena</t>
  </si>
  <si>
    <t>Ajuntament d'Olèrdola</t>
  </si>
  <si>
    <t>Ajuntament d'Olesa de Bonesvalls</t>
  </si>
  <si>
    <t>Ajuntament d'Olesa de Montserrat</t>
  </si>
  <si>
    <t>Ajuntament d'Olivella</t>
  </si>
  <si>
    <t>Ajuntament d'Olost</t>
  </si>
  <si>
    <t>Ajuntament d'Olvan</t>
  </si>
  <si>
    <t>Ajuntament d'Oristà</t>
  </si>
  <si>
    <t>Ajuntament d'Òrrius</t>
  </si>
  <si>
    <t>Ajuntament de Pacs del Penedès</t>
  </si>
  <si>
    <t>Ajuntament de Palafolls</t>
  </si>
  <si>
    <t>Ajuntament de Palau-solità i Plegamans</t>
  </si>
  <si>
    <t>Ajuntament de Pallejà</t>
  </si>
  <si>
    <t>Ajuntament de la Palma de Cervelló</t>
  </si>
  <si>
    <t>Ajuntament del Papiol</t>
  </si>
  <si>
    <t>Ajuntament de Parets del Vallès</t>
  </si>
  <si>
    <t>Ajuntament de Piera</t>
  </si>
  <si>
    <t>Ajuntament de Pineda de Mar</t>
  </si>
  <si>
    <t>Ajuntament del Pla del Penedès</t>
  </si>
  <si>
    <t>Ajuntament de la Pobla de Claramunt</t>
  </si>
  <si>
    <t>Ajuntament de la Pobla de Lillet</t>
  </si>
  <si>
    <t>Ajuntament de Polinyà</t>
  </si>
  <si>
    <t>Ajuntament del Pont de Vilomara i Rocafort</t>
  </si>
  <si>
    <t>Ajuntament de Pontons</t>
  </si>
  <si>
    <t>Ajuntament del Prat de Llobregat</t>
  </si>
  <si>
    <t>Ajuntament de Prats de Lluçanès</t>
  </si>
  <si>
    <t>Ajuntament dels Prats de Rei</t>
  </si>
  <si>
    <t>Ajuntament de Premià de Dalt</t>
  </si>
  <si>
    <t>Ajuntament de Premià de Mar</t>
  </si>
  <si>
    <t>Ajuntament de Puigdàlber</t>
  </si>
  <si>
    <t>Ajuntament de Puig-reig</t>
  </si>
  <si>
    <t>Ajuntament de Rajadell</t>
  </si>
  <si>
    <t>Ajuntament de Rellinars</t>
  </si>
  <si>
    <t>Ajuntament de Ripollet</t>
  </si>
  <si>
    <t>Ajuntament de la Roca del Vallès</t>
  </si>
  <si>
    <t>Ajuntament de Roda de Ter</t>
  </si>
  <si>
    <t>Ajuntament de Rubí</t>
  </si>
  <si>
    <t>Ajuntament de Sabadell</t>
  </si>
  <si>
    <t>Ajuntament de Sallent</t>
  </si>
  <si>
    <t>Ajuntament de Sant Adrià de Besòs</t>
  </si>
  <si>
    <t>Ajuntament de Sant Andreu de la Barca</t>
  </si>
  <si>
    <t>Ajuntament de Sant Andreu de Llavaneres</t>
  </si>
  <si>
    <t>Ajuntament de Sant Antoni de Vilamajor</t>
  </si>
  <si>
    <t>Ajuntament de Sant Bartomeu del Grau</t>
  </si>
  <si>
    <t>Ajuntament de Sant Boi de Llobregat</t>
  </si>
  <si>
    <t>Ajuntament de Sant Boi de Lluçanès</t>
  </si>
  <si>
    <t>Ajuntament de Sant Cebrià de Vallalta</t>
  </si>
  <si>
    <t>Ajuntament de Sant Celoni</t>
  </si>
  <si>
    <t>Ajuntament de Sant Climent de Llobregat</t>
  </si>
  <si>
    <t>Ajuntament de Sant Cugat del Vallès</t>
  </si>
  <si>
    <t>Ajuntament de Sant Cugat Sesgarrigues</t>
  </si>
  <si>
    <t>Ajuntament de Sant Esteve de Palautordera</t>
  </si>
  <si>
    <t>Ajuntament de Sant Esteve Sesrovires</t>
  </si>
  <si>
    <t>Ajuntament de Sant Feliu de Codines</t>
  </si>
  <si>
    <t>Ajuntament de Sant Feliu de Llobregat</t>
  </si>
  <si>
    <t>Ajuntament de Sant Feliu Sasserra</t>
  </si>
  <si>
    <t>Ajuntament de Sant Fost de Campsentelles</t>
  </si>
  <si>
    <t>Ajuntament de Sant Fruitós de Bages</t>
  </si>
  <si>
    <t>Ajuntament de Sant Hipòlit de Voltregà</t>
  </si>
  <si>
    <t>Ajuntament de Sant Iscle de Vallalta</t>
  </si>
  <si>
    <t>Ajuntament de Sant Joan de Vilatorrada</t>
  </si>
  <si>
    <t>Ajuntament de Sant Joan Despí</t>
  </si>
  <si>
    <t>Ajuntament de Sant Julià de Vilatorta</t>
  </si>
  <si>
    <t>Ajuntament de Sant Just Desvern</t>
  </si>
  <si>
    <t>Ajuntament de Sant Llorenç d'Hortons</t>
  </si>
  <si>
    <t>Ajuntament de Sant Llorenç Savall</t>
  </si>
  <si>
    <t>Ajuntament de Sant Martí de Centelles</t>
  </si>
  <si>
    <t>Ajuntament de Sant Martí de Tous</t>
  </si>
  <si>
    <t>Ajuntament de Sant Martí Sarroca</t>
  </si>
  <si>
    <t>Ajuntament de Sant Mateu de Bages</t>
  </si>
  <si>
    <t>Ajuntament de Sant Pere de Ribes</t>
  </si>
  <si>
    <t>Ajuntament de Sant Pere de Riudebitlles</t>
  </si>
  <si>
    <t>Ajuntament de Sant Pere de Torelló</t>
  </si>
  <si>
    <t>Ajuntament de Sant Pere de Vilamajor</t>
  </si>
  <si>
    <t>Ajuntament de Sant Pol de Mar</t>
  </si>
  <si>
    <t>Ajuntament de Sant Quintí de Mediona</t>
  </si>
  <si>
    <t>Ajuntament de Sant Quirze de Besora</t>
  </si>
  <si>
    <t>Ajuntament de Sant Quirze del Vallès</t>
  </si>
  <si>
    <t>Ajuntament de Sant Quirze Safaja</t>
  </si>
  <si>
    <t>Ajuntament de Sant Sadurní d'Anoia</t>
  </si>
  <si>
    <t>Ajuntament de Sant Salvador de Guardiola</t>
  </si>
  <si>
    <t>Ajuntament de Sant Vicenç de Castellet</t>
  </si>
  <si>
    <t>Ajuntament de Sant Vicenç de Montalt</t>
  </si>
  <si>
    <t>Ajuntament de Sant Vicenç de Torelló</t>
  </si>
  <si>
    <t>Ajuntament de Sant Vicenç dels Horts</t>
  </si>
  <si>
    <t>Ajuntament de Santa Coloma de Cervelló</t>
  </si>
  <si>
    <t>Ajuntament de Santa Coloma de Gramenet</t>
  </si>
  <si>
    <t>Ajuntament de Santa Eugènia de Berga</t>
  </si>
  <si>
    <t>Ajuntament de Santa Eulàlia de Riuprimer</t>
  </si>
  <si>
    <t>Ajuntament de Santa Eulàlia de Ronçana</t>
  </si>
  <si>
    <t>Ajuntament de Santa Margarida de Montbui</t>
  </si>
  <si>
    <t>Ajuntament de Santa Margarida i els Monjos</t>
  </si>
  <si>
    <t>Ajuntament de l'Esquirol</t>
  </si>
  <si>
    <t>Ajuntament de Santa Maria de Martorelles</t>
  </si>
  <si>
    <t>Ajuntament de Santa Maria de Palautordera</t>
  </si>
  <si>
    <t>Ajuntament de Santa Maria d'Oló</t>
  </si>
  <si>
    <t>Ajuntament de Santa Perpètua de Mogoda</t>
  </si>
  <si>
    <t>Ajuntament de Santa Susanna</t>
  </si>
  <si>
    <t>Ajuntament de Santpedor</t>
  </si>
  <si>
    <t>Ajuntament de Sentmenat</t>
  </si>
  <si>
    <t>Ajuntament de Seva</t>
  </si>
  <si>
    <t>Ajuntament de Sitges</t>
  </si>
  <si>
    <t>Ajuntament de Subirats</t>
  </si>
  <si>
    <t>Ajuntament de Súria</t>
  </si>
  <si>
    <t>Ajuntament de Taradell</t>
  </si>
  <si>
    <t>Ajuntament de Teià</t>
  </si>
  <si>
    <t>Ajuntament de Terrassa</t>
  </si>
  <si>
    <t>Ajuntament de Tiana</t>
  </si>
  <si>
    <t>Ajuntament de Tona</t>
  </si>
  <si>
    <t>Ajuntament de Tordera</t>
  </si>
  <si>
    <t>Ajuntament de Torelló</t>
  </si>
  <si>
    <t>Ajuntament de la Torre de Claramunt</t>
  </si>
  <si>
    <t>Ajuntament de Torrelavit</t>
  </si>
  <si>
    <t>Ajuntament de Torrelles de Foix</t>
  </si>
  <si>
    <t>Ajuntament de Torrelles de Llobregat</t>
  </si>
  <si>
    <t>Ajuntament d'Ullastrell</t>
  </si>
  <si>
    <t>Ajuntament de Vacarisses</t>
  </si>
  <si>
    <t>Ajuntament de Vallbona d'Anoia</t>
  </si>
  <si>
    <t>Ajuntament de Vallgorguina</t>
  </si>
  <si>
    <t>Ajuntament de Vallirana</t>
  </si>
  <si>
    <t>Ajuntament de Vallromanes</t>
  </si>
  <si>
    <t>Ajuntament de Vic</t>
  </si>
  <si>
    <t>Ajuntament de Viladecans</t>
  </si>
  <si>
    <t>Ajuntament de Viladecavalls</t>
  </si>
  <si>
    <t>Ajuntament de Vilafranca del Penedès</t>
  </si>
  <si>
    <t>Ajuntament de Vilalba Sasserra</t>
  </si>
  <si>
    <t>Ajuntament de Vilanova del Camí</t>
  </si>
  <si>
    <t>Ajuntament de Vilanova del Vallès</t>
  </si>
  <si>
    <t>Ajuntament de Vilanova i la Geltrú</t>
  </si>
  <si>
    <t>Ajuntament de Vilassar de Dalt</t>
  </si>
  <si>
    <t>Ajuntament de Vilassar de Mar</t>
  </si>
  <si>
    <t>Ajuntament de Vilobí del Penedès</t>
  </si>
  <si>
    <t>NomVariable</t>
  </si>
  <si>
    <t>AgrupacioAtribut</t>
  </si>
  <si>
    <t>DescripcioVariable</t>
  </si>
  <si>
    <t>Una administració accessible</t>
  </si>
  <si>
    <t>La sol·licitud es pot presentar per via electrònica?</t>
  </si>
  <si>
    <t>Hi ha un formulari de sol·licitud d'accés a la informació pública (SAIP) específic?</t>
  </si>
  <si>
    <t>Una administració comprensible</t>
  </si>
  <si>
    <t xml:space="preserve">S'ofereix informació i assessorament a través del portal / de la seu electrònica?  </t>
  </si>
  <si>
    <t>Una administració eficaç i resolutiva</t>
  </si>
  <si>
    <t xml:space="preserve">La notificació de recepció conté el dia de la recepció?  </t>
  </si>
  <si>
    <t>La notificació de recepció conté l'òrgan responsable de resoldre?</t>
  </si>
  <si>
    <t>La notificació de recepció conté la data màxima per resoldre?</t>
  </si>
  <si>
    <t>La notificació de recepció conté el sentit del silenci administratiu?</t>
  </si>
  <si>
    <t>La notificació de recepció conté la persona responsable de tramitar?</t>
  </si>
  <si>
    <t>IdResTipusTermini</t>
  </si>
  <si>
    <t xml:space="preserve">Es resol en el termini d'un mes a comptar des de l'endemà de la data d'entrada en el registre electrònic de l'administració pública competent?  </t>
  </si>
  <si>
    <t>IdFormaNotificacioEstimacio</t>
  </si>
  <si>
    <t>Una administració garantista</t>
  </si>
  <si>
    <t>S'utilitza un model de resolució formal o una comunicació formal, d'acord amb l'establert a la normativa?</t>
  </si>
  <si>
    <t xml:space="preserve">Consten la signatura i la identificació de l'òrgan que resol a la resolució?  </t>
  </si>
  <si>
    <t>La resolució conté el peu de recurs?</t>
  </si>
  <si>
    <t>El peu de recurs conté tot el contingut preceptiu?</t>
  </si>
  <si>
    <t xml:space="preserve">L'administració lliura la informació en el termini establert per la normativa? </t>
  </si>
  <si>
    <t>La informació lliurada fa servir un llenguatge entenedor?</t>
  </si>
  <si>
    <t>S'ha accedit al formulari de sol·licitud d'accés a la informació pública en menys de quatre clics?</t>
  </si>
  <si>
    <t>La sol·licitud d'accés a la informació pública es pot presentar de manera presencial?</t>
  </si>
  <si>
    <t>La identificació compleix mesures de seguretat baixa d'acord amb l'Esquema nacional de seguretat?</t>
  </si>
  <si>
    <t>La notificació de recepció conté la informació sobre recursos?</t>
  </si>
  <si>
    <t>S'ajusta a la llei la resolució de la informació sol·licitada?</t>
  </si>
  <si>
    <t>Una administració actualitzada, reutilitzable i interoperable</t>
  </si>
  <si>
    <t>El formulari de sol·licitud d'accés a la informació pública inclou l'opció d'indicar la forma o el format en què es vol rebre la informació?</t>
  </si>
  <si>
    <t>La informació sol·licitada es lliura en el format definit per la persona interessada?</t>
  </si>
  <si>
    <t>La informació es lliura en format obert i reutilitzable?</t>
  </si>
  <si>
    <t>S'informa de les condicions de reutilització de la informació lliurada?</t>
  </si>
  <si>
    <t>Puntuació addicional</t>
  </si>
  <si>
    <t>S'ha localitzat en el web de l'Administració alguna campanya institucional per promoure l'ús de la sol·licitud d'accés a la informació pública?</t>
  </si>
  <si>
    <t>S'incorpora un vincle directe a la GAIP per formular un recurs?</t>
  </si>
  <si>
    <t>S'informa de la possibilitat de demanar un certificat de les condicions de reutilització?</t>
  </si>
  <si>
    <t>S'informa en el portal de transparència de les resolucions d'accés a la informació pública rebudes i tramitades de l'any previ a l'estudi?</t>
  </si>
  <si>
    <t>La informació del tràmit és entenedora?</t>
  </si>
  <si>
    <t>La informació del tràmit és exhaustiva/complerta?</t>
  </si>
  <si>
    <t>La resolució és comprensible/fa servir un llenguatge entenedor?</t>
  </si>
  <si>
    <t>El motiu de la sol·licitud és obligatori?</t>
  </si>
  <si>
    <t xml:space="preserve">L'Administració lliura la informació en la meitat del termini establert per la normativa?  </t>
  </si>
  <si>
    <t>La informació lliurada es correspon amb la sol·licitud?</t>
  </si>
  <si>
    <t>Etiquetes de fila</t>
  </si>
  <si>
    <t>Tipus de resposta</t>
  </si>
  <si>
    <t>Pes</t>
  </si>
  <si>
    <t>Binaria</t>
  </si>
  <si>
    <t>Binaria: 0/1/Null</t>
  </si>
  <si>
    <t>TEXT</t>
  </si>
  <si>
    <t>Text</t>
  </si>
  <si>
    <t>Binaria:0/1/Null</t>
  </si>
  <si>
    <t>LLEGENDA:</t>
  </si>
  <si>
    <t>Suma de SolElectronica</t>
  </si>
  <si>
    <t>Suma de SolFormulariSAIP</t>
  </si>
  <si>
    <t>Suma de SAIP4clics</t>
  </si>
  <si>
    <t>Suma de SAIPPresencial</t>
  </si>
  <si>
    <t>Suma de ENSbaix</t>
  </si>
  <si>
    <t>Suma de MotiuObligatori</t>
  </si>
  <si>
    <t>COMARCA</t>
  </si>
  <si>
    <t>INE</t>
  </si>
  <si>
    <t>CIF</t>
  </si>
  <si>
    <t>Tipus ens</t>
  </si>
  <si>
    <t>Entitat local</t>
  </si>
  <si>
    <t>Municipi</t>
  </si>
  <si>
    <t>Comarca</t>
  </si>
  <si>
    <t>Empleats</t>
  </si>
  <si>
    <t>Població(hab)
(Dataact:12.03.24)</t>
  </si>
  <si>
    <t>P0800100J</t>
  </si>
  <si>
    <t>Ajuntament</t>
  </si>
  <si>
    <t>Abrera</t>
  </si>
  <si>
    <t>Baix Llobregat</t>
  </si>
  <si>
    <t>P5826801B</t>
  </si>
  <si>
    <t>Consorci</t>
  </si>
  <si>
    <t>Agència de Desenvolupament del Berguedà</t>
  </si>
  <si>
    <t>Berga</t>
  </si>
  <si>
    <t>Berguedà</t>
  </si>
  <si>
    <t>P0800200H</t>
  </si>
  <si>
    <t>Aguilar de Segarra</t>
  </si>
  <si>
    <t>Bages</t>
  </si>
  <si>
    <t>P0801400C</t>
  </si>
  <si>
    <t>Aiguafreda</t>
  </si>
  <si>
    <t>Vallès Oriental</t>
  </si>
  <si>
    <t>A60622909</t>
  </si>
  <si>
    <t>Ens de gestió</t>
  </si>
  <si>
    <t>Aigües d’Osona, SA</t>
  </si>
  <si>
    <t>Vic</t>
  </si>
  <si>
    <t>Osona</t>
  </si>
  <si>
    <t>P0800300F</t>
  </si>
  <si>
    <t>Alella</t>
  </si>
  <si>
    <t>Maresme</t>
  </si>
  <si>
    <t>P0800400D</t>
  </si>
  <si>
    <t>Alpens</t>
  </si>
  <si>
    <t>P0800500A</t>
  </si>
  <si>
    <t>Ametlla del Vallès</t>
  </si>
  <si>
    <t>L'Ametlla del Vallès</t>
  </si>
  <si>
    <t>P0800600I</t>
  </si>
  <si>
    <t>Arenys de Mar</t>
  </si>
  <si>
    <t>P0800700G</t>
  </si>
  <si>
    <t>Arenys de Munt</t>
  </si>
  <si>
    <t>P0800800E</t>
  </si>
  <si>
    <t>Argençola</t>
  </si>
  <si>
    <t>Anoia</t>
  </si>
  <si>
    <t>P0800900C</t>
  </si>
  <si>
    <t>Argentona</t>
  </si>
  <si>
    <t>P0801000A</t>
  </si>
  <si>
    <t>Artés</t>
  </si>
  <si>
    <t>P0801100I</t>
  </si>
  <si>
    <t>Avià</t>
  </si>
  <si>
    <t>P0801200G</t>
  </si>
  <si>
    <t>Avinyó</t>
  </si>
  <si>
    <t>P0801300E</t>
  </si>
  <si>
    <t>Avinyonet del Penedès</t>
  </si>
  <si>
    <t>Alt Penedès</t>
  </si>
  <si>
    <t>P0831200A</t>
  </si>
  <si>
    <t>Badia del Vallès</t>
  </si>
  <si>
    <t>Vallès Occidental</t>
  </si>
  <si>
    <t>P0801600H</t>
  </si>
  <si>
    <t>Bagà</t>
  </si>
  <si>
    <t>P0801700F</t>
  </si>
  <si>
    <t>Balenyà</t>
  </si>
  <si>
    <t>P0801800D</t>
  </si>
  <si>
    <t>Balsareny</t>
  </si>
  <si>
    <t>P0825200I</t>
  </si>
  <si>
    <t>Barberà del Vallès</t>
  </si>
  <si>
    <t>P0802000J</t>
  </si>
  <si>
    <t>Begues</t>
  </si>
  <si>
    <t>P0802100H</t>
  </si>
  <si>
    <t>Bellprat</t>
  </si>
  <si>
    <t>P0802200F</t>
  </si>
  <si>
    <t>P0802300D</t>
  </si>
  <si>
    <t>Bigues i Riells</t>
  </si>
  <si>
    <t>Bigues i Riells del Fai</t>
  </si>
  <si>
    <t>P0802400B</t>
  </si>
  <si>
    <t>Borredà</t>
  </si>
  <si>
    <t>P0802500I</t>
  </si>
  <si>
    <t>Bruc</t>
  </si>
  <si>
    <t>El Bruc</t>
  </si>
  <si>
    <t>P0802600G</t>
  </si>
  <si>
    <t>Brull</t>
  </si>
  <si>
    <t>El Brull</t>
  </si>
  <si>
    <t>P0802700E</t>
  </si>
  <si>
    <t>Cabanyes</t>
  </si>
  <si>
    <t>Les Cabanyes</t>
  </si>
  <si>
    <t>P0802800C</t>
  </si>
  <si>
    <t>Cabrera d'Anoia</t>
  </si>
  <si>
    <t>P0802900A</t>
  </si>
  <si>
    <t>Cabrera de Mar</t>
  </si>
  <si>
    <t>P0803100G</t>
  </si>
  <si>
    <t>Cabrils</t>
  </si>
  <si>
    <t>P0803400A</t>
  </si>
  <si>
    <t>Calaf</t>
  </si>
  <si>
    <t>Calders</t>
  </si>
  <si>
    <t>Moianès</t>
  </si>
  <si>
    <t>P0803300C</t>
  </si>
  <si>
    <t>Caldes de Montbui</t>
  </si>
  <si>
    <t>P0803200E</t>
  </si>
  <si>
    <t>Caldes d'Estrac</t>
  </si>
  <si>
    <t> P0800221D</t>
  </si>
  <si>
    <t>Caldes XXI</t>
  </si>
  <si>
    <t>P0803500H</t>
  </si>
  <si>
    <t>Calella</t>
  </si>
  <si>
    <t>P0822400H</t>
  </si>
  <si>
    <t>Calldetenes</t>
  </si>
  <si>
    <t>P0803700D</t>
  </si>
  <si>
    <t>Callús</t>
  </si>
  <si>
    <t>P0803600F</t>
  </si>
  <si>
    <t>Calonge de Segarra</t>
  </si>
  <si>
    <t>P0803800B</t>
  </si>
  <si>
    <t>Campins</t>
  </si>
  <si>
    <t>P0803900J</t>
  </si>
  <si>
    <t>Canet de Mar</t>
  </si>
  <si>
    <t>P0804000H</t>
  </si>
  <si>
    <t>Canovelles</t>
  </si>
  <si>
    <t>P0804100F</t>
  </si>
  <si>
    <t>Canoves i Samalús</t>
  </si>
  <si>
    <t>Cànoves i Samalús</t>
  </si>
  <si>
    <t>P0804200D</t>
  </si>
  <si>
    <t>Canyelles</t>
  </si>
  <si>
    <t>Garraf</t>
  </si>
  <si>
    <t>P0804300B</t>
  </si>
  <si>
    <t>Capellades</t>
  </si>
  <si>
    <t>P0804400J</t>
  </si>
  <si>
    <t>Capolat</t>
  </si>
  <si>
    <t>P0804500G</t>
  </si>
  <si>
    <t>Cardedeu</t>
  </si>
  <si>
    <t>P0804600E</t>
  </si>
  <si>
    <t>Cardona</t>
  </si>
  <si>
    <t>P0804700C</t>
  </si>
  <si>
    <t>Carme</t>
  </si>
  <si>
    <t>P0804800A</t>
  </si>
  <si>
    <t>Casserres</t>
  </si>
  <si>
    <t>P0805600D</t>
  </si>
  <si>
    <t>Castell de l'Areny</t>
  </si>
  <si>
    <t>P0805100E</t>
  </si>
  <si>
    <t>Castellar de n'Hug</t>
  </si>
  <si>
    <t>P0804900I</t>
  </si>
  <si>
    <t>Castellar del Riu</t>
  </si>
  <si>
    <t>P0805000G</t>
  </si>
  <si>
    <t>Castellar del Vallès</t>
  </si>
  <si>
    <t>P0805200C</t>
  </si>
  <si>
    <t>Castellbell i el Vilar</t>
  </si>
  <si>
    <t>P0805300A</t>
  </si>
  <si>
    <t>Castellbisbal</t>
  </si>
  <si>
    <t>P0805400I</t>
  </si>
  <si>
    <t>Castellcir</t>
  </si>
  <si>
    <t>P0805700B</t>
  </si>
  <si>
    <t>Castellet i la Gornal</t>
  </si>
  <si>
    <t>P0805900H</t>
  </si>
  <si>
    <t>Castellfollit de Riubregós</t>
  </si>
  <si>
    <t>P0805800J</t>
  </si>
  <si>
    <t>Castellfollit del Boix</t>
  </si>
  <si>
    <t>P0806000F</t>
  </si>
  <si>
    <t>Castellgalí</t>
  </si>
  <si>
    <t>P0806100D</t>
  </si>
  <si>
    <t>Castellnou de Bages</t>
  </si>
  <si>
    <t>P0806200B</t>
  </si>
  <si>
    <t>Castellolí</t>
  </si>
  <si>
    <t>P0806300J</t>
  </si>
  <si>
    <t>Castellterçol</t>
  </si>
  <si>
    <t>P0806400H</t>
  </si>
  <si>
    <t>Castellví de la Marca</t>
  </si>
  <si>
    <t>P0806500E</t>
  </si>
  <si>
    <t>Castellví de Rosanes</t>
  </si>
  <si>
    <t>P0806600C</t>
  </si>
  <si>
    <t>Centelles</t>
  </si>
  <si>
    <t>P0826800E</t>
  </si>
  <si>
    <t>Cercs</t>
  </si>
  <si>
    <t>P0806700A</t>
  </si>
  <si>
    <t>Cervelló</t>
  </si>
  <si>
    <t>P0806800I</t>
  </si>
  <si>
    <t>Collbató</t>
  </si>
  <si>
    <t>P0806900G</t>
  </si>
  <si>
    <t>Collsuspina</t>
  </si>
  <si>
    <t> P5800013D</t>
  </si>
  <si>
    <t>Consell Comarcal</t>
  </si>
  <si>
    <t>Consell Comarcal Alt Penedès</t>
  </si>
  <si>
    <t>Vilafranca del Penedès</t>
  </si>
  <si>
    <t>P5800006H</t>
  </si>
  <si>
    <t>Consell Comarcal d'Anoia</t>
  </si>
  <si>
    <t>Igualada</t>
  </si>
  <si>
    <t>P5800009B</t>
  </si>
  <si>
    <t>Consell Comarcal del Bages</t>
  </si>
  <si>
    <t>Manresa</t>
  </si>
  <si>
    <t>P5800011H</t>
  </si>
  <si>
    <t>Consell Comarcal del Baix Llobregat</t>
  </si>
  <si>
    <t>Sant Feliu de Llobregat</t>
  </si>
  <si>
    <t>P0800015J</t>
  </si>
  <si>
    <t>Consell Comarcal del Berguedà</t>
  </si>
  <si>
    <t>P5800020I</t>
  </si>
  <si>
    <t>Consell Comarcal del Garraf</t>
  </si>
  <si>
    <t>Vilanova i la Geltrú</t>
  </si>
  <si>
    <t>P5800008D</t>
  </si>
  <si>
    <t>Consell Comarcal del Maresme</t>
  </si>
  <si>
    <t>Mataró</t>
  </si>
  <si>
    <t>P0800317J</t>
  </si>
  <si>
    <t>Consell Comarcal del Moianès</t>
  </si>
  <si>
    <t>Moià</t>
  </si>
  <si>
    <t>P5800007F</t>
  </si>
  <si>
    <t>Consell Comarcal del Vallès Occidental</t>
  </si>
  <si>
    <t>Terrassa</t>
  </si>
  <si>
    <t>P5800010J</t>
  </si>
  <si>
    <t>Consell Comarcal del Vallès Oriental</t>
  </si>
  <si>
    <t>Granollers</t>
  </si>
  <si>
    <t> P5800015I</t>
  </si>
  <si>
    <t>Consell Comarcal d'Osona</t>
  </si>
  <si>
    <t>P0800147A</t>
  </si>
  <si>
    <t>Consorci d’Osona de Serveis Socials</t>
  </si>
  <si>
    <t>V60415999</t>
  </si>
  <si>
    <t>Consorci de la Colònia Güell</t>
  </si>
  <si>
    <t>P0800157J</t>
  </si>
  <si>
    <t>Consorci de la Vall del Ges, Orís i Bisaura</t>
  </si>
  <si>
    <t>Torelló</t>
  </si>
  <si>
    <t>P5830401E</t>
  </si>
  <si>
    <t>Consorci de l'Espai Natural de les Guilleries-Savassona</t>
  </si>
  <si>
    <t>Vilanova de Sau</t>
  </si>
  <si>
    <t>P5809509B</t>
  </si>
  <si>
    <t>Consorci de Residus del Vallès Oriental</t>
  </si>
  <si>
    <t>P0800077J</t>
  </si>
  <si>
    <t>Consorci de Turisme del Baix Llobregat</t>
  </si>
  <si>
    <t>Q0801200G</t>
  </si>
  <si>
    <t>Consorci del Bages per a la Gestió de Residus</t>
  </si>
  <si>
    <t>P0800097H</t>
  </si>
  <si>
    <t>Consorci del Lluçanès</t>
  </si>
  <si>
    <t>Olost</t>
  </si>
  <si>
    <t>P0800047C</t>
  </si>
  <si>
    <t>Consorci del Parc de la Serralada Litoral</t>
  </si>
  <si>
    <t>P0800066C</t>
  </si>
  <si>
    <t>Consorci del Parc Natural de la Serra de Collserola</t>
  </si>
  <si>
    <t>Barcelona</t>
  </si>
  <si>
    <t>P0800060F</t>
  </si>
  <si>
    <t>Consorci del Ter</t>
  </si>
  <si>
    <t>Manlleu</t>
  </si>
  <si>
    <t>P0800049I</t>
  </si>
  <si>
    <t>Consorci per a la gestió de residus urbans d’Osona</t>
  </si>
  <si>
    <t>Q5856406C</t>
  </si>
  <si>
    <t>Consorci per a la promoció dels municipis del Moianès</t>
  </si>
  <si>
    <t>P0807000E</t>
  </si>
  <si>
    <t>Copons</t>
  </si>
  <si>
    <t>P0807100C</t>
  </si>
  <si>
    <t>Corbera del Llobregat</t>
  </si>
  <si>
    <t>Corbera de Llobregat</t>
  </si>
  <si>
    <t>P0807300I</t>
  </si>
  <si>
    <t>Cubelles</t>
  </si>
  <si>
    <t>B60858982</t>
  </si>
  <si>
    <t>Depuradores d’Osona, SL</t>
  </si>
  <si>
    <t>P0807400G</t>
  </si>
  <si>
    <t>Dosrius</t>
  </si>
  <si>
    <t>P0800249E</t>
  </si>
  <si>
    <t>Entitat Municipal Descentralitzada</t>
  </si>
  <si>
    <t>EMD Bellaterra</t>
  </si>
  <si>
    <t>Cerdanyola del Vallès</t>
  </si>
  <si>
    <t>P0800043B</t>
  </si>
  <si>
    <t>EMD Sant Martí de Torroella</t>
  </si>
  <si>
    <t>Sant Marti de Torroella</t>
  </si>
  <si>
    <t>P0800314G</t>
  </si>
  <si>
    <t>EMD Sant Miquel de Balenyà</t>
  </si>
  <si>
    <t>Sant Miquel de Balenyà</t>
  </si>
  <si>
    <t>P0800003F</t>
  </si>
  <si>
    <t>EMD Valldoreix</t>
  </si>
  <si>
    <t>Valldoreix</t>
  </si>
  <si>
    <t>P0807500D</t>
  </si>
  <si>
    <t>Esparreguera</t>
  </si>
  <si>
    <t>P0807600B</t>
  </si>
  <si>
    <t>Esplugues de Llobregat</t>
  </si>
  <si>
    <t>P0807700J</t>
  </si>
  <si>
    <t>Espunyola</t>
  </si>
  <si>
    <t>L'Espunyola</t>
  </si>
  <si>
    <t>P0825400E</t>
  </si>
  <si>
    <t>Esquirol</t>
  </si>
  <si>
    <t>L'Esquirol</t>
  </si>
  <si>
    <t>P0807800H</t>
  </si>
  <si>
    <t>Estany</t>
  </si>
  <si>
    <t>L'Estany</t>
  </si>
  <si>
    <t>P0813300A</t>
  </si>
  <si>
    <t>Figaró-Montmany</t>
  </si>
  <si>
    <t>P0807900F</t>
  </si>
  <si>
    <t>Fígols</t>
  </si>
  <si>
    <t>P0808100B</t>
  </si>
  <si>
    <t>Fogars de la Selva</t>
  </si>
  <si>
    <t>Selva</t>
  </si>
  <si>
    <t>P0808000D</t>
  </si>
  <si>
    <t>Fogars de Monclús</t>
  </si>
  <si>
    <t>Fogars de Montclús</t>
  </si>
  <si>
    <t>P0808200J</t>
  </si>
  <si>
    <t>Folgueroles</t>
  </si>
  <si>
    <t>P0808300H</t>
  </si>
  <si>
    <t>Fonollosa</t>
  </si>
  <si>
    <t>P0808400F</t>
  </si>
  <si>
    <t>Font-rubí</t>
  </si>
  <si>
    <t>P0808500C</t>
  </si>
  <si>
    <t>Franqueses del Vallès</t>
  </si>
  <si>
    <t>Les Franqueses del Vallès</t>
  </si>
  <si>
    <t>G63834832</t>
  </si>
  <si>
    <t>Fundació Cardona Històrica</t>
  </si>
  <si>
    <t>P5816501J</t>
  </si>
  <si>
    <t>Fundació Residència d'Avis de la Pobla de Lillet</t>
  </si>
  <si>
    <t>Pobla de Lillet</t>
  </si>
  <si>
    <t>P0808900E</t>
  </si>
  <si>
    <t>Gaià</t>
  </si>
  <si>
    <t>P0808600A</t>
  </si>
  <si>
    <t>Gallifa</t>
  </si>
  <si>
    <t>P0808700I</t>
  </si>
  <si>
    <t>Garriga</t>
  </si>
  <si>
    <t>La Garriga</t>
  </si>
  <si>
    <t>P0808800G</t>
  </si>
  <si>
    <t>Gavà</t>
  </si>
  <si>
    <t>P0809000C</t>
  </si>
  <si>
    <t>Gelida</t>
  </si>
  <si>
    <t>P0809100A</t>
  </si>
  <si>
    <t>Gironella</t>
  </si>
  <si>
    <t>P0809200I</t>
  </si>
  <si>
    <t>Gisclareny</t>
  </si>
  <si>
    <t>P0809300G</t>
  </si>
  <si>
    <t>Granada</t>
  </si>
  <si>
    <t>La Granada</t>
  </si>
  <si>
    <t>P0809400E</t>
  </si>
  <si>
    <t>Granera</t>
  </si>
  <si>
    <t>P0809600J</t>
  </si>
  <si>
    <t>Gualba</t>
  </si>
  <si>
    <t>P0809800F</t>
  </si>
  <si>
    <t>Guardiola de Berguedà</t>
  </si>
  <si>
    <t>P0809900D</t>
  </si>
  <si>
    <t>Gurb</t>
  </si>
  <si>
    <t>B63395495</t>
  </si>
  <si>
    <t>HOSERPI, SL</t>
  </si>
  <si>
    <t>Hostalets de Pierola</t>
  </si>
  <si>
    <t>P0816100B</t>
  </si>
  <si>
    <t>Els Hostalets de Pierola</t>
  </si>
  <si>
    <t>P0810100H</t>
  </si>
  <si>
    <t>P0810200F</t>
  </si>
  <si>
    <t>Jorba</t>
  </si>
  <si>
    <t>P0810300D</t>
  </si>
  <si>
    <t>Llacuna</t>
  </si>
  <si>
    <t>La Llacuna</t>
  </si>
  <si>
    <t>P0810400B</t>
  </si>
  <si>
    <t>Llagosta</t>
  </si>
  <si>
    <t>La Llagosta</t>
  </si>
  <si>
    <t>P0810600G</t>
  </si>
  <si>
    <t>Lliça d'Amunt</t>
  </si>
  <si>
    <t>Lliçà d'Amunt</t>
  </si>
  <si>
    <t>P0810700E</t>
  </si>
  <si>
    <t>Lliça de Vall</t>
  </si>
  <si>
    <t>Lliçà de Vall</t>
  </si>
  <si>
    <t>P0810500I</t>
  </si>
  <si>
    <t>Llinars del Vallès</t>
  </si>
  <si>
    <t>P0810800C</t>
  </si>
  <si>
    <t>Lluçà</t>
  </si>
  <si>
    <t>P0810900A</t>
  </si>
  <si>
    <t>Malgrat de Mar</t>
  </si>
  <si>
    <t>P0811000I</t>
  </si>
  <si>
    <t>Malla</t>
  </si>
  <si>
    <t>P0800036F</t>
  </si>
  <si>
    <t>Mancomunitat</t>
  </si>
  <si>
    <t>Mancomunitat d'Aguilar de Segarra, Fonollosa i Rajadell</t>
  </si>
  <si>
    <t>V64815350</t>
  </si>
  <si>
    <t>Mancomunitat d'aigües BERSOLS</t>
  </si>
  <si>
    <t>Montmajor</t>
  </si>
  <si>
    <t>P0800155D</t>
  </si>
  <si>
    <t>Mancomunitat d'Aigües de Merlès</t>
  </si>
  <si>
    <t>Prats de Lluçanès</t>
  </si>
  <si>
    <t>P0800005A</t>
  </si>
  <si>
    <t>Mancomunitat de la Fontsanta</t>
  </si>
  <si>
    <t>P5800038A</t>
  </si>
  <si>
    <t>Mancomunitat de l'Alt Maresme per a la Gestió de Residus Sòlids Urbans i del Medi Ambient</t>
  </si>
  <si>
    <t>P0800045G</t>
  </si>
  <si>
    <t>Mancomunitat de l'Alta Segarra</t>
  </si>
  <si>
    <t>P0800294A</t>
  </si>
  <si>
    <t>Mancomunitat de municipis berguedans per a la biomassa</t>
  </si>
  <si>
    <t>P0800029A</t>
  </si>
  <si>
    <t>Mancomunitat de Municipis de l'Alt Penedès</t>
  </si>
  <si>
    <t>Sant Sadurní d'Anoia</t>
  </si>
  <si>
    <t>P5811201B</t>
  </si>
  <si>
    <t>Mancomunitat de Municipis del Bages per al Sanejament</t>
  </si>
  <si>
    <t>P0800236B</t>
  </si>
  <si>
    <t>Mancomunitat de Municipis del Galzeran (Martorelles)</t>
  </si>
  <si>
    <t>Sant Fost de Campsentelles</t>
  </si>
  <si>
    <t>P0800074G</t>
  </si>
  <si>
    <t>Mancomunitat del Bisaura i l'Alt Lluçanès</t>
  </si>
  <si>
    <t>Montesquiu</t>
  </si>
  <si>
    <t>P0800012G</t>
  </si>
  <si>
    <t>Mancomunitat Intermunicipal de Cerdanyola del Vallès-Ripollet-Montcada i Reixac</t>
  </si>
  <si>
    <t>P0800095B</t>
  </si>
  <si>
    <t>Mancomunitat Intermunicipal de la Conca d'Òdena</t>
  </si>
  <si>
    <t>P5809508D</t>
  </si>
  <si>
    <t>Mancomunitat Intermunicipal de la Vall del Tenes</t>
  </si>
  <si>
    <t>P5804702H</t>
  </si>
  <si>
    <t>Mancomunitat Intermunicipal de l'Anoia per a la Recollida, Gestió i Reducció de Residus</t>
  </si>
  <si>
    <t>P0800085C</t>
  </si>
  <si>
    <t>Mancomunitat Intermunicipal de Martorelles i Santa Maria de Martorelles</t>
  </si>
  <si>
    <t>Martorelles</t>
  </si>
  <si>
    <t>Q0801985C</t>
  </si>
  <si>
    <t>Mancomunitat Intermunicipal de Serveis Anoia de Ponent</t>
  </si>
  <si>
    <t>Sant Martí de Tous</t>
  </si>
  <si>
    <t>P0800313I</t>
  </si>
  <si>
    <t>Mancomunitat Intermunicipal del Cardener</t>
  </si>
  <si>
    <t>Sant Joan de Vilatorrada</t>
  </si>
  <si>
    <t>P0800024B</t>
  </si>
  <si>
    <t>Mancomunitat Intermunicipal Voluntària La Plana</t>
  </si>
  <si>
    <t>P5827910J</t>
  </si>
  <si>
    <t>Mancomunitat La Gavarresa</t>
  </si>
  <si>
    <t>P0800008E</t>
  </si>
  <si>
    <t>Mancomunitat Penedès-Garraf</t>
  </si>
  <si>
    <t>P0800016H</t>
  </si>
  <si>
    <t>Mancomunitat per a l'atenció dels minusvàlids psíquics de la Comarca de l'Anoia</t>
  </si>
  <si>
    <t>P0800354C</t>
  </si>
  <si>
    <t>Mancomunitat Tegar del Garraf</t>
  </si>
  <si>
    <t>P0811100G</t>
  </si>
  <si>
    <t>P0824200J</t>
  </si>
  <si>
    <t>Marganell</t>
  </si>
  <si>
    <t>P0811300C</t>
  </si>
  <si>
    <t>Martorell</t>
  </si>
  <si>
    <t>P0811400A</t>
  </si>
  <si>
    <t>P0811500H</t>
  </si>
  <si>
    <t>Masies de Roda</t>
  </si>
  <si>
    <t>Les Masies de Roda</t>
  </si>
  <si>
    <t>P0811600F</t>
  </si>
  <si>
    <t>Masies de Voltregà</t>
  </si>
  <si>
    <t>Les Masies de Voltregà</t>
  </si>
  <si>
    <t>P0811700D</t>
  </si>
  <si>
    <t>Masnou</t>
  </si>
  <si>
    <t>El Masnou</t>
  </si>
  <si>
    <t>P0811800B</t>
  </si>
  <si>
    <t>Masquefa</t>
  </si>
  <si>
    <t>P0811900J</t>
  </si>
  <si>
    <t>Matadepera</t>
  </si>
  <si>
    <t>P0800134I</t>
  </si>
  <si>
    <t>MC dels Municipis de Premià de Dalt, Premià de Mar i Vilassar de Dalt per Serv.Deixalleria</t>
  </si>
  <si>
    <t>Premià de Dalt</t>
  </si>
  <si>
    <t>P0800082J</t>
  </si>
  <si>
    <t>MC Intermunicipal de Serveis d'Alella, el Masnou i Teià</t>
  </si>
  <si>
    <t>P0812100F</t>
  </si>
  <si>
    <t>Mediona</t>
  </si>
  <si>
    <t>P0813700B</t>
  </si>
  <si>
    <t>P0812200D</t>
  </si>
  <si>
    <t>Molins de Rei</t>
  </si>
  <si>
    <t>P0812700C</t>
  </si>
  <si>
    <t>Monistrol de Calders</t>
  </si>
  <si>
    <t>P0812600E</t>
  </si>
  <si>
    <t>Monistrol de Montserrat</t>
  </si>
  <si>
    <t>P0812400J</t>
  </si>
  <si>
    <t>Montcada i Reixac</t>
  </si>
  <si>
    <t>P0812900I</t>
  </si>
  <si>
    <t>Montclar</t>
  </si>
  <si>
    <t>P0813000G</t>
  </si>
  <si>
    <t>P0812500G</t>
  </si>
  <si>
    <t>Montgat</t>
  </si>
  <si>
    <t>P0813100E</t>
  </si>
  <si>
    <t>P0813200C</t>
  </si>
  <si>
    <t>Montmaneu</t>
  </si>
  <si>
    <t>P0813400I</t>
  </si>
  <si>
    <t>Montmeló</t>
  </si>
  <si>
    <t>P0813500F</t>
  </si>
  <si>
    <t>Montornès del Vallès</t>
  </si>
  <si>
    <t>P0813600D</t>
  </si>
  <si>
    <t>Montseny</t>
  </si>
  <si>
    <t>P0812800A</t>
  </si>
  <si>
    <t>Muntanyola</t>
  </si>
  <si>
    <t>P0813800J</t>
  </si>
  <si>
    <t>Mura</t>
  </si>
  <si>
    <t>P5826803H</t>
  </si>
  <si>
    <t>Museu de les Mines de Cercs</t>
  </si>
  <si>
    <t>P0813900H</t>
  </si>
  <si>
    <t>Navarcles</t>
  </si>
  <si>
    <t>P0814000F</t>
  </si>
  <si>
    <t>Navàs</t>
  </si>
  <si>
    <t>P0814100D</t>
  </si>
  <si>
    <t>Nou de Berguedà</t>
  </si>
  <si>
    <t>La Nou de Berguedà</t>
  </si>
  <si>
    <t>P0814200B</t>
  </si>
  <si>
    <t>Òdena</t>
  </si>
  <si>
    <t>P0814400H</t>
  </si>
  <si>
    <t>Olèrdola</t>
  </si>
  <si>
    <t>P0814500E</t>
  </si>
  <si>
    <t>Olesa de Bonesvalls</t>
  </si>
  <si>
    <t>P0814600C</t>
  </si>
  <si>
    <t>Olesa de Montserrat</t>
  </si>
  <si>
    <t>P0814700A</t>
  </si>
  <si>
    <t>Olivella</t>
  </si>
  <si>
    <t>P0814800I</t>
  </si>
  <si>
    <t>P0814300J</t>
  </si>
  <si>
    <t>Olvan</t>
  </si>
  <si>
    <t>Q0802285G</t>
  </si>
  <si>
    <t>Onaigua, EPEL</t>
  </si>
  <si>
    <t>P0814900G</t>
  </si>
  <si>
    <t>Orís</t>
  </si>
  <si>
    <t>P0815000E</t>
  </si>
  <si>
    <t>Oristà</t>
  </si>
  <si>
    <t>P0815100C</t>
  </si>
  <si>
    <t>Orpí</t>
  </si>
  <si>
    <t>P0815200A</t>
  </si>
  <si>
    <t>Òrrius</t>
  </si>
  <si>
    <t>P0815300I</t>
  </si>
  <si>
    <t>Pacs del Penedès</t>
  </si>
  <si>
    <t>P0815400G</t>
  </si>
  <si>
    <t>Palafolls</t>
  </si>
  <si>
    <t>P0815500D</t>
  </si>
  <si>
    <t>Palau-solità i Plegamans</t>
  </si>
  <si>
    <t>P0815600B</t>
  </si>
  <si>
    <t>Pallejà</t>
  </si>
  <si>
    <t>P5831301F</t>
  </si>
  <si>
    <t>Palma de Cervelló</t>
  </si>
  <si>
    <t>La Palma de Cervelló</t>
  </si>
  <si>
    <t>P0815700J</t>
  </si>
  <si>
    <t>Papiol</t>
  </si>
  <si>
    <t>El Papiol</t>
  </si>
  <si>
    <t>P0815800H</t>
  </si>
  <si>
    <t>Parets del Vallès</t>
  </si>
  <si>
    <t>P5803701A</t>
  </si>
  <si>
    <t>Patronat del Casal del Poble</t>
  </si>
  <si>
    <t>Q0801885E</t>
  </si>
  <si>
    <t>Patronat del Parc Geològic i Miner de la Catalunya Central: Geoparc</t>
  </si>
  <si>
    <t>P5822501B</t>
  </si>
  <si>
    <t>Patronat Municipal Assistencial de Sant Joan de Vilatorrada</t>
  </si>
  <si>
    <t>P0800344D</t>
  </si>
  <si>
    <t>Patronat Municipal de Música Jaume Puig i Arabia</t>
  </si>
  <si>
    <t>Sant Esteve de Palautordera</t>
  </si>
  <si>
    <t>B08725475</t>
  </si>
  <si>
    <t>Patronato Local de la Vivienda de Serchs, SL</t>
  </si>
  <si>
    <t>P0815900F</t>
  </si>
  <si>
    <t>Perafita</t>
  </si>
  <si>
    <t>P0816000D</t>
  </si>
  <si>
    <t>Piera</t>
  </si>
  <si>
    <t>P0816200J</t>
  </si>
  <si>
    <t>Pineda de Mar</t>
  </si>
  <si>
    <t>P0816300H</t>
  </si>
  <si>
    <t>Pla del Penedès</t>
  </si>
  <si>
    <t>El Pla del Penedès</t>
  </si>
  <si>
    <t>P0816400F</t>
  </si>
  <si>
    <t>Pobla de Claramunt</t>
  </si>
  <si>
    <t>La Pobla de Claramunt</t>
  </si>
  <si>
    <t>P0816500C</t>
  </si>
  <si>
    <t>La Pobla de Lillet</t>
  </si>
  <si>
    <t>P0816600A</t>
  </si>
  <si>
    <t>Polinyà</t>
  </si>
  <si>
    <t>P0818100J</t>
  </si>
  <si>
    <t>Pont de Vilomara i Rocafort</t>
  </si>
  <si>
    <t>El Pont de Vilomara i Rocafort</t>
  </si>
  <si>
    <t>P0816700I</t>
  </si>
  <si>
    <t>Pontons</t>
  </si>
  <si>
    <t>P0817000C</t>
  </si>
  <si>
    <t>P0816900E</t>
  </si>
  <si>
    <t>Prats de Rei</t>
  </si>
  <si>
    <t>Els Prats de Rei</t>
  </si>
  <si>
    <t>P0823000E</t>
  </si>
  <si>
    <t>P0817100A</t>
  </si>
  <si>
    <t>Premià de Mar</t>
  </si>
  <si>
    <t>B63670723</t>
  </si>
  <si>
    <t>Promoció Econòmica Lillet, SL</t>
  </si>
  <si>
    <t>A59153494</t>
  </si>
  <si>
    <t>Promocions Municipals Santjustenques S.A.</t>
  </si>
  <si>
    <t>Sant Just Desvern</t>
  </si>
  <si>
    <t>P0817300G</t>
  </si>
  <si>
    <t>Puigdàlber</t>
  </si>
  <si>
    <t>P0817400E</t>
  </si>
  <si>
    <t>Puig-reig</t>
  </si>
  <si>
    <t>P0817500B</t>
  </si>
  <si>
    <t>Pujalt</t>
  </si>
  <si>
    <t>P0817600J</t>
  </si>
  <si>
    <t>Quar</t>
  </si>
  <si>
    <t>La Quar</t>
  </si>
  <si>
    <t>P0817700H</t>
  </si>
  <si>
    <t>Rajadell</t>
  </si>
  <si>
    <t>P0817800F</t>
  </si>
  <si>
    <t xml:space="preserve">Rellinars </t>
  </si>
  <si>
    <t>Rellinars</t>
  </si>
  <si>
    <t>P0817900D</t>
  </si>
  <si>
    <t>Ripollet</t>
  </si>
  <si>
    <t>P0818000B</t>
  </si>
  <si>
    <t>Roca del Vallès</t>
  </si>
  <si>
    <t>La Roca del Vallès</t>
  </si>
  <si>
    <t>P0818200H</t>
  </si>
  <si>
    <t>Roda de Ter</t>
  </si>
  <si>
    <t>P0818400D</t>
  </si>
  <si>
    <t>Rubió</t>
  </si>
  <si>
    <t>P0818500A</t>
  </si>
  <si>
    <t>Rupit i Pruit</t>
  </si>
  <si>
    <t>P0818700G</t>
  </si>
  <si>
    <t>Sagàs</t>
  </si>
  <si>
    <t>P0818900C</t>
  </si>
  <si>
    <t>Saldes</t>
  </si>
  <si>
    <t>P0819000A</t>
  </si>
  <si>
    <t>Sallent</t>
  </si>
  <si>
    <t>P0819300E</t>
  </si>
  <si>
    <t>Sant Adrià de Besòs</t>
  </si>
  <si>
    <t>Barcelonès</t>
  </si>
  <si>
    <t>P0819400C</t>
  </si>
  <si>
    <t>Sant Agustí de Lluçanès</t>
  </si>
  <si>
    <t>P0819500J</t>
  </si>
  <si>
    <t>Sant Andreu de la Barca</t>
  </si>
  <si>
    <t>P0819600H</t>
  </si>
  <si>
    <t>Sant Andreu de Llavaneres</t>
  </si>
  <si>
    <t>P0819700F</t>
  </si>
  <si>
    <t>Sant Antoni de Vilamajor</t>
  </si>
  <si>
    <t>P0819800D</t>
  </si>
  <si>
    <t>Sant Bartomeu del Grau</t>
  </si>
  <si>
    <t>P0820000H</t>
  </si>
  <si>
    <t>Sant Boi de Lluçanès</t>
  </si>
  <si>
    <t>P0820200D</t>
  </si>
  <si>
    <t>Sant Cebrià de Vallalta</t>
  </si>
  <si>
    <t>P0820100F</t>
  </si>
  <si>
    <t xml:space="preserve">Sant Celoni </t>
  </si>
  <si>
    <t>Sant Celoni</t>
  </si>
  <si>
    <t>P0820300B</t>
  </si>
  <si>
    <t>Sant Climent de Llobregat</t>
  </si>
  <si>
    <t>P0820500G</t>
  </si>
  <si>
    <t>Sant Cugat Sesgarrigues</t>
  </si>
  <si>
    <t>P0820600E</t>
  </si>
  <si>
    <t>P0820700C</t>
  </si>
  <si>
    <t>Sant Esteve Sesrovires</t>
  </si>
  <si>
    <t>P0820900I</t>
  </si>
  <si>
    <t>Sant Feliu de Codines</t>
  </si>
  <si>
    <t>P0821000G</t>
  </si>
  <si>
    <t>P0821100E</t>
  </si>
  <si>
    <t>Sant Feliu Sasserra</t>
  </si>
  <si>
    <t>P0820800A</t>
  </si>
  <si>
    <t>P0821200C</t>
  </si>
  <si>
    <t>Sant Fruitós de Bages</t>
  </si>
  <si>
    <t>P0821400I</t>
  </si>
  <si>
    <t>Sant Hipòlit de Voltregà</t>
  </si>
  <si>
    <t>P0819200G</t>
  </si>
  <si>
    <t>Sant Iscle de Vallalta</t>
  </si>
  <si>
    <t>P0821500F</t>
  </si>
  <si>
    <t>Sant Jaume de Frontanyà</t>
  </si>
  <si>
    <t>P0822500E</t>
  </si>
  <si>
    <t>P0821600D</t>
  </si>
  <si>
    <t>Sant Joan Despí</t>
  </si>
  <si>
    <t>P0831100C</t>
  </si>
  <si>
    <t>Sant Julià de Cerdanyola</t>
  </si>
  <si>
    <t>P0821800J</t>
  </si>
  <si>
    <t>Sant Julià de Vilatorta</t>
  </si>
  <si>
    <t>P0821900H</t>
  </si>
  <si>
    <t>P0822000F</t>
  </si>
  <si>
    <t>Sant Llorenç d'Hortons</t>
  </si>
  <si>
    <t>P0822100D</t>
  </si>
  <si>
    <t>Sant Llorenç Savall</t>
  </si>
  <si>
    <t>P0822300J</t>
  </si>
  <si>
    <t>Sant Martí d'Albars</t>
  </si>
  <si>
    <t>P0822200B</t>
  </si>
  <si>
    <t>Sant Martí de Centelles</t>
  </si>
  <si>
    <t>P0822600C</t>
  </si>
  <si>
    <t>P0822700A</t>
  </si>
  <si>
    <t>Sant Martí Sarroca</t>
  </si>
  <si>
    <t>P0822800I</t>
  </si>
  <si>
    <t>Sant Martí Sesgueioles</t>
  </si>
  <si>
    <t>P0822900G</t>
  </si>
  <si>
    <t>Sant Mateu de Bages</t>
  </si>
  <si>
    <t>P0823100C</t>
  </si>
  <si>
    <t>Sant Pere de Ribes</t>
  </si>
  <si>
    <t>P0823200A</t>
  </si>
  <si>
    <t>Sant Pere de Riudebitlles</t>
  </si>
  <si>
    <t>P0823300I</t>
  </si>
  <si>
    <t>Sant Pere de Torelló</t>
  </si>
  <si>
    <t>P0823400G</t>
  </si>
  <si>
    <t>Sant Pere de Vilamajor</t>
  </si>
  <si>
    <t>P0818800E</t>
  </si>
  <si>
    <t>Sant Pere Sallavinera</t>
  </si>
  <si>
    <t>P0823500D</t>
  </si>
  <si>
    <t>Sant Pol de Mar</t>
  </si>
  <si>
    <t>P0823600B</t>
  </si>
  <si>
    <t>Sant Quintí de Mediona</t>
  </si>
  <si>
    <t>P0823700J</t>
  </si>
  <si>
    <t>Sant Quirze de Besora</t>
  </si>
  <si>
    <t>P0823800H</t>
  </si>
  <si>
    <t>Sant Quirze del Vallès</t>
  </si>
  <si>
    <t>P0823900F</t>
  </si>
  <si>
    <t>Sant Quirze Safaja</t>
  </si>
  <si>
    <t>P0824000D</t>
  </si>
  <si>
    <t>P0824100B</t>
  </si>
  <si>
    <t>Sant Sadurní d'Osormort</t>
  </si>
  <si>
    <t>P0809700H</t>
  </si>
  <si>
    <t>Sant Salvador de Guardiola</t>
  </si>
  <si>
    <t>P0826200H</t>
  </si>
  <si>
    <t>Sant Vicenç de Castellet</t>
  </si>
  <si>
    <t>P0826400D</t>
  </si>
  <si>
    <t>Sant Vicenç de Montalt</t>
  </si>
  <si>
    <t>P0826500A</t>
  </si>
  <si>
    <t>Sant Vicenç de Torelló</t>
  </si>
  <si>
    <t>P0826300F</t>
  </si>
  <si>
    <t>Sant Vicenç dels Horts</t>
  </si>
  <si>
    <t>P0824300H</t>
  </si>
  <si>
    <t>Santa Cecília de Voltregà</t>
  </si>
  <si>
    <t>P0824400F</t>
  </si>
  <si>
    <t>Santa Coloma de Cervelló</t>
  </si>
  <si>
    <t>P0824600A</t>
  </si>
  <si>
    <t>Santa Eugènia de Berga</t>
  </si>
  <si>
    <t>P0824700I</t>
  </si>
  <si>
    <t>Santa Eulàlia de Riuprimer</t>
  </si>
  <si>
    <t>P0824800G</t>
  </si>
  <si>
    <t>Santa Eulàlia de Ronçana</t>
  </si>
  <si>
    <t>P0824900E</t>
  </si>
  <si>
    <t>Santa Fe del Penedès</t>
  </si>
  <si>
    <t>P0825000C</t>
  </si>
  <si>
    <t>Santa Margarida de Montbui</t>
  </si>
  <si>
    <t>P0825100A</t>
  </si>
  <si>
    <t>Santa Margarida i el Monjos</t>
  </si>
  <si>
    <t>Santa Margarida i els Monjos</t>
  </si>
  <si>
    <t>P0825300G</t>
  </si>
  <si>
    <t>Santa Maria de Besora</t>
  </si>
  <si>
    <t>P0825600J</t>
  </si>
  <si>
    <t>Santa Maria de Martorelles</t>
  </si>
  <si>
    <t>P0825500B</t>
  </si>
  <si>
    <t>Santa Maria de Merlès</t>
  </si>
  <si>
    <t>P0825700H</t>
  </si>
  <si>
    <t>Santa Maria de Miralles</t>
  </si>
  <si>
    <t>P0825900D</t>
  </si>
  <si>
    <t>Santa Maria de Palautordera</t>
  </si>
  <si>
    <t>P0825800F</t>
  </si>
  <si>
    <t>Santa Maria d'Oló</t>
  </si>
  <si>
    <t>P0826000B</t>
  </si>
  <si>
    <t>Santa Perpètua de Mogoda</t>
  </si>
  <si>
    <t>P0826100J</t>
  </si>
  <si>
    <t>Santa Susanna</t>
  </si>
  <si>
    <t>P0819100I</t>
  </si>
  <si>
    <t>Santpedor</t>
  </si>
  <si>
    <t>P0826700G</t>
  </si>
  <si>
    <t>Sentmenat</t>
  </si>
  <si>
    <t>A61854436</t>
  </si>
  <si>
    <t>Serveis Ambientals del Vallès Oriental</t>
  </si>
  <si>
    <t>B66614637</t>
  </si>
  <si>
    <t>Serveis de Fogars de Montclús, SL</t>
  </si>
  <si>
    <t> 0813795016</t>
  </si>
  <si>
    <t>B61116117</t>
  </si>
  <si>
    <t>Serveis Municipals de Montseny, SL</t>
  </si>
  <si>
    <t>P0826900C</t>
  </si>
  <si>
    <t>Seva</t>
  </si>
  <si>
    <t>P0827000A</t>
  </si>
  <si>
    <t>Sitges</t>
  </si>
  <si>
    <t>P0827100I</t>
  </si>
  <si>
    <t>Sobremunt</t>
  </si>
  <si>
    <t>B60847340</t>
  </si>
  <si>
    <t>Societat Municipal d'Habitatge de la Pobla de Lillet, SLU</t>
  </si>
  <si>
    <t>P0827200G</t>
  </si>
  <si>
    <t>Sora</t>
  </si>
  <si>
    <t>P0827300E</t>
  </si>
  <si>
    <t>Subirats</t>
  </si>
  <si>
    <t>P0827400C</t>
  </si>
  <si>
    <t>Súria</t>
  </si>
  <si>
    <t>P0827600H</t>
  </si>
  <si>
    <t>Tagamanent</t>
  </si>
  <si>
    <t>P0827700F</t>
  </si>
  <si>
    <t>Talamanca</t>
  </si>
  <si>
    <t>P0827800D</t>
  </si>
  <si>
    <t>Taradell</t>
  </si>
  <si>
    <t>P0827500J</t>
  </si>
  <si>
    <t>Tavèrnoles</t>
  </si>
  <si>
    <t>P0828000J</t>
  </si>
  <si>
    <t>Tavertet</t>
  </si>
  <si>
    <t>P0828100H</t>
  </si>
  <si>
    <t>Teià</t>
  </si>
  <si>
    <t>P0828200F</t>
  </si>
  <si>
    <t>Tiana</t>
  </si>
  <si>
    <t>P0828300D</t>
  </si>
  <si>
    <t>Tona</t>
  </si>
  <si>
    <t>P0828400B</t>
  </si>
  <si>
    <t>Tordera</t>
  </si>
  <si>
    <t>P0828500I</t>
  </si>
  <si>
    <t>P0828600G</t>
  </si>
  <si>
    <t>Torre de Claramunt</t>
  </si>
  <si>
    <t>La Torre de Claramunt</t>
  </si>
  <si>
    <t>P0828700E</t>
  </si>
  <si>
    <t>Torrelavit</t>
  </si>
  <si>
    <t>P0828800C</t>
  </si>
  <si>
    <t>Torrelles de Foix</t>
  </si>
  <si>
    <t>Torrelles de Llobregat</t>
  </si>
  <si>
    <t>P0829000I</t>
  </si>
  <si>
    <t>Ullastrell</t>
  </si>
  <si>
    <t>P0829100G</t>
  </si>
  <si>
    <t>Vacarisses</t>
  </si>
  <si>
    <t>P0829200E</t>
  </si>
  <si>
    <t>Vallbona d'Anoia</t>
  </si>
  <si>
    <t>P0829300C</t>
  </si>
  <si>
    <t>Vallcebre</t>
  </si>
  <si>
    <t>P0829500H</t>
  </si>
  <si>
    <t>Vallgorguina</t>
  </si>
  <si>
    <t>P0829600F</t>
  </si>
  <si>
    <t>Vallirana</t>
  </si>
  <si>
    <t>P0829700D</t>
  </si>
  <si>
    <t>Vallromanes</t>
  </si>
  <si>
    <t>P0829800B</t>
  </si>
  <si>
    <t>Veciana</t>
  </si>
  <si>
    <t xml:space="preserve">P0829900J </t>
  </si>
  <si>
    <t>P0830000F</t>
  </si>
  <si>
    <t>Vilada</t>
  </si>
  <si>
    <t>P0830100D</t>
  </si>
  <si>
    <t>Viladecavalls</t>
  </si>
  <si>
    <t>P0830600C</t>
  </si>
  <si>
    <t>P0830700A</t>
  </si>
  <si>
    <t>Vilalba Sasserra</t>
  </si>
  <si>
    <t>P0830400H</t>
  </si>
  <si>
    <t>P0830300J</t>
  </si>
  <si>
    <t>Vilanova del Camí</t>
  </si>
  <si>
    <t>P0831000E</t>
  </si>
  <si>
    <t>Vilanova del Vallès</t>
  </si>
  <si>
    <t>P0821300A</t>
  </si>
  <si>
    <t>Vilassar de Dalt</t>
  </si>
  <si>
    <t>P0821700B</t>
  </si>
  <si>
    <t>Vilassar de Mar</t>
  </si>
  <si>
    <t>P0830500E</t>
  </si>
  <si>
    <t>Vilobí del Penedès</t>
  </si>
  <si>
    <t>P0830900G</t>
  </si>
  <si>
    <t>Viver i Serrateix</t>
  </si>
  <si>
    <t>Q0802111E</t>
  </si>
  <si>
    <t>Xarxa Avinyó de Telecomunicacions (XAT)</t>
  </si>
  <si>
    <t>Suma de InfoTramit</t>
  </si>
  <si>
    <t>Suma de InfoEntenedora</t>
  </si>
  <si>
    <t>Suma de InfoTramitEntenedora</t>
  </si>
  <si>
    <t>Suma de ResEntenedora</t>
  </si>
  <si>
    <t>Suma de AvisDiaRecepcio</t>
  </si>
  <si>
    <t>Suma de AvisOrganResponsable</t>
  </si>
  <si>
    <t>Suma de AvisDataMaxima</t>
  </si>
  <si>
    <t>Suma de AvisSentitSilenci</t>
  </si>
  <si>
    <t>Suma de AvisPersonaResponsable</t>
  </si>
  <si>
    <t>Suma de ResTipusTermini</t>
  </si>
  <si>
    <t>Suma de AccesTerminiNormativa</t>
  </si>
  <si>
    <t>Suma de AvisInfoRecursos</t>
  </si>
  <si>
    <t>Suma de ResAjustLlei</t>
  </si>
  <si>
    <t>Suma de InfoCorresponSolicitud</t>
  </si>
  <si>
    <t>Suma de FormaNotificacioEstimacio</t>
  </si>
  <si>
    <t>Suma de ForNotEstSignatura</t>
  </si>
  <si>
    <t>Suma de PeuRecurs</t>
  </si>
  <si>
    <t>Suma de PeuRecursTotaInfo</t>
  </si>
  <si>
    <t>Suma de FormulariSAIPformat</t>
  </si>
  <si>
    <t>Suma de Lliuramentformat</t>
  </si>
  <si>
    <t>Suma de Formatreutilitzable</t>
  </si>
  <si>
    <t>Suma de Condicionsreutilitzacio</t>
  </si>
  <si>
    <t>Suma de TotalAdtioGarantista</t>
  </si>
  <si>
    <t>Suma de Total Adto Actu-reutili-interop</t>
  </si>
  <si>
    <t>Suma de Total Adto accessible</t>
  </si>
  <si>
    <t>Suma de Total Adtio comprensible</t>
  </si>
  <si>
    <t>Suma de Campanyaweb</t>
  </si>
  <si>
    <t>Suma de GAIPPT</t>
  </si>
  <si>
    <t>Suma de Certificatreutilitzacio</t>
  </si>
  <si>
    <t>Suma de EstadisticaSAIP</t>
  </si>
  <si>
    <t>Suma de InfoTramitExhaustiva</t>
  </si>
  <si>
    <t>Suma de LliuInferior</t>
  </si>
  <si>
    <t>Suma de Total Puntuació addicional</t>
  </si>
  <si>
    <t>Suma de Total resolutiva1</t>
  </si>
  <si>
    <t>Suma de Total Resolutiva 2</t>
  </si>
  <si>
    <t>Suma de Total Adto Eficaç</t>
  </si>
  <si>
    <t>Suma de Total general</t>
  </si>
  <si>
    <t>Suma de Total Adto accessible corretgit</t>
  </si>
  <si>
    <t>TD2 -Una administració accessible</t>
  </si>
  <si>
    <t>TD1-Una administració comprensible</t>
  </si>
  <si>
    <t>TD3-Una administració eficaç i resolutiva</t>
  </si>
  <si>
    <t>TD5-Una administració actualitzada, reutilitzable i interoperable</t>
  </si>
  <si>
    <t>TD4-Una administració garantista</t>
  </si>
  <si>
    <t>2021</t>
  </si>
  <si>
    <t>TD6-Puntuació addicional</t>
  </si>
  <si>
    <t>TD7</t>
  </si>
  <si>
    <t>Total general</t>
  </si>
  <si>
    <t>Suma de Pes familia assolit Adto Accessible</t>
  </si>
  <si>
    <t>Suma de Pes familia assolit Adto Eficaç</t>
  </si>
  <si>
    <t>Suma de Pes familia assolit Adto Comprensible</t>
  </si>
  <si>
    <t>Suma de Pes familia assolit Adto Garantista</t>
  </si>
  <si>
    <t>Suma de Pes familia assolit Adtio Actu-reuitli-intereop</t>
  </si>
  <si>
    <t>TD8- TOTAL pes familia assolit per municipi</t>
  </si>
  <si>
    <t>TD9-Total puntuació per familia assolit</t>
  </si>
  <si>
    <t>TD10-Total general puntuació per comarca</t>
  </si>
  <si>
    <t>#N/D</t>
  </si>
  <si>
    <t>TD11-Total general puntuació franja habitants</t>
  </si>
  <si>
    <t>Suma de Total pes familia assolit per municipi</t>
  </si>
  <si>
    <t>Suma de Total puntuació per familia assolit</t>
  </si>
  <si>
    <t>ANY</t>
  </si>
  <si>
    <t>FRANJA HABITANTS</t>
  </si>
  <si>
    <t>Pendent de consecució</t>
  </si>
  <si>
    <t>TAULES DINÀMIQUES DADES TEST DEL SOL·LICITANT OCULT</t>
  </si>
  <si>
    <t xml:space="preserve"> ENSbaix</t>
  </si>
  <si>
    <t>Accessible</t>
  </si>
  <si>
    <t>Eficaç</t>
  </si>
  <si>
    <t>Comprensible</t>
  </si>
  <si>
    <t>Garantista</t>
  </si>
  <si>
    <t>Reutilitzable</t>
  </si>
  <si>
    <t>Valoració addicional</t>
  </si>
  <si>
    <t>Recompte de Administracio</t>
  </si>
  <si>
    <t xml:space="preserve">TD18-Nombre administracions per comarca </t>
  </si>
  <si>
    <t xml:space="preserve">TD14-Nombre administracions per comarca </t>
  </si>
  <si>
    <t>TD13-Dades mitjana comarca</t>
  </si>
  <si>
    <t>TD12-Dades mitjana per franja habitants</t>
  </si>
  <si>
    <t>Campanya 2021</t>
  </si>
  <si>
    <t>Campanya 2022</t>
  </si>
  <si>
    <t>SistIdElec</t>
  </si>
  <si>
    <t>Recodvincle</t>
  </si>
  <si>
    <t>OfertaAssistenciaAssessorament</t>
  </si>
  <si>
    <t>Citaprevia</t>
  </si>
  <si>
    <t>S'accepta el sistema d'identificació electrònica</t>
  </si>
  <si>
    <t>Hi ha un vincle directe a la SAIP des del portal de transparència, la seu electrònica o el lloc web propi?</t>
  </si>
  <si>
    <t>S'ofereix assitència i assessorament per a l'accés a la informació?</t>
  </si>
  <si>
    <t>Suma de SistIdElec</t>
  </si>
  <si>
    <t>Suma de Recodvincle</t>
  </si>
  <si>
    <t>Suma de OfertaAssistenciaAssessorament</t>
  </si>
  <si>
    <t>Taula per gràfic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</si>
</sst>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3" x14ac:knownFonts="1">
    <font>
      <sz val="11"/>
      <color theme="1"/>
      <name val="Calibri"/>
      <family val="2"/>
      <scheme val="minor"/>
    </font>
    <font>
      <b/>
      <sz val="11"/>
      <color theme="1"/>
      <name val="Calibri"/>
      <family val="2"/>
      <scheme val="minor"/>
    </font>
    <font>
      <b/>
      <sz val="11"/>
      <color theme="0"/>
      <name val="Calibri"/>
      <family val="2"/>
    </font>
    <font>
      <b/>
      <sz val="11"/>
      <name val="Calibri"/>
      <family val="2"/>
    </font>
    <font>
      <sz val="11"/>
      <color theme="1"/>
      <name val="Calibri"/>
      <family val="2"/>
    </font>
    <font>
      <sz val="11"/>
      <color rgb="FF333333"/>
      <name val="Calibri"/>
      <family val="2"/>
    </font>
    <font>
      <sz val="11"/>
      <color theme="0" tint="-0.499984740745262"/>
      <name val="Calibri"/>
      <family val="2"/>
    </font>
    <font>
      <sz val="11"/>
      <name val="Calibri"/>
      <family val="2"/>
    </font>
    <font>
      <sz val="11"/>
      <color rgb="FF000000"/>
      <name val="Calibri"/>
      <family val="2"/>
    </font>
    <font>
      <sz val="11"/>
      <color rgb="FF666666"/>
      <name val="Calibri"/>
      <family val="2"/>
    </font>
    <font>
      <b/>
      <sz val="20"/>
      <color theme="1"/>
      <name val="Arial"/>
      <family val="2"/>
    </font>
    <font>
      <b/>
      <sz val="14"/>
      <color theme="1"/>
      <name val="Calibri"/>
      <family val="2"/>
      <scheme val="minor"/>
    </font>
    <font>
      <b/>
      <sz val="20"/>
      <color theme="0"/>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bgColor theme="6"/>
      </patternFill>
    </fill>
    <fill>
      <patternFill patternType="solid">
        <fgColor rgb="FFFFFF00"/>
        <bgColor indexed="64"/>
      </patternFill>
    </fill>
    <fill>
      <patternFill patternType="solid">
        <fgColor rgb="FFFF9933"/>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FF7C8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FFFF00"/>
        <bgColor theme="4" tint="0.79998168889431442"/>
      </patternFill>
    </fill>
    <fill>
      <patternFill patternType="solid">
        <fgColor rgb="FFCCCCFF"/>
        <bgColor rgb="FFCCCCFF"/>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bottom style="medium">
        <color theme="3"/>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1" fillId="0" borderId="0" xfId="0" applyFont="1"/>
    <xf numFmtId="0" fontId="0" fillId="0" borderId="0" xfId="0" pivotButton="1"/>
    <xf numFmtId="0" fontId="0" fillId="0" borderId="0" xfId="0" applyAlignment="1">
      <alignment horizontal="left"/>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2" borderId="0" xfId="0" applyFont="1" applyFill="1"/>
    <xf numFmtId="0" fontId="0" fillId="2" borderId="0" xfId="0" applyFill="1"/>
    <xf numFmtId="0" fontId="0" fillId="2" borderId="0" xfId="0" applyFill="1" applyAlignment="1">
      <alignment vertical="top"/>
    </xf>
    <xf numFmtId="0" fontId="0" fillId="2" borderId="0" xfId="0" applyFill="1" applyAlignment="1">
      <alignment vertical="top" wrapText="1"/>
    </xf>
    <xf numFmtId="0" fontId="0" fillId="3" borderId="0" xfId="0" applyFill="1"/>
    <xf numFmtId="0" fontId="1" fillId="3" borderId="0" xfId="0" applyFont="1" applyFill="1"/>
    <xf numFmtId="0" fontId="1" fillId="3" borderId="0" xfId="0" applyFont="1" applyFill="1" applyAlignment="1">
      <alignment horizontal="left"/>
    </xf>
    <xf numFmtId="0" fontId="0" fillId="4" borderId="0" xfId="0" applyFill="1"/>
    <xf numFmtId="0" fontId="1" fillId="4" borderId="0" xfId="0" applyFont="1" applyFill="1"/>
    <xf numFmtId="0" fontId="0" fillId="5" borderId="0" xfId="0" applyFill="1"/>
    <xf numFmtId="0" fontId="1" fillId="5" borderId="0" xfId="0" applyFont="1" applyFill="1"/>
    <xf numFmtId="0" fontId="0" fillId="6" borderId="0" xfId="0" applyFill="1"/>
    <xf numFmtId="0" fontId="1" fillId="6" borderId="0" xfId="0" applyFont="1" applyFill="1"/>
    <xf numFmtId="0" fontId="0" fillId="7" borderId="0" xfId="0" applyFill="1"/>
    <xf numFmtId="0" fontId="1" fillId="7" borderId="0" xfId="0" applyFont="1" applyFill="1"/>
    <xf numFmtId="1" fontId="0" fillId="0" borderId="0" xfId="0" applyNumberFormat="1"/>
    <xf numFmtId="0" fontId="1" fillId="0" borderId="0" xfId="0" applyFont="1" applyAlignment="1">
      <alignment horizontal="right" vertical="top"/>
    </xf>
    <xf numFmtId="0" fontId="0" fillId="2" borderId="1" xfId="0" applyFill="1" applyBorder="1" applyAlignment="1">
      <alignment vertical="top"/>
    </xf>
    <xf numFmtId="0" fontId="0" fillId="4" borderId="2" xfId="0" applyFill="1" applyBorder="1"/>
    <xf numFmtId="0" fontId="0" fillId="3" borderId="2" xfId="0" applyFill="1" applyBorder="1"/>
    <xf numFmtId="0" fontId="0" fillId="5" borderId="2" xfId="0" applyFill="1" applyBorder="1"/>
    <xf numFmtId="0" fontId="0" fillId="6" borderId="2" xfId="0" applyFill="1" applyBorder="1"/>
    <xf numFmtId="0" fontId="0" fillId="7" borderId="3" xfId="0" applyFill="1" applyBorder="1"/>
    <xf numFmtId="0" fontId="0" fillId="0" borderId="0" xfId="0" applyAlignment="1">
      <alignment horizontal="center" vertical="top"/>
    </xf>
    <xf numFmtId="0" fontId="0" fillId="2" borderId="0" xfId="0" applyFill="1" applyAlignment="1">
      <alignment horizontal="center" vertical="top"/>
    </xf>
    <xf numFmtId="0" fontId="0" fillId="4" borderId="0" xfId="0" applyFill="1" applyAlignment="1">
      <alignment horizontal="center"/>
    </xf>
    <xf numFmtId="0" fontId="0" fillId="3" borderId="0" xfId="0" applyFill="1" applyAlignment="1">
      <alignment horizontal="center"/>
    </xf>
    <xf numFmtId="0" fontId="0" fillId="5" borderId="0" xfId="0" applyFill="1" applyAlignment="1">
      <alignment horizontal="center"/>
    </xf>
    <xf numFmtId="0" fontId="0" fillId="3" borderId="0" xfId="0" applyFill="1" applyAlignment="1">
      <alignment horizontal="center" vertical="top"/>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wrapText="1"/>
    </xf>
    <xf numFmtId="0" fontId="0" fillId="3" borderId="0" xfId="0" applyFill="1" applyAlignment="1">
      <alignment wrapText="1"/>
    </xf>
    <xf numFmtId="0" fontId="0" fillId="5" borderId="0" xfId="0" applyFill="1" applyAlignment="1">
      <alignment wrapText="1"/>
    </xf>
    <xf numFmtId="0" fontId="0" fillId="6" borderId="0" xfId="0" applyFill="1" applyAlignment="1">
      <alignment wrapText="1"/>
    </xf>
    <xf numFmtId="0" fontId="1" fillId="0" borderId="4" xfId="0" applyFont="1" applyBorder="1" applyAlignment="1">
      <alignment vertical="top"/>
    </xf>
    <xf numFmtId="0" fontId="1" fillId="0" borderId="5"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horizontal="center" vertical="top"/>
    </xf>
    <xf numFmtId="0" fontId="2" fillId="8" borderId="7" xfId="0" applyFont="1" applyFill="1" applyBorder="1" applyAlignment="1">
      <alignment horizontal="center" vertical="center" wrapText="1"/>
    </xf>
    <xf numFmtId="49" fontId="3" fillId="9"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4"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8" xfId="0" applyFont="1" applyFill="1" applyBorder="1" applyAlignment="1">
      <alignment horizontal="center"/>
    </xf>
    <xf numFmtId="164" fontId="4" fillId="12" borderId="8" xfId="0" quotePrefix="1" applyNumberFormat="1"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center" vertical="center"/>
    </xf>
    <xf numFmtId="0" fontId="6" fillId="12" borderId="9" xfId="0" applyFont="1" applyFill="1" applyBorder="1" applyAlignment="1">
      <alignment horizontal="center" vertical="center"/>
    </xf>
    <xf numFmtId="164" fontId="4" fillId="11" borderId="8" xfId="0" applyNumberFormat="1" applyFont="1" applyFill="1" applyBorder="1" applyAlignment="1">
      <alignment horizontal="center" vertical="center"/>
    </xf>
    <xf numFmtId="0" fontId="4" fillId="11" borderId="8" xfId="0" applyFont="1" applyFill="1" applyBorder="1" applyAlignment="1">
      <alignment horizontal="center" vertical="center"/>
    </xf>
    <xf numFmtId="164" fontId="4" fillId="12" borderId="8" xfId="0" applyNumberFormat="1"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xf>
    <xf numFmtId="0" fontId="5" fillId="12" borderId="8" xfId="0" applyFont="1" applyFill="1" applyBorder="1" applyAlignment="1">
      <alignment horizontal="center"/>
    </xf>
    <xf numFmtId="0" fontId="7" fillId="11" borderId="9" xfId="0" applyFont="1" applyFill="1" applyBorder="1" applyAlignment="1">
      <alignment horizontal="center" vertical="center"/>
    </xf>
    <xf numFmtId="0" fontId="6" fillId="11" borderId="9" xfId="0" applyFont="1" applyFill="1" applyBorder="1" applyAlignment="1">
      <alignment horizontal="center" vertical="center"/>
    </xf>
    <xf numFmtId="164" fontId="4" fillId="11" borderId="9" xfId="0" applyNumberFormat="1" applyFont="1" applyFill="1" applyBorder="1" applyAlignment="1">
      <alignment horizontal="center" vertical="center"/>
    </xf>
    <xf numFmtId="164" fontId="4" fillId="12" borderId="9" xfId="0" applyNumberFormat="1" applyFont="1" applyFill="1" applyBorder="1" applyAlignment="1">
      <alignment horizontal="center" vertical="center"/>
    </xf>
    <xf numFmtId="0" fontId="5" fillId="11" borderId="9" xfId="0" applyFont="1" applyFill="1" applyBorder="1" applyAlignment="1">
      <alignment horizontal="center"/>
    </xf>
    <xf numFmtId="0" fontId="5" fillId="11" borderId="9" xfId="0" applyFont="1" applyFill="1" applyBorder="1" applyAlignment="1">
      <alignment horizontal="center" vertical="center"/>
    </xf>
    <xf numFmtId="0" fontId="7" fillId="12" borderId="8" xfId="0" applyFont="1" applyFill="1" applyBorder="1" applyAlignment="1">
      <alignment horizontal="center" vertical="center"/>
    </xf>
    <xf numFmtId="0" fontId="7" fillId="11" borderId="8" xfId="0" applyFont="1" applyFill="1" applyBorder="1" applyAlignment="1">
      <alignment horizontal="center" vertical="center"/>
    </xf>
    <xf numFmtId="0" fontId="5" fillId="12" borderId="9" xfId="0" applyFont="1" applyFill="1" applyBorder="1" applyAlignment="1">
      <alignment horizontal="center" vertical="center"/>
    </xf>
    <xf numFmtId="0" fontId="4" fillId="11" borderId="9" xfId="0" applyFont="1" applyFill="1" applyBorder="1" applyAlignment="1">
      <alignment horizontal="center"/>
    </xf>
    <xf numFmtId="1" fontId="9" fillId="12" borderId="8" xfId="0" applyNumberFormat="1" applyFont="1" applyFill="1" applyBorder="1" applyAlignment="1">
      <alignment horizontal="center"/>
    </xf>
    <xf numFmtId="1" fontId="9" fillId="11" borderId="8" xfId="0" applyNumberFormat="1" applyFont="1" applyFill="1" applyBorder="1" applyAlignment="1">
      <alignment horizontal="center"/>
    </xf>
    <xf numFmtId="1" fontId="9" fillId="12" borderId="9" xfId="0" applyNumberFormat="1" applyFont="1" applyFill="1" applyBorder="1" applyAlignment="1">
      <alignment horizontal="center"/>
    </xf>
    <xf numFmtId="1" fontId="4" fillId="11" borderId="9" xfId="0" applyNumberFormat="1" applyFont="1" applyFill="1" applyBorder="1" applyAlignment="1">
      <alignment horizontal="center"/>
    </xf>
    <xf numFmtId="0" fontId="4" fillId="12" borderId="9" xfId="0" applyFont="1" applyFill="1" applyBorder="1" applyAlignment="1">
      <alignment horizontal="center"/>
    </xf>
    <xf numFmtId="1" fontId="4" fillId="12" borderId="9" xfId="0" applyNumberFormat="1" applyFont="1" applyFill="1" applyBorder="1" applyAlignment="1">
      <alignment horizontal="center"/>
    </xf>
    <xf numFmtId="1" fontId="5" fillId="11" borderId="8" xfId="0" applyNumberFormat="1" applyFont="1" applyFill="1" applyBorder="1" applyAlignment="1">
      <alignment horizontal="center"/>
    </xf>
    <xf numFmtId="1" fontId="5" fillId="12" borderId="8" xfId="0" applyNumberFormat="1" applyFont="1" applyFill="1" applyBorder="1" applyAlignment="1">
      <alignment horizontal="center"/>
    </xf>
    <xf numFmtId="0" fontId="4" fillId="12" borderId="8" xfId="0" applyFont="1" applyFill="1" applyBorder="1" applyAlignment="1">
      <alignment horizontal="center"/>
    </xf>
    <xf numFmtId="0" fontId="4" fillId="12" borderId="9" xfId="0" applyFont="1" applyFill="1" applyBorder="1" applyAlignment="1">
      <alignment horizontal="left" vertical="center"/>
    </xf>
    <xf numFmtId="0" fontId="4" fillId="11"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14" fontId="4" fillId="12" borderId="9" xfId="0" applyNumberFormat="1" applyFont="1" applyFill="1" applyBorder="1" applyAlignment="1">
      <alignment horizontal="center" vertical="center"/>
    </xf>
    <xf numFmtId="14" fontId="4" fillId="11" borderId="9" xfId="0" applyNumberFormat="1" applyFont="1" applyFill="1" applyBorder="1" applyAlignment="1">
      <alignment horizontal="center" vertical="center"/>
    </xf>
    <xf numFmtId="0" fontId="4" fillId="12" borderId="9" xfId="0" applyFont="1" applyFill="1" applyBorder="1"/>
    <xf numFmtId="1" fontId="4" fillId="11" borderId="8" xfId="0" applyNumberFormat="1" applyFont="1" applyFill="1" applyBorder="1" applyAlignment="1">
      <alignment horizontal="center" vertical="center"/>
    </xf>
    <xf numFmtId="1" fontId="4" fillId="12" borderId="8" xfId="0" applyNumberFormat="1" applyFont="1" applyFill="1" applyBorder="1" applyAlignment="1">
      <alignment horizontal="center" vertical="center"/>
    </xf>
    <xf numFmtId="0" fontId="4" fillId="12" borderId="10"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9" xfId="0" applyFont="1" applyFill="1" applyBorder="1"/>
    <xf numFmtId="0" fontId="4" fillId="11" borderId="8" xfId="0" quotePrefix="1" applyFont="1" applyFill="1" applyBorder="1" applyAlignment="1">
      <alignment horizontal="center" vertical="center"/>
    </xf>
    <xf numFmtId="0" fontId="4" fillId="12" borderId="8" xfId="0" quotePrefix="1" applyFont="1" applyFill="1" applyBorder="1" applyAlignment="1">
      <alignment horizontal="center" vertical="center"/>
    </xf>
    <xf numFmtId="0" fontId="4" fillId="11" borderId="9" xfId="0" quotePrefix="1" applyFont="1" applyFill="1" applyBorder="1" applyAlignment="1">
      <alignment horizontal="center" vertical="center"/>
    </xf>
    <xf numFmtId="0" fontId="8" fillId="12" borderId="9" xfId="0" quotePrefix="1" applyFont="1" applyFill="1" applyBorder="1" applyAlignment="1">
      <alignment horizontal="center" vertical="center"/>
    </xf>
    <xf numFmtId="0" fontId="4" fillId="12" borderId="9" xfId="0" quotePrefix="1" applyFont="1" applyFill="1" applyBorder="1" applyAlignment="1">
      <alignment horizontal="center" vertical="center"/>
    </xf>
    <xf numFmtId="0" fontId="4" fillId="11" borderId="9" xfId="0" quotePrefix="1" applyFont="1" applyFill="1" applyBorder="1" applyAlignment="1">
      <alignment horizontal="center" wrapText="1"/>
    </xf>
    <xf numFmtId="0" fontId="4" fillId="11" borderId="8" xfId="0" quotePrefix="1" applyFont="1" applyFill="1" applyBorder="1" applyAlignment="1">
      <alignment horizontal="center" vertical="center" wrapText="1"/>
    </xf>
    <xf numFmtId="0" fontId="4" fillId="11" borderId="9" xfId="0" quotePrefix="1" applyFont="1" applyFill="1" applyBorder="1" applyAlignment="1">
      <alignment horizontal="center" vertical="center" wrapText="1"/>
    </xf>
    <xf numFmtId="0" fontId="7" fillId="12" borderId="8" xfId="0" quotePrefix="1" applyFont="1" applyFill="1" applyBorder="1" applyAlignment="1">
      <alignment horizontal="center" vertical="center"/>
    </xf>
    <xf numFmtId="0" fontId="1" fillId="4" borderId="2" xfId="0" applyFont="1" applyFill="1" applyBorder="1"/>
    <xf numFmtId="0" fontId="1" fillId="2" borderId="1" xfId="0" applyFont="1" applyFill="1" applyBorder="1" applyAlignment="1">
      <alignment vertical="top"/>
    </xf>
    <xf numFmtId="0" fontId="1" fillId="6" borderId="2" xfId="0" applyFont="1" applyFill="1" applyBorder="1"/>
    <xf numFmtId="0" fontId="1" fillId="5" borderId="2" xfId="0" applyFont="1" applyFill="1" applyBorder="1"/>
    <xf numFmtId="0" fontId="1" fillId="3" borderId="2" xfId="0" applyFont="1" applyFill="1" applyBorder="1"/>
    <xf numFmtId="0" fontId="1" fillId="13" borderId="0" xfId="0" applyFont="1" applyFill="1"/>
    <xf numFmtId="0" fontId="0" fillId="13" borderId="0" xfId="0" applyFill="1"/>
    <xf numFmtId="0" fontId="11" fillId="0" borderId="0" xfId="0" pivotButton="1" applyFont="1"/>
    <xf numFmtId="2" fontId="0" fillId="0" borderId="0" xfId="0" applyNumberFormat="1"/>
    <xf numFmtId="0" fontId="0" fillId="0" borderId="0" xfId="0" applyAlignment="1">
      <alignment horizontal="left" indent="1"/>
    </xf>
    <xf numFmtId="0" fontId="10" fillId="0" borderId="0" xfId="0" applyFont="1" applyAlignment="1">
      <alignment horizontal="center" vertical="center"/>
    </xf>
    <xf numFmtId="0" fontId="1" fillId="14" borderId="14" xfId="0" applyFont="1" applyFill="1" applyBorder="1"/>
    <xf numFmtId="0" fontId="1" fillId="0" borderId="14" xfId="0" applyFont="1" applyBorder="1"/>
    <xf numFmtId="0" fontId="1" fillId="0" borderId="0" xfId="0" applyFont="1" applyAlignment="1">
      <alignment horizontal="left" indent="1"/>
    </xf>
    <xf numFmtId="0" fontId="0" fillId="15" borderId="0" xfId="0" applyFill="1"/>
    <xf numFmtId="0" fontId="1" fillId="0" borderId="0" xfId="0" applyFont="1" applyAlignment="1">
      <alignment horizontal="right"/>
    </xf>
    <xf numFmtId="0" fontId="0" fillId="9" borderId="0" xfId="0" applyFill="1"/>
    <xf numFmtId="0" fontId="1" fillId="16" borderId="14" xfId="0" applyFont="1" applyFill="1" applyBorder="1"/>
    <xf numFmtId="0" fontId="0" fillId="9" borderId="0" xfId="0" applyFill="1" applyAlignment="1">
      <alignment horizontal="center"/>
    </xf>
    <xf numFmtId="0" fontId="0" fillId="9" borderId="0" xfId="0" applyFill="1" applyAlignment="1">
      <alignment horizontal="right"/>
    </xf>
    <xf numFmtId="1" fontId="0" fillId="9" borderId="0" xfId="0" applyNumberFormat="1" applyFill="1"/>
    <xf numFmtId="0" fontId="1" fillId="9" borderId="14" xfId="0" applyFont="1" applyFill="1" applyBorder="1"/>
    <xf numFmtId="0" fontId="0" fillId="0" borderId="0" xfId="0" applyAlignment="1">
      <alignment horizontal="right"/>
    </xf>
    <xf numFmtId="0" fontId="1" fillId="16" borderId="0" xfId="0" applyFont="1" applyFill="1"/>
    <xf numFmtId="0" fontId="1" fillId="0" borderId="0" xfId="0" applyFont="1" applyAlignment="1">
      <alignment horizontal="center" vertical="top"/>
    </xf>
    <xf numFmtId="0" fontId="0" fillId="7" borderId="0" xfId="0" applyFill="1" applyAlignment="1">
      <alignment wrapText="1"/>
    </xf>
    <xf numFmtId="0" fontId="12" fillId="15" borderId="0" xfId="0" applyFont="1" applyFill="1" applyAlignment="1">
      <alignment vertical="center"/>
    </xf>
    <xf numFmtId="0" fontId="10" fillId="15" borderId="11" xfId="0" applyFont="1" applyFill="1" applyBorder="1" applyAlignment="1">
      <alignment vertical="center"/>
    </xf>
    <xf numFmtId="0" fontId="10" fillId="15" borderId="12" xfId="0" applyFont="1" applyFill="1" applyBorder="1" applyAlignment="1">
      <alignment vertical="center"/>
    </xf>
    <xf numFmtId="0" fontId="10" fillId="15" borderId="13" xfId="0" applyFont="1" applyFill="1" applyBorder="1" applyAlignment="1">
      <alignment vertical="center"/>
    </xf>
    <xf numFmtId="0" fontId="10" fillId="15" borderId="0" xfId="0" applyFont="1" applyFill="1" applyAlignment="1">
      <alignment vertical="center"/>
    </xf>
    <xf numFmtId="9" fontId="0" fillId="0" borderId="0" xfId="0" applyNumberFormat="1" applyAlignment="1">
      <alignment vertical="top"/>
    </xf>
    <xf numFmtId="9" fontId="0" fillId="0" borderId="0" xfId="0" applyNumberFormat="1" applyAlignment="1">
      <alignment horizontal="center" vertical="top"/>
    </xf>
    <xf numFmtId="0" fontId="10" fillId="15" borderId="15" xfId="0" applyFont="1" applyFill="1" applyBorder="1" applyAlignment="1">
      <alignment horizontal="center" vertical="center"/>
    </xf>
    <xf numFmtId="0" fontId="0" fillId="0" borderId="0" xfId="0" applyNumberFormat="1"/>
    <xf numFmtId="0" fontId="0" fillId="5" borderId="0" xfId="0" applyNumberFormat="1" applyFill="1"/>
    <xf numFmtId="0" fontId="0" fillId="17" borderId="0" xfId="0" applyNumberFormat="1" applyFill="1"/>
    <xf numFmtId="0" fontId="0" fillId="7" borderId="0" xfId="0" applyNumberFormat="1" applyFill="1"/>
    <xf numFmtId="0" fontId="0" fillId="4" borderId="0" xfId="0" applyNumberFormat="1" applyFill="1"/>
    <xf numFmtId="1" fontId="0" fillId="0" borderId="0" xfId="0" applyNumberFormat="1" applyFont="1"/>
    <xf numFmtId="0" fontId="0" fillId="6" borderId="0" xfId="0" applyNumberFormat="1" applyFill="1"/>
    <xf numFmtId="0" fontId="0" fillId="3" borderId="0" xfId="0" applyNumberFormat="1" applyFill="1"/>
  </cellXfs>
  <cellStyles count="1">
    <cellStyle name="Normal" xfId="0" builtinId="0"/>
  </cellStyles>
  <dxfs count="64">
    <dxf>
      <fill>
        <patternFill patternType="solid">
          <bgColor theme="4" tint="0.79998168889431442"/>
        </patternFill>
      </fill>
    </dxf>
    <dxf>
      <fill>
        <patternFill patternType="solid">
          <bgColor theme="0" tint="-0.14999847407452621"/>
        </patternFill>
      </fill>
    </dxf>
    <dxf>
      <fill>
        <patternFill patternType="solid">
          <bgColor theme="0" tint="-0.14999847407452621"/>
        </patternFill>
      </fill>
    </dxf>
    <dxf>
      <fill>
        <patternFill patternType="solid">
          <bgColor theme="7" tint="0.79998168889431442"/>
        </patternFill>
      </fill>
    </dxf>
    <dxf>
      <fill>
        <patternFill patternType="solid">
          <bgColor theme="7" tint="0.79998168889431442"/>
        </patternFill>
      </fill>
    </dxf>
    <dxf>
      <fill>
        <patternFill patternType="solid">
          <bgColor rgb="FFCCCCFF"/>
        </patternFill>
      </fill>
    </dxf>
    <dxf>
      <fill>
        <patternFill patternType="solid">
          <bgColor rgb="FFCCCCFF"/>
        </patternFill>
      </fill>
    </dxf>
    <dxf>
      <fill>
        <patternFill>
          <fgColor rgb="FFCCCCFF"/>
        </patternFill>
      </fill>
    </dxf>
    <dxf>
      <fill>
        <patternFill patternType="solid">
          <bgColor theme="5" tint="0.79998168889431442"/>
        </patternFill>
      </fill>
    </dxf>
    <dxf>
      <fill>
        <patternFill patternType="solid">
          <bgColor theme="5" tint="0.79998168889431442"/>
        </patternFill>
      </fill>
    </dxf>
    <dxf>
      <numFmt numFmtId="2" formatCode="0.00"/>
    </dxf>
    <dxf>
      <fill>
        <patternFill patternType="solid">
          <bgColor theme="4" tint="0.79998168889431442"/>
        </patternFill>
      </fill>
    </dxf>
    <dxf>
      <font>
        <b/>
      </font>
    </dxf>
    <dxf>
      <font>
        <sz val="14"/>
      </font>
    </dxf>
    <dxf>
      <fill>
        <patternFill patternType="solid">
          <bgColor theme="7" tint="0.79998168889431442"/>
        </patternFill>
      </fill>
    </dxf>
    <dxf>
      <fill>
        <patternFill patternType="solid">
          <bgColor theme="7" tint="0.79998168889431442"/>
        </patternFill>
      </fill>
    </dxf>
    <dxf>
      <font>
        <b/>
      </font>
    </dxf>
    <dxf>
      <font>
        <sz val="14"/>
      </font>
    </dxf>
    <dxf>
      <font>
        <b/>
      </font>
    </dxf>
    <dxf>
      <numFmt numFmtId="1" formatCode="0"/>
    </dxf>
    <dxf>
      <font>
        <b/>
      </font>
    </dxf>
    <dxf>
      <font>
        <b/>
      </font>
    </dxf>
    <dxf>
      <font>
        <sz val="14"/>
      </font>
    </dxf>
    <dxf>
      <font>
        <sz val="14"/>
      </font>
    </dxf>
    <dxf>
      <font>
        <sz val="11"/>
      </font>
    </dxf>
    <dxf>
      <numFmt numFmtId="1" formatCode="0"/>
    </dxf>
    <dxf>
      <fill>
        <patternFill patternType="solid">
          <bgColor theme="5" tint="0.79998168889431442"/>
        </patternFill>
      </fill>
    </dxf>
    <dxf>
      <fill>
        <patternFill patternType="solid">
          <bgColor theme="5" tint="0.79998168889431442"/>
        </patternFill>
      </fill>
    </dxf>
    <dxf>
      <font>
        <b/>
      </font>
    </dxf>
    <dxf>
      <font>
        <sz val="14"/>
      </font>
    </dxf>
    <dxf>
      <font>
        <b/>
      </font>
    </dxf>
    <dxf>
      <fill>
        <patternFill patternType="solid">
          <bgColor theme="0" tint="-0.14999847407452621"/>
        </patternFill>
      </fill>
    </dxf>
    <dxf>
      <fill>
        <patternFill patternType="solid">
          <bgColor theme="0" tint="-0.14999847407452621"/>
        </patternFill>
      </fill>
    </dxf>
    <dxf>
      <numFmt numFmtId="2" formatCode="0.00"/>
    </dxf>
    <dxf>
      <fill>
        <patternFill patternType="solid">
          <bgColor rgb="FFCCCCFF"/>
        </patternFill>
      </fill>
    </dxf>
    <dxf>
      <fill>
        <patternFill patternType="solid">
          <bgColor rgb="FFCCCCFF"/>
        </patternFill>
      </fill>
    </dxf>
    <dxf>
      <fill>
        <patternFill>
          <fgColor rgb="FFCCCCFF"/>
        </patternFill>
      </fill>
    </dxf>
    <dxf>
      <font>
        <color rgb="FF9C0006"/>
      </font>
      <fill>
        <patternFill>
          <bgColor rgb="FFFFC7CE"/>
        </patternFill>
      </fill>
    </dxf>
    <dxf>
      <fill>
        <patternFill>
          <fgColor rgb="FFCCCCFF"/>
        </patternFill>
      </fill>
    </dxf>
    <dxf>
      <fill>
        <patternFill patternType="solid">
          <bgColor rgb="FFCCCCFF"/>
        </patternFill>
      </fill>
    </dxf>
    <dxf>
      <fill>
        <patternFill patternType="solid">
          <bgColor rgb="FFCCCCFF"/>
        </patternFill>
      </fill>
    </dxf>
    <dxf>
      <numFmt numFmtId="2" formatCode="0.00"/>
    </dxf>
    <dxf>
      <fill>
        <patternFill patternType="solid">
          <bgColor theme="0" tint="-0.14999847407452621"/>
        </patternFill>
      </fill>
    </dxf>
    <dxf>
      <fill>
        <patternFill patternType="solid">
          <bgColor theme="0" tint="-0.14999847407452621"/>
        </patternFill>
      </fill>
    </dxf>
    <dxf>
      <font>
        <b/>
      </font>
    </dxf>
    <dxf>
      <font>
        <sz val="14"/>
      </font>
    </dxf>
    <dxf>
      <font>
        <b/>
      </font>
    </dxf>
    <dxf>
      <fill>
        <patternFill patternType="solid">
          <bgColor theme="5" tint="0.79998168889431442"/>
        </patternFill>
      </fill>
    </dxf>
    <dxf>
      <fill>
        <patternFill patternType="solid">
          <bgColor theme="5" tint="0.79998168889431442"/>
        </patternFill>
      </fill>
    </dxf>
    <dxf>
      <numFmt numFmtId="1" formatCode="0"/>
    </dxf>
    <dxf>
      <font>
        <sz val="11"/>
      </font>
    </dxf>
    <dxf>
      <font>
        <sz val="14"/>
      </font>
    </dxf>
    <dxf>
      <font>
        <sz val="14"/>
      </font>
    </dxf>
    <dxf>
      <font>
        <b/>
      </font>
    </dxf>
    <dxf>
      <font>
        <b/>
      </font>
    </dxf>
    <dxf>
      <numFmt numFmtId="1" formatCode="0"/>
    </dxf>
    <dxf>
      <font>
        <b/>
      </font>
    </dxf>
    <dxf>
      <font>
        <sz val="14"/>
      </font>
    </dxf>
    <dxf>
      <font>
        <b/>
      </font>
    </dxf>
    <dxf>
      <fill>
        <patternFill patternType="solid">
          <bgColor theme="7" tint="0.79998168889431442"/>
        </patternFill>
      </fill>
    </dxf>
    <dxf>
      <fill>
        <patternFill patternType="solid">
          <bgColor theme="7" tint="0.79998168889431442"/>
        </patternFill>
      </fill>
    </dxf>
    <dxf>
      <font>
        <sz val="14"/>
      </font>
    </dxf>
    <dxf>
      <font>
        <b/>
      </font>
    </dxf>
    <dxf>
      <fill>
        <patternFill patternType="solid">
          <bgColor theme="4" tint="0.79998168889431442"/>
        </patternFill>
      </fill>
    </dxf>
  </dxfs>
  <tableStyles count="0" defaultTableStyle="TableStyleMedium2" defaultPivotStyle="PivotStyleLight16"/>
  <colors>
    <mruColors>
      <color rgb="FF00B4D8"/>
      <color rgb="FF00B4D6"/>
      <color rgb="FFFF7C80"/>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0"/>
          <c:tx>
            <c:strRef>
              <c:f>'taules dinàmiques'!$J$73</c:f>
              <c:strCache>
                <c:ptCount val="1"/>
                <c:pt idx="0">
                  <c:v>2021</c:v>
                </c:pt>
              </c:strCache>
            </c:strRef>
          </c:tx>
          <c:dPt>
            <c:idx val="0"/>
            <c:bubble3D val="0"/>
            <c:spPr>
              <a:noFill/>
              <a:ln>
                <a:noFill/>
              </a:ln>
            </c:spPr>
            <c:extLst>
              <c:ext xmlns:c16="http://schemas.microsoft.com/office/drawing/2014/chart" uri="{C3380CC4-5D6E-409C-BE32-E72D297353CC}">
                <c16:uniqueId val="{00000011-C302-4A75-A8FC-5CE5E6E726B0}"/>
              </c:ext>
            </c:extLst>
          </c:dPt>
          <c:dPt>
            <c:idx val="1"/>
            <c:bubble3D val="0"/>
            <c:spPr>
              <a:solidFill>
                <a:schemeClr val="bg1">
                  <a:lumMod val="75000"/>
                </a:schemeClr>
              </a:solidFill>
            </c:spPr>
            <c:extLst>
              <c:ext xmlns:c16="http://schemas.microsoft.com/office/drawing/2014/chart" uri="{C3380CC4-5D6E-409C-BE32-E72D297353CC}">
                <c16:uniqueId val="{00000012-C302-4A75-A8FC-5CE5E6E726B0}"/>
              </c:ext>
            </c:extLst>
          </c:dPt>
          <c:dLbls>
            <c:delete val="1"/>
          </c:dLbls>
          <c:cat>
            <c:strRef>
              <c:f>'taules dinàmiques'!$K$72:$L$72</c:f>
              <c:strCache>
                <c:ptCount val="2"/>
                <c:pt idx="0">
                  <c:v>Suma de Total pes familia assolit per municipi</c:v>
                </c:pt>
                <c:pt idx="1">
                  <c:v>Pendent de consecució</c:v>
                </c:pt>
              </c:strCache>
            </c:strRef>
          </c:cat>
          <c:val>
            <c:numRef>
              <c:f>'taules dinàmiques'!$K$73:$L$73</c:f>
              <c:numCache>
                <c:formatCode>0</c:formatCode>
                <c:ptCount val="2"/>
                <c:pt idx="0">
                  <c:v>14912.5</c:v>
                </c:pt>
                <c:pt idx="1">
                  <c:v>-14812.5</c:v>
                </c:pt>
              </c:numCache>
            </c:numRef>
          </c:val>
          <c:extLst>
            <c:ext xmlns:c16="http://schemas.microsoft.com/office/drawing/2014/chart" uri="{C3380CC4-5D6E-409C-BE32-E72D297353CC}">
              <c16:uniqueId val="{00000010-C302-4A75-A8FC-5CE5E6E726B0}"/>
            </c:ext>
          </c:extLst>
        </c:ser>
        <c:ser>
          <c:idx val="0"/>
          <c:order val="1"/>
          <c:tx>
            <c:strRef>
              <c:f>'taules dinàmiques'!$J$73</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302-4A75-A8FC-5CE5E6E726B0}"/>
              </c:ext>
            </c:extLst>
          </c:dPt>
          <c:dPt>
            <c:idx val="1"/>
            <c:bubble3D val="0"/>
            <c:spPr>
              <a:noFill/>
              <a:ln w="19050">
                <a:noFill/>
              </a:ln>
              <a:effectLst/>
            </c:spPr>
            <c:extLst>
              <c:ext xmlns:c16="http://schemas.microsoft.com/office/drawing/2014/chart" uri="{C3380CC4-5D6E-409C-BE32-E72D297353CC}">
                <c16:uniqueId val="{0000000E-C302-4A75-A8FC-5CE5E6E726B0}"/>
              </c:ext>
            </c:extLst>
          </c:dPt>
          <c:dLbls>
            <c:delete val="1"/>
          </c:dLbls>
          <c:cat>
            <c:strRef>
              <c:f>'taules dinàmiques'!$K$72:$L$72</c:f>
              <c:strCache>
                <c:ptCount val="2"/>
                <c:pt idx="0">
                  <c:v>Suma de Total pes familia assolit per municipi</c:v>
                </c:pt>
                <c:pt idx="1">
                  <c:v>Pendent de consecució</c:v>
                </c:pt>
              </c:strCache>
            </c:strRef>
          </c:cat>
          <c:val>
            <c:numRef>
              <c:f>'taules dinàmiques'!$K$73:$L$73</c:f>
              <c:numCache>
                <c:formatCode>0</c:formatCode>
                <c:ptCount val="2"/>
                <c:pt idx="0">
                  <c:v>14912.5</c:v>
                </c:pt>
                <c:pt idx="1">
                  <c:v>-14812.5</c:v>
                </c:pt>
              </c:numCache>
            </c:numRef>
          </c:val>
          <c:extLst>
            <c:ext xmlns:c16="http://schemas.microsoft.com/office/drawing/2014/chart" uri="{C3380CC4-5D6E-409C-BE32-E72D297353CC}">
              <c16:uniqueId val="{0000000F-C302-4A75-A8FC-5CE5E6E726B0}"/>
            </c:ext>
          </c:extLst>
        </c:ser>
        <c:dLbls>
          <c:showLegendKey val="0"/>
          <c:showVal val="1"/>
          <c:showCatName val="0"/>
          <c:showSerName val="0"/>
          <c:showPercent val="0"/>
          <c:showBubbleSize val="0"/>
          <c:showLeaderLines val="1"/>
        </c:dLbls>
        <c:firstSliceAng val="0"/>
        <c:holeSize val="75"/>
      </c:doughnutChart>
    </c:plotArea>
    <c:plotVisOnly val="1"/>
    <c:dispBlanksAs val="gap"/>
    <c:showDLblsOverMax val="0"/>
  </c:chart>
  <c:spPr>
    <a:no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dinàmiques'!$L$11</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dinàmiques'!$M$10:$T$10</c:f>
              <c:strCache>
                <c:ptCount val="8"/>
                <c:pt idx="0">
                  <c:v>SolElectronica</c:v>
                </c:pt>
                <c:pt idx="1">
                  <c:v>SolFormulariSAIP</c:v>
                </c:pt>
                <c:pt idx="2">
                  <c:v>SAIP4clics</c:v>
                </c:pt>
                <c:pt idx="3">
                  <c:v>SAIPPresencial</c:v>
                </c:pt>
                <c:pt idx="4">
                  <c:v> ENSbaix</c:v>
                </c:pt>
                <c:pt idx="5">
                  <c:v>MotiuObligatori</c:v>
                </c:pt>
                <c:pt idx="6">
                  <c:v>SistIdElec</c:v>
                </c:pt>
                <c:pt idx="7">
                  <c:v>Recodvincle</c:v>
                </c:pt>
              </c:strCache>
            </c:strRef>
          </c:cat>
          <c:val>
            <c:numRef>
              <c:f>'taules dinàmiques'!$M$11:$T$11</c:f>
              <c:numCache>
                <c:formatCode>General</c:formatCode>
                <c:ptCount val="8"/>
                <c:pt idx="0">
                  <c:v>1845</c:v>
                </c:pt>
                <c:pt idx="1">
                  <c:v>1710</c:v>
                </c:pt>
                <c:pt idx="2">
                  <c:v>4160</c:v>
                </c:pt>
                <c:pt idx="3">
                  <c:v>1235</c:v>
                </c:pt>
                <c:pt idx="4">
                  <c:v>2440</c:v>
                </c:pt>
                <c:pt idx="5">
                  <c:v>1520</c:v>
                </c:pt>
                <c:pt idx="6">
                  <c:v>460</c:v>
                </c:pt>
                <c:pt idx="7">
                  <c:v>920</c:v>
                </c:pt>
              </c:numCache>
            </c:numRef>
          </c:val>
          <c:extLst>
            <c:ext xmlns:c16="http://schemas.microsoft.com/office/drawing/2014/chart" uri="{C3380CC4-5D6E-409C-BE32-E72D297353CC}">
              <c16:uniqueId val="{00000000-4369-4313-B9A5-0A081A69D90F}"/>
            </c:ext>
          </c:extLst>
        </c:ser>
        <c:ser>
          <c:idx val="1"/>
          <c:order val="1"/>
          <c:tx>
            <c:strRef>
              <c:f>'taules dinàmiques'!$L$12</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dinàmiques'!$M$10:$T$10</c:f>
              <c:strCache>
                <c:ptCount val="8"/>
                <c:pt idx="0">
                  <c:v>SolElectronica</c:v>
                </c:pt>
                <c:pt idx="1">
                  <c:v>SolFormulariSAIP</c:v>
                </c:pt>
                <c:pt idx="2">
                  <c:v>SAIP4clics</c:v>
                </c:pt>
                <c:pt idx="3">
                  <c:v>SAIPPresencial</c:v>
                </c:pt>
                <c:pt idx="4">
                  <c:v> ENSbaix</c:v>
                </c:pt>
                <c:pt idx="5">
                  <c:v>MotiuObligatori</c:v>
                </c:pt>
                <c:pt idx="6">
                  <c:v>SistIdElec</c:v>
                </c:pt>
                <c:pt idx="7">
                  <c:v>Recodvincle</c:v>
                </c:pt>
              </c:strCache>
            </c:strRef>
          </c:cat>
          <c:val>
            <c:numRef>
              <c:f>'taules dinàmiques'!$M$12:$T$12</c:f>
              <c:numCache>
                <c:formatCode>General</c:formatCode>
                <c:ptCount val="8"/>
                <c:pt idx="0">
                  <c:v>1815</c:v>
                </c:pt>
                <c:pt idx="1">
                  <c:v>1747.5</c:v>
                </c:pt>
                <c:pt idx="2">
                  <c:v>4660</c:v>
                </c:pt>
                <c:pt idx="3">
                  <c:v>1235</c:v>
                </c:pt>
                <c:pt idx="4">
                  <c:v>2430</c:v>
                </c:pt>
                <c:pt idx="5">
                  <c:v>1520</c:v>
                </c:pt>
                <c:pt idx="6">
                  <c:v>1300</c:v>
                </c:pt>
                <c:pt idx="7">
                  <c:v>2560</c:v>
                </c:pt>
              </c:numCache>
            </c:numRef>
          </c:val>
          <c:extLst>
            <c:ext xmlns:c16="http://schemas.microsoft.com/office/drawing/2014/chart" uri="{C3380CC4-5D6E-409C-BE32-E72D297353CC}">
              <c16:uniqueId val="{00000001-4369-4313-B9A5-0A081A69D90F}"/>
            </c:ext>
          </c:extLst>
        </c:ser>
        <c:dLbls>
          <c:dLblPos val="outEnd"/>
          <c:showLegendKey val="0"/>
          <c:showVal val="1"/>
          <c:showCatName val="0"/>
          <c:showSerName val="0"/>
          <c:showPercent val="0"/>
          <c:showBubbleSize val="0"/>
        </c:dLbls>
        <c:gapWidth val="219"/>
        <c:overlap val="-27"/>
        <c:axId val="472573648"/>
        <c:axId val="472574008"/>
      </c:barChart>
      <c:catAx>
        <c:axId val="47257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472574008"/>
        <c:crosses val="autoZero"/>
        <c:auto val="1"/>
        <c:lblAlgn val="ctr"/>
        <c:lblOffset val="100"/>
        <c:noMultiLvlLbl val="0"/>
      </c:catAx>
      <c:valAx>
        <c:axId val="47257400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7257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dinàmiques'!$J$61</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dinàmiques'!$K$60:$Q$60</c:f>
              <c:strCache>
                <c:ptCount val="7"/>
                <c:pt idx="0">
                  <c:v>Suma de Campanyaweb</c:v>
                </c:pt>
                <c:pt idx="1">
                  <c:v>Suma de GAIPPT</c:v>
                </c:pt>
                <c:pt idx="2">
                  <c:v>Suma de Certificatreutilitzacio</c:v>
                </c:pt>
                <c:pt idx="3">
                  <c:v>Suma de EstadisticaSAIP</c:v>
                </c:pt>
                <c:pt idx="4">
                  <c:v>Suma de InfoTramitExhaustiva</c:v>
                </c:pt>
                <c:pt idx="5">
                  <c:v>Suma de LliuInferior</c:v>
                </c:pt>
                <c:pt idx="6">
                  <c:v>Suma de OfertaAssistenciaAssessorament</c:v>
                </c:pt>
              </c:strCache>
            </c:strRef>
          </c:cat>
          <c:val>
            <c:numRef>
              <c:f>'taules dinàmiques'!$K$61:$Q$61</c:f>
              <c:numCache>
                <c:formatCode>General</c:formatCode>
                <c:ptCount val="7"/>
                <c:pt idx="0">
                  <c:v>60</c:v>
                </c:pt>
                <c:pt idx="1">
                  <c:v>460</c:v>
                </c:pt>
                <c:pt idx="2">
                  <c:v>10</c:v>
                </c:pt>
                <c:pt idx="3">
                  <c:v>390</c:v>
                </c:pt>
                <c:pt idx="4">
                  <c:v>3080</c:v>
                </c:pt>
                <c:pt idx="5">
                  <c:v>1960</c:v>
                </c:pt>
                <c:pt idx="6">
                  <c:v>0</c:v>
                </c:pt>
              </c:numCache>
            </c:numRef>
          </c:val>
          <c:extLst>
            <c:ext xmlns:c16="http://schemas.microsoft.com/office/drawing/2014/chart" uri="{C3380CC4-5D6E-409C-BE32-E72D297353CC}">
              <c16:uniqueId val="{00000000-6CB7-46B6-ACD0-2AD269B28C05}"/>
            </c:ext>
          </c:extLst>
        </c:ser>
        <c:ser>
          <c:idx val="1"/>
          <c:order val="1"/>
          <c:tx>
            <c:strRef>
              <c:f>'taules dinàmiques'!$J$62</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dinàmiques'!$K$60:$Q$60</c:f>
              <c:strCache>
                <c:ptCount val="7"/>
                <c:pt idx="0">
                  <c:v>Suma de Campanyaweb</c:v>
                </c:pt>
                <c:pt idx="1">
                  <c:v>Suma de GAIPPT</c:v>
                </c:pt>
                <c:pt idx="2">
                  <c:v>Suma de Certificatreutilitzacio</c:v>
                </c:pt>
                <c:pt idx="3">
                  <c:v>Suma de EstadisticaSAIP</c:v>
                </c:pt>
                <c:pt idx="4">
                  <c:v>Suma de InfoTramitExhaustiva</c:v>
                </c:pt>
                <c:pt idx="5">
                  <c:v>Suma de LliuInferior</c:v>
                </c:pt>
                <c:pt idx="6">
                  <c:v>Suma de OfertaAssistenciaAssessorament</c:v>
                </c:pt>
              </c:strCache>
            </c:strRef>
          </c:cat>
          <c:val>
            <c:numRef>
              <c:f>'taules dinàmiques'!$K$62:$Q$62</c:f>
              <c:numCache>
                <c:formatCode>General</c:formatCode>
                <c:ptCount val="7"/>
                <c:pt idx="0">
                  <c:v>60</c:v>
                </c:pt>
                <c:pt idx="1">
                  <c:v>900</c:v>
                </c:pt>
                <c:pt idx="2">
                  <c:v>60</c:v>
                </c:pt>
                <c:pt idx="3">
                  <c:v>600</c:v>
                </c:pt>
                <c:pt idx="4">
                  <c:v>4480</c:v>
                </c:pt>
                <c:pt idx="5">
                  <c:v>1890</c:v>
                </c:pt>
                <c:pt idx="6">
                  <c:v>1120</c:v>
                </c:pt>
              </c:numCache>
            </c:numRef>
          </c:val>
          <c:extLst>
            <c:ext xmlns:c16="http://schemas.microsoft.com/office/drawing/2014/chart" uri="{C3380CC4-5D6E-409C-BE32-E72D297353CC}">
              <c16:uniqueId val="{00000001-6CB7-46B6-ACD0-2AD269B28C05}"/>
            </c:ext>
          </c:extLst>
        </c:ser>
        <c:dLbls>
          <c:dLblPos val="outEnd"/>
          <c:showLegendKey val="0"/>
          <c:showVal val="1"/>
          <c:showCatName val="0"/>
          <c:showSerName val="0"/>
          <c:showPercent val="0"/>
          <c:showBubbleSize val="0"/>
        </c:dLbls>
        <c:gapWidth val="219"/>
        <c:overlap val="-27"/>
        <c:axId val="378913808"/>
        <c:axId val="378910928"/>
      </c:barChart>
      <c:catAx>
        <c:axId val="37891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378910928"/>
        <c:crosses val="autoZero"/>
        <c:auto val="1"/>
        <c:lblAlgn val="ctr"/>
        <c:lblOffset val="100"/>
        <c:noMultiLvlLbl val="0"/>
      </c:catAx>
      <c:valAx>
        <c:axId val="3789109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78913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'taules dinàmiques'!$J$74</c:f>
              <c:strCache>
                <c:ptCount val="1"/>
                <c:pt idx="0">
                  <c:v>2022</c:v>
                </c:pt>
              </c:strCache>
            </c:strRef>
          </c:tx>
          <c:dPt>
            <c:idx val="0"/>
            <c:bubble3D val="0"/>
            <c:spPr>
              <a:noFill/>
            </c:spPr>
            <c:extLst>
              <c:ext xmlns:c16="http://schemas.microsoft.com/office/drawing/2014/chart" uri="{C3380CC4-5D6E-409C-BE32-E72D297353CC}">
                <c16:uniqueId val="{00000011-41A5-4C97-9CBD-46E77C4827A4}"/>
              </c:ext>
            </c:extLst>
          </c:dPt>
          <c:dPt>
            <c:idx val="1"/>
            <c:bubble3D val="0"/>
            <c:spPr>
              <a:solidFill>
                <a:schemeClr val="bg2">
                  <a:lumMod val="90000"/>
                </a:schemeClr>
              </a:solidFill>
            </c:spPr>
            <c:extLst>
              <c:ext xmlns:c16="http://schemas.microsoft.com/office/drawing/2014/chart" uri="{C3380CC4-5D6E-409C-BE32-E72D297353CC}">
                <c16:uniqueId val="{00000012-41A5-4C97-9CBD-46E77C4827A4}"/>
              </c:ext>
            </c:extLst>
          </c:dPt>
          <c:cat>
            <c:strRef>
              <c:f>'taules dinàmiques'!$K$72:$L$72</c:f>
              <c:strCache>
                <c:ptCount val="2"/>
                <c:pt idx="0">
                  <c:v>Suma de Total pes familia assolit per municipi</c:v>
                </c:pt>
                <c:pt idx="1">
                  <c:v>Pendent de consecució</c:v>
                </c:pt>
              </c:strCache>
            </c:strRef>
          </c:cat>
          <c:val>
            <c:numRef>
              <c:f>'taules dinàmiques'!$K$74:$L$74</c:f>
              <c:numCache>
                <c:formatCode>0</c:formatCode>
                <c:ptCount val="2"/>
                <c:pt idx="0">
                  <c:v>16236.3</c:v>
                </c:pt>
                <c:pt idx="1">
                  <c:v>-16136.3</c:v>
                </c:pt>
              </c:numCache>
            </c:numRef>
          </c:val>
          <c:extLst>
            <c:ext xmlns:c16="http://schemas.microsoft.com/office/drawing/2014/chart" uri="{C3380CC4-5D6E-409C-BE32-E72D297353CC}">
              <c16:uniqueId val="{00000010-41A5-4C97-9CBD-46E77C4827A4}"/>
            </c:ext>
          </c:extLst>
        </c:ser>
        <c:ser>
          <c:idx val="1"/>
          <c:order val="1"/>
          <c:tx>
            <c:strRef>
              <c:f>'taules dinàmiques'!$J$74</c:f>
              <c:strCache>
                <c:ptCount val="1"/>
                <c:pt idx="0">
                  <c:v>2022</c:v>
                </c:pt>
              </c:strCache>
            </c:strRef>
          </c:tx>
          <c:spPr>
            <a:ln>
              <a:noFill/>
            </a:ln>
          </c:spPr>
          <c:dPt>
            <c:idx val="0"/>
            <c:bubble3D val="0"/>
            <c:spPr>
              <a:solidFill>
                <a:schemeClr val="accent2"/>
              </a:solidFill>
              <a:ln w="19050">
                <a:noFill/>
              </a:ln>
              <a:effectLst/>
            </c:spPr>
            <c:extLst>
              <c:ext xmlns:c16="http://schemas.microsoft.com/office/drawing/2014/chart" uri="{C3380CC4-5D6E-409C-BE32-E72D297353CC}">
                <c16:uniqueId val="{0000000C-41A5-4C97-9CBD-46E77C4827A4}"/>
              </c:ext>
            </c:extLst>
          </c:dPt>
          <c:dPt>
            <c:idx val="1"/>
            <c:bubble3D val="0"/>
            <c:spPr>
              <a:noFill/>
              <a:ln w="19050">
                <a:noFill/>
              </a:ln>
              <a:effectLst/>
            </c:spPr>
            <c:extLst>
              <c:ext xmlns:c16="http://schemas.microsoft.com/office/drawing/2014/chart" uri="{C3380CC4-5D6E-409C-BE32-E72D297353CC}">
                <c16:uniqueId val="{0000000E-41A5-4C97-9CBD-46E77C4827A4}"/>
              </c:ext>
            </c:extLst>
          </c:dPt>
          <c:cat>
            <c:strRef>
              <c:f>'taules dinàmiques'!$K$72:$L$72</c:f>
              <c:strCache>
                <c:ptCount val="2"/>
                <c:pt idx="0">
                  <c:v>Suma de Total pes familia assolit per municipi</c:v>
                </c:pt>
                <c:pt idx="1">
                  <c:v>Pendent de consecució</c:v>
                </c:pt>
              </c:strCache>
            </c:strRef>
          </c:cat>
          <c:val>
            <c:numRef>
              <c:f>'taules dinàmiques'!$K$74:$L$74</c:f>
              <c:numCache>
                <c:formatCode>0</c:formatCode>
                <c:ptCount val="2"/>
                <c:pt idx="0">
                  <c:v>16236.3</c:v>
                </c:pt>
                <c:pt idx="1">
                  <c:v>-16136.3</c:v>
                </c:pt>
              </c:numCache>
            </c:numRef>
          </c:val>
          <c:extLst>
            <c:ext xmlns:c16="http://schemas.microsoft.com/office/drawing/2014/chart" uri="{C3380CC4-5D6E-409C-BE32-E72D297353CC}">
              <c16:uniqueId val="{0000000F-41A5-4C97-9CBD-46E77C4827A4}"/>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chart>
  <c:spPr>
    <a:noFill/>
    <a:ln>
      <a:noFill/>
    </a:ln>
  </c:spPr>
  <c:txPr>
    <a:bodyPr/>
    <a:lstStyle/>
    <a:p>
      <a:pPr>
        <a:defRPr/>
      </a:pPr>
      <a:endParaRPr lang="ca-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dinàmiques'!$I$22</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dinàmiques'!$J$21:$M$21</c:f>
              <c:strCache>
                <c:ptCount val="4"/>
                <c:pt idx="0">
                  <c:v>InfoTramit</c:v>
                </c:pt>
                <c:pt idx="1">
                  <c:v>InfoEntenedora</c:v>
                </c:pt>
                <c:pt idx="2">
                  <c:v>InfoTramitEntenedora</c:v>
                </c:pt>
                <c:pt idx="3">
                  <c:v>ResEntenedora</c:v>
                </c:pt>
              </c:strCache>
            </c:strRef>
          </c:cat>
          <c:val>
            <c:numRef>
              <c:f>'taules dinàmiques'!$J$22:$M$22</c:f>
              <c:numCache>
                <c:formatCode>General</c:formatCode>
                <c:ptCount val="4"/>
                <c:pt idx="0">
                  <c:v>5900</c:v>
                </c:pt>
                <c:pt idx="1">
                  <c:v>4875</c:v>
                </c:pt>
                <c:pt idx="2">
                  <c:v>5925</c:v>
                </c:pt>
                <c:pt idx="3">
                  <c:v>5050</c:v>
                </c:pt>
              </c:numCache>
            </c:numRef>
          </c:val>
          <c:extLst>
            <c:ext xmlns:c16="http://schemas.microsoft.com/office/drawing/2014/chart" uri="{C3380CC4-5D6E-409C-BE32-E72D297353CC}">
              <c16:uniqueId val="{00000000-0448-4682-BFCF-CC4F6825519F}"/>
            </c:ext>
          </c:extLst>
        </c:ser>
        <c:ser>
          <c:idx val="1"/>
          <c:order val="1"/>
          <c:tx>
            <c:strRef>
              <c:f>'taules dinàmiques'!$I$23</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dinàmiques'!$J$21:$M$21</c:f>
              <c:strCache>
                <c:ptCount val="4"/>
                <c:pt idx="0">
                  <c:v>InfoTramit</c:v>
                </c:pt>
                <c:pt idx="1">
                  <c:v>InfoEntenedora</c:v>
                </c:pt>
                <c:pt idx="2">
                  <c:v>InfoTramitEntenedora</c:v>
                </c:pt>
                <c:pt idx="3">
                  <c:v>ResEntenedora</c:v>
                </c:pt>
              </c:strCache>
            </c:strRef>
          </c:cat>
          <c:val>
            <c:numRef>
              <c:f>'taules dinàmiques'!$J$23:$M$23</c:f>
              <c:numCache>
                <c:formatCode>General</c:formatCode>
                <c:ptCount val="4"/>
                <c:pt idx="0">
                  <c:v>6025</c:v>
                </c:pt>
                <c:pt idx="1">
                  <c:v>4675</c:v>
                </c:pt>
                <c:pt idx="2">
                  <c:v>6000</c:v>
                </c:pt>
                <c:pt idx="3">
                  <c:v>4825</c:v>
                </c:pt>
              </c:numCache>
            </c:numRef>
          </c:val>
          <c:extLst>
            <c:ext xmlns:c16="http://schemas.microsoft.com/office/drawing/2014/chart" uri="{C3380CC4-5D6E-409C-BE32-E72D297353CC}">
              <c16:uniqueId val="{00000001-0448-4682-BFCF-CC4F6825519F}"/>
            </c:ext>
          </c:extLst>
        </c:ser>
        <c:dLbls>
          <c:dLblPos val="outEnd"/>
          <c:showLegendKey val="0"/>
          <c:showVal val="1"/>
          <c:showCatName val="0"/>
          <c:showSerName val="0"/>
          <c:showPercent val="0"/>
          <c:showBubbleSize val="0"/>
        </c:dLbls>
        <c:gapWidth val="219"/>
        <c:overlap val="-27"/>
        <c:axId val="631233720"/>
        <c:axId val="631235160"/>
      </c:barChart>
      <c:catAx>
        <c:axId val="63123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ca-ES"/>
          </a:p>
        </c:txPr>
        <c:crossAx val="631235160"/>
        <c:crosses val="autoZero"/>
        <c:auto val="1"/>
        <c:lblAlgn val="ctr"/>
        <c:lblOffset val="100"/>
        <c:noMultiLvlLbl val="0"/>
      </c:catAx>
      <c:valAx>
        <c:axId val="6312351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31233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dinàmiques'!$S$32</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dinàmiques'!$T$31:$AC$31</c:f>
              <c:strCache>
                <c:ptCount val="10"/>
                <c:pt idx="0">
                  <c:v>AvisDiaRecepcio</c:v>
                </c:pt>
                <c:pt idx="1">
                  <c:v>AvisOrganResponsable</c:v>
                </c:pt>
                <c:pt idx="2">
                  <c:v>AvisDataMaxima</c:v>
                </c:pt>
                <c:pt idx="3">
                  <c:v>AvisSentitSilenci</c:v>
                </c:pt>
                <c:pt idx="4">
                  <c:v>AvisPersonaResponsable</c:v>
                </c:pt>
                <c:pt idx="5">
                  <c:v>ResTipusTermini</c:v>
                </c:pt>
                <c:pt idx="6">
                  <c:v>AccesTerminiNormativa</c:v>
                </c:pt>
                <c:pt idx="7">
                  <c:v>AvisInfoRecursos</c:v>
                </c:pt>
                <c:pt idx="8">
                  <c:v>ResAjustLlei</c:v>
                </c:pt>
                <c:pt idx="9">
                  <c:v>InfoCorresponSolicitud</c:v>
                </c:pt>
              </c:strCache>
            </c:strRef>
          </c:cat>
          <c:val>
            <c:numRef>
              <c:f>'taules dinàmiques'!$T$32:$AC$32</c:f>
              <c:numCache>
                <c:formatCode>General</c:formatCode>
                <c:ptCount val="10"/>
                <c:pt idx="0">
                  <c:v>605</c:v>
                </c:pt>
                <c:pt idx="1">
                  <c:v>32.5</c:v>
                </c:pt>
                <c:pt idx="2">
                  <c:v>35</c:v>
                </c:pt>
                <c:pt idx="3">
                  <c:v>25</c:v>
                </c:pt>
                <c:pt idx="4">
                  <c:v>27.5</c:v>
                </c:pt>
                <c:pt idx="5">
                  <c:v>2580</c:v>
                </c:pt>
                <c:pt idx="6">
                  <c:v>6860</c:v>
                </c:pt>
                <c:pt idx="7">
                  <c:v>17.5</c:v>
                </c:pt>
                <c:pt idx="8">
                  <c:v>6090</c:v>
                </c:pt>
                <c:pt idx="9">
                  <c:v>0</c:v>
                </c:pt>
              </c:numCache>
            </c:numRef>
          </c:val>
          <c:extLst>
            <c:ext xmlns:c16="http://schemas.microsoft.com/office/drawing/2014/chart" uri="{C3380CC4-5D6E-409C-BE32-E72D297353CC}">
              <c16:uniqueId val="{00000000-D955-488D-B901-AACDBE97C39F}"/>
            </c:ext>
          </c:extLst>
        </c:ser>
        <c:ser>
          <c:idx val="1"/>
          <c:order val="1"/>
          <c:tx>
            <c:strRef>
              <c:f>'taules dinàmiques'!$S$33</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dinàmiques'!$T$31:$AC$31</c:f>
              <c:strCache>
                <c:ptCount val="10"/>
                <c:pt idx="0">
                  <c:v>AvisDiaRecepcio</c:v>
                </c:pt>
                <c:pt idx="1">
                  <c:v>AvisOrganResponsable</c:v>
                </c:pt>
                <c:pt idx="2">
                  <c:v>AvisDataMaxima</c:v>
                </c:pt>
                <c:pt idx="3">
                  <c:v>AvisSentitSilenci</c:v>
                </c:pt>
                <c:pt idx="4">
                  <c:v>AvisPersonaResponsable</c:v>
                </c:pt>
                <c:pt idx="5">
                  <c:v>ResTipusTermini</c:v>
                </c:pt>
                <c:pt idx="6">
                  <c:v>AccesTerminiNormativa</c:v>
                </c:pt>
                <c:pt idx="7">
                  <c:v>AvisInfoRecursos</c:v>
                </c:pt>
                <c:pt idx="8">
                  <c:v>ResAjustLlei</c:v>
                </c:pt>
                <c:pt idx="9">
                  <c:v>InfoCorresponSolicitud</c:v>
                </c:pt>
              </c:strCache>
            </c:strRef>
          </c:cat>
          <c:val>
            <c:numRef>
              <c:f>'taules dinàmiques'!$T$33:$AC$33</c:f>
              <c:numCache>
                <c:formatCode>General</c:formatCode>
                <c:ptCount val="10"/>
                <c:pt idx="0">
                  <c:v>246</c:v>
                </c:pt>
                <c:pt idx="1">
                  <c:v>44</c:v>
                </c:pt>
                <c:pt idx="2">
                  <c:v>50</c:v>
                </c:pt>
                <c:pt idx="3">
                  <c:v>46</c:v>
                </c:pt>
                <c:pt idx="4">
                  <c:v>20</c:v>
                </c:pt>
                <c:pt idx="5">
                  <c:v>1220</c:v>
                </c:pt>
                <c:pt idx="6">
                  <c:v>1900</c:v>
                </c:pt>
                <c:pt idx="7">
                  <c:v>28</c:v>
                </c:pt>
                <c:pt idx="8">
                  <c:v>3900</c:v>
                </c:pt>
                <c:pt idx="9">
                  <c:v>9450</c:v>
                </c:pt>
              </c:numCache>
            </c:numRef>
          </c:val>
          <c:extLst>
            <c:ext xmlns:c16="http://schemas.microsoft.com/office/drawing/2014/chart" uri="{C3380CC4-5D6E-409C-BE32-E72D297353CC}">
              <c16:uniqueId val="{00000001-D955-488D-B901-AACDBE97C39F}"/>
            </c:ext>
          </c:extLst>
        </c:ser>
        <c:dLbls>
          <c:dLblPos val="outEnd"/>
          <c:showLegendKey val="0"/>
          <c:showVal val="1"/>
          <c:showCatName val="0"/>
          <c:showSerName val="0"/>
          <c:showPercent val="0"/>
          <c:showBubbleSize val="0"/>
        </c:dLbls>
        <c:gapWidth val="219"/>
        <c:overlap val="-27"/>
        <c:axId val="679820176"/>
        <c:axId val="679819096"/>
      </c:barChart>
      <c:catAx>
        <c:axId val="67982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ca-ES"/>
          </a:p>
        </c:txPr>
        <c:crossAx val="679819096"/>
        <c:crosses val="autoZero"/>
        <c:auto val="1"/>
        <c:lblAlgn val="ctr"/>
        <c:lblOffset val="100"/>
        <c:noMultiLvlLbl val="0"/>
      </c:catAx>
      <c:valAx>
        <c:axId val="6798190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7982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dinàmiques'!$I$52</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dinàmiques'!$J$51:$M$51</c:f>
              <c:strCache>
                <c:ptCount val="4"/>
                <c:pt idx="0">
                  <c:v>Suma de FormulariSAIPformat</c:v>
                </c:pt>
                <c:pt idx="1">
                  <c:v>Suma de Lliuramentformat</c:v>
                </c:pt>
                <c:pt idx="2">
                  <c:v>Suma de Formatreutilitzable</c:v>
                </c:pt>
                <c:pt idx="3">
                  <c:v>Suma de Condicionsreutilitzacio</c:v>
                </c:pt>
              </c:strCache>
            </c:strRef>
          </c:cat>
          <c:val>
            <c:numRef>
              <c:f>'taules dinàmiques'!$J$52:$M$52</c:f>
              <c:numCache>
                <c:formatCode>General</c:formatCode>
                <c:ptCount val="4"/>
                <c:pt idx="0">
                  <c:v>4875</c:v>
                </c:pt>
                <c:pt idx="1">
                  <c:v>2175</c:v>
                </c:pt>
                <c:pt idx="2">
                  <c:v>3500</c:v>
                </c:pt>
                <c:pt idx="3">
                  <c:v>150</c:v>
                </c:pt>
              </c:numCache>
            </c:numRef>
          </c:val>
          <c:extLst>
            <c:ext xmlns:c16="http://schemas.microsoft.com/office/drawing/2014/chart" uri="{C3380CC4-5D6E-409C-BE32-E72D297353CC}">
              <c16:uniqueId val="{00000000-CAF7-4E79-803C-DDD13289B6D0}"/>
            </c:ext>
          </c:extLst>
        </c:ser>
        <c:ser>
          <c:idx val="1"/>
          <c:order val="1"/>
          <c:tx>
            <c:strRef>
              <c:f>'taules dinàmiques'!$I$53</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dinàmiques'!$J$51:$M$51</c:f>
              <c:strCache>
                <c:ptCount val="4"/>
                <c:pt idx="0">
                  <c:v>Suma de FormulariSAIPformat</c:v>
                </c:pt>
                <c:pt idx="1">
                  <c:v>Suma de Lliuramentformat</c:v>
                </c:pt>
                <c:pt idx="2">
                  <c:v>Suma de Formatreutilitzable</c:v>
                </c:pt>
                <c:pt idx="3">
                  <c:v>Suma de Condicionsreutilitzacio</c:v>
                </c:pt>
              </c:strCache>
            </c:strRef>
          </c:cat>
          <c:val>
            <c:numRef>
              <c:f>'taules dinàmiques'!$J$53:$M$53</c:f>
              <c:numCache>
                <c:formatCode>General</c:formatCode>
                <c:ptCount val="4"/>
                <c:pt idx="0">
                  <c:v>1450</c:v>
                </c:pt>
                <c:pt idx="1">
                  <c:v>3450</c:v>
                </c:pt>
                <c:pt idx="2">
                  <c:v>4425</c:v>
                </c:pt>
                <c:pt idx="3">
                  <c:v>525</c:v>
                </c:pt>
              </c:numCache>
            </c:numRef>
          </c:val>
          <c:extLst>
            <c:ext xmlns:c16="http://schemas.microsoft.com/office/drawing/2014/chart" uri="{C3380CC4-5D6E-409C-BE32-E72D297353CC}">
              <c16:uniqueId val="{00000001-CAF7-4E79-803C-DDD13289B6D0}"/>
            </c:ext>
          </c:extLst>
        </c:ser>
        <c:dLbls>
          <c:dLblPos val="outEnd"/>
          <c:showLegendKey val="0"/>
          <c:showVal val="1"/>
          <c:showCatName val="0"/>
          <c:showSerName val="0"/>
          <c:showPercent val="0"/>
          <c:showBubbleSize val="0"/>
        </c:dLbls>
        <c:gapWidth val="219"/>
        <c:overlap val="-27"/>
        <c:axId val="500559216"/>
        <c:axId val="500558496"/>
      </c:barChart>
      <c:catAx>
        <c:axId val="50055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ca-ES"/>
          </a:p>
        </c:txPr>
        <c:crossAx val="500558496"/>
        <c:crosses val="autoZero"/>
        <c:auto val="1"/>
        <c:lblAlgn val="ctr"/>
        <c:lblOffset val="100"/>
        <c:noMultiLvlLbl val="0"/>
      </c:catAx>
      <c:valAx>
        <c:axId val="500558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00559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'taules dinàmiques'!$I$42</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dinàmiques'!$J$41:$M$41</c:f>
              <c:strCache>
                <c:ptCount val="4"/>
                <c:pt idx="0">
                  <c:v>FormaNotificacioEstimacio</c:v>
                </c:pt>
                <c:pt idx="1">
                  <c:v>ForNotEstSignatura</c:v>
                </c:pt>
                <c:pt idx="2">
                  <c:v>PeuRecurs</c:v>
                </c:pt>
                <c:pt idx="3">
                  <c:v>PeuRecursTotaInfo</c:v>
                </c:pt>
              </c:strCache>
            </c:strRef>
          </c:cat>
          <c:val>
            <c:numRef>
              <c:f>'taules dinàmiques'!$J$42:$M$42</c:f>
              <c:numCache>
                <c:formatCode>General</c:formatCode>
                <c:ptCount val="4"/>
                <c:pt idx="0">
                  <c:v>5075</c:v>
                </c:pt>
                <c:pt idx="1">
                  <c:v>4600</c:v>
                </c:pt>
                <c:pt idx="2">
                  <c:v>950</c:v>
                </c:pt>
                <c:pt idx="3">
                  <c:v>925</c:v>
                </c:pt>
              </c:numCache>
            </c:numRef>
          </c:val>
          <c:extLst>
            <c:ext xmlns:c16="http://schemas.microsoft.com/office/drawing/2014/chart" uri="{C3380CC4-5D6E-409C-BE32-E72D297353CC}">
              <c16:uniqueId val="{00000000-FCA2-43B8-AD52-A99774D65CFF}"/>
            </c:ext>
          </c:extLst>
        </c:ser>
        <c:ser>
          <c:idx val="1"/>
          <c:order val="1"/>
          <c:tx>
            <c:strRef>
              <c:f>'taules dinàmiques'!$I$43</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dinàmiques'!$J$41:$M$41</c:f>
              <c:strCache>
                <c:ptCount val="4"/>
                <c:pt idx="0">
                  <c:v>FormaNotificacioEstimacio</c:v>
                </c:pt>
                <c:pt idx="1">
                  <c:v>ForNotEstSignatura</c:v>
                </c:pt>
                <c:pt idx="2">
                  <c:v>PeuRecurs</c:v>
                </c:pt>
                <c:pt idx="3">
                  <c:v>PeuRecursTotaInfo</c:v>
                </c:pt>
              </c:strCache>
            </c:strRef>
          </c:cat>
          <c:val>
            <c:numRef>
              <c:f>'taules dinàmiques'!$J$43:$M$43</c:f>
              <c:numCache>
                <c:formatCode>General</c:formatCode>
                <c:ptCount val="4"/>
                <c:pt idx="0">
                  <c:v>4875</c:v>
                </c:pt>
                <c:pt idx="1">
                  <c:v>4600</c:v>
                </c:pt>
                <c:pt idx="2">
                  <c:v>1650</c:v>
                </c:pt>
                <c:pt idx="3">
                  <c:v>1350</c:v>
                </c:pt>
              </c:numCache>
            </c:numRef>
          </c:val>
          <c:extLst>
            <c:ext xmlns:c16="http://schemas.microsoft.com/office/drawing/2014/chart" uri="{C3380CC4-5D6E-409C-BE32-E72D297353CC}">
              <c16:uniqueId val="{00000001-FCA2-43B8-AD52-A99774D65CFF}"/>
            </c:ext>
          </c:extLst>
        </c:ser>
        <c:dLbls>
          <c:dLblPos val="outEnd"/>
          <c:showLegendKey val="0"/>
          <c:showVal val="1"/>
          <c:showCatName val="0"/>
          <c:showSerName val="0"/>
          <c:showPercent val="0"/>
          <c:showBubbleSize val="0"/>
        </c:dLbls>
        <c:gapWidth val="219"/>
        <c:overlap val="-27"/>
        <c:axId val="878175392"/>
        <c:axId val="878177912"/>
      </c:barChart>
      <c:catAx>
        <c:axId val="87817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78177912"/>
        <c:crosses val="autoZero"/>
        <c:auto val="1"/>
        <c:lblAlgn val="ctr"/>
        <c:lblOffset val="100"/>
        <c:noMultiLvlLbl val="0"/>
      </c:catAx>
      <c:valAx>
        <c:axId val="8781779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7817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'taules dinàmiques'!$M$87</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dinàmiques'!$N$86:$S$86</c:f>
              <c:strCache>
                <c:ptCount val="6"/>
                <c:pt idx="0">
                  <c:v>Accessible</c:v>
                </c:pt>
                <c:pt idx="1">
                  <c:v>Eficaç</c:v>
                </c:pt>
                <c:pt idx="2">
                  <c:v>Comprensible</c:v>
                </c:pt>
                <c:pt idx="3">
                  <c:v>Garantista</c:v>
                </c:pt>
                <c:pt idx="4">
                  <c:v>Reutilitzable</c:v>
                </c:pt>
                <c:pt idx="5">
                  <c:v>Valoració addicional</c:v>
                </c:pt>
              </c:strCache>
            </c:strRef>
          </c:cat>
          <c:val>
            <c:numRef>
              <c:f>'taules dinàmiques'!$N$87:$S$87</c:f>
              <c:numCache>
                <c:formatCode>0</c:formatCode>
                <c:ptCount val="6"/>
                <c:pt idx="0">
                  <c:v>14290</c:v>
                </c:pt>
                <c:pt idx="1">
                  <c:v>16272.5</c:v>
                </c:pt>
                <c:pt idx="2">
                  <c:v>21750</c:v>
                </c:pt>
                <c:pt idx="3">
                  <c:v>11550</c:v>
                </c:pt>
                <c:pt idx="4">
                  <c:v>10700</c:v>
                </c:pt>
                <c:pt idx="5" formatCode="General">
                  <c:v>5960</c:v>
                </c:pt>
              </c:numCache>
            </c:numRef>
          </c:val>
          <c:extLst>
            <c:ext xmlns:c16="http://schemas.microsoft.com/office/drawing/2014/chart" uri="{C3380CC4-5D6E-409C-BE32-E72D297353CC}">
              <c16:uniqueId val="{00000000-E1CB-4F5B-82AA-9F55550C2A3F}"/>
            </c:ext>
          </c:extLst>
        </c:ser>
        <c:ser>
          <c:idx val="1"/>
          <c:order val="1"/>
          <c:tx>
            <c:strRef>
              <c:f>'taules dinàmiques'!$M$88</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dinàmiques'!$N$86:$S$86</c:f>
              <c:strCache>
                <c:ptCount val="6"/>
                <c:pt idx="0">
                  <c:v>Accessible</c:v>
                </c:pt>
                <c:pt idx="1">
                  <c:v>Eficaç</c:v>
                </c:pt>
                <c:pt idx="2">
                  <c:v>Comprensible</c:v>
                </c:pt>
                <c:pt idx="3">
                  <c:v>Garantista</c:v>
                </c:pt>
                <c:pt idx="4">
                  <c:v>Reutilitzable</c:v>
                </c:pt>
                <c:pt idx="5">
                  <c:v>Valoració addicional</c:v>
                </c:pt>
              </c:strCache>
            </c:strRef>
          </c:cat>
          <c:val>
            <c:numRef>
              <c:f>'taules dinàmiques'!$N$88:$S$88</c:f>
              <c:numCache>
                <c:formatCode>0</c:formatCode>
                <c:ptCount val="6"/>
                <c:pt idx="0">
                  <c:v>20427.5</c:v>
                </c:pt>
                <c:pt idx="1">
                  <c:v>16904</c:v>
                </c:pt>
                <c:pt idx="2">
                  <c:v>21525</c:v>
                </c:pt>
                <c:pt idx="3">
                  <c:v>12475</c:v>
                </c:pt>
                <c:pt idx="4">
                  <c:v>9850</c:v>
                </c:pt>
                <c:pt idx="5" formatCode="General">
                  <c:v>9110</c:v>
                </c:pt>
              </c:numCache>
            </c:numRef>
          </c:val>
          <c:extLst>
            <c:ext xmlns:c16="http://schemas.microsoft.com/office/drawing/2014/chart" uri="{C3380CC4-5D6E-409C-BE32-E72D297353CC}">
              <c16:uniqueId val="{00000001-E1CB-4F5B-82AA-9F55550C2A3F}"/>
            </c:ext>
          </c:extLst>
        </c:ser>
        <c:dLbls>
          <c:dLblPos val="outEnd"/>
          <c:showLegendKey val="0"/>
          <c:showVal val="1"/>
          <c:showCatName val="0"/>
          <c:showSerName val="0"/>
          <c:showPercent val="0"/>
          <c:showBubbleSize val="0"/>
        </c:dLbls>
        <c:gapWidth val="182"/>
        <c:axId val="680342528"/>
        <c:axId val="680338568"/>
      </c:barChart>
      <c:catAx>
        <c:axId val="680342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80338568"/>
        <c:crosses val="autoZero"/>
        <c:auto val="1"/>
        <c:lblAlgn val="ctr"/>
        <c:lblOffset val="100"/>
        <c:noMultiLvlLbl val="0"/>
      </c:catAx>
      <c:valAx>
        <c:axId val="680338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8034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'taules dinàmiques'!$K$152</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dinàmiques'!$L$151:$Q$151</c:f>
              <c:strCache>
                <c:ptCount val="6"/>
                <c:pt idx="0">
                  <c:v>Accessible</c:v>
                </c:pt>
                <c:pt idx="1">
                  <c:v>Eficaç</c:v>
                </c:pt>
                <c:pt idx="2">
                  <c:v>Comprensible</c:v>
                </c:pt>
                <c:pt idx="3">
                  <c:v>Garantista</c:v>
                </c:pt>
                <c:pt idx="4">
                  <c:v>Reutilitzable</c:v>
                </c:pt>
                <c:pt idx="5">
                  <c:v>Valoració addicional</c:v>
                </c:pt>
              </c:strCache>
            </c:strRef>
          </c:cat>
          <c:val>
            <c:numRef>
              <c:f>'taules dinàmiques'!$L$152:$Q$152</c:f>
              <c:numCache>
                <c:formatCode>0</c:formatCode>
                <c:ptCount val="6"/>
                <c:pt idx="0">
                  <c:v>50.57692307692308</c:v>
                </c:pt>
                <c:pt idx="1">
                  <c:v>66.442307692307693</c:v>
                </c:pt>
                <c:pt idx="2">
                  <c:v>86.538461538461533</c:v>
                </c:pt>
                <c:pt idx="3">
                  <c:v>39.42307692307692</c:v>
                </c:pt>
                <c:pt idx="4">
                  <c:v>45.192307692307693</c:v>
                </c:pt>
                <c:pt idx="5">
                  <c:v>17.307692307692307</c:v>
                </c:pt>
              </c:numCache>
            </c:numRef>
          </c:val>
          <c:extLst>
            <c:ext xmlns:c16="http://schemas.microsoft.com/office/drawing/2014/chart" uri="{C3380CC4-5D6E-409C-BE32-E72D297353CC}">
              <c16:uniqueId val="{00000000-B97B-4E7F-8AD1-005B7C2CE0B7}"/>
            </c:ext>
          </c:extLst>
        </c:ser>
        <c:ser>
          <c:idx val="1"/>
          <c:order val="1"/>
          <c:tx>
            <c:strRef>
              <c:f>'taules dinàmiques'!$K$153</c:f>
              <c:strCache>
                <c:ptCount val="1"/>
                <c:pt idx="0">
                  <c:v>Anoia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dinàmiques'!$L$151:$Q$151</c:f>
              <c:strCache>
                <c:ptCount val="6"/>
                <c:pt idx="0">
                  <c:v>Accessible</c:v>
                </c:pt>
                <c:pt idx="1">
                  <c:v>Eficaç</c:v>
                </c:pt>
                <c:pt idx="2">
                  <c:v>Comprensible</c:v>
                </c:pt>
                <c:pt idx="3">
                  <c:v>Garantista</c:v>
                </c:pt>
                <c:pt idx="4">
                  <c:v>Reutilitzable</c:v>
                </c:pt>
                <c:pt idx="5">
                  <c:v>Valoració addicional</c:v>
                </c:pt>
              </c:strCache>
            </c:strRef>
          </c:cat>
          <c:val>
            <c:numRef>
              <c:f>'taules dinàmiques'!$L$153:$Q$153</c:f>
              <c:numCache>
                <c:formatCode>0</c:formatCode>
                <c:ptCount val="6"/>
                <c:pt idx="0">
                  <c:v>68.942307692307693</c:v>
                </c:pt>
                <c:pt idx="1">
                  <c:v>54.346153846153847</c:v>
                </c:pt>
                <c:pt idx="2">
                  <c:v>74.038461538461533</c:v>
                </c:pt>
                <c:pt idx="3">
                  <c:v>40.384615384615387</c:v>
                </c:pt>
                <c:pt idx="4">
                  <c:v>29.807692307692307</c:v>
                </c:pt>
                <c:pt idx="5">
                  <c:v>30</c:v>
                </c:pt>
              </c:numCache>
            </c:numRef>
          </c:val>
          <c:extLst>
            <c:ext xmlns:c16="http://schemas.microsoft.com/office/drawing/2014/chart" uri="{C3380CC4-5D6E-409C-BE32-E72D297353CC}">
              <c16:uniqueId val="{00000001-B97B-4E7F-8AD1-005B7C2CE0B7}"/>
            </c:ext>
          </c:extLst>
        </c:ser>
        <c:dLbls>
          <c:dLblPos val="outEnd"/>
          <c:showLegendKey val="0"/>
          <c:showVal val="1"/>
          <c:showCatName val="0"/>
          <c:showSerName val="0"/>
          <c:showPercent val="0"/>
          <c:showBubbleSize val="0"/>
        </c:dLbls>
        <c:gapWidth val="182"/>
        <c:axId val="639484408"/>
        <c:axId val="639470008"/>
      </c:barChart>
      <c:catAx>
        <c:axId val="639484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39470008"/>
        <c:crosses val="autoZero"/>
        <c:auto val="1"/>
        <c:lblAlgn val="ctr"/>
        <c:lblOffset val="100"/>
        <c:noMultiLvlLbl val="0"/>
      </c:catAx>
      <c:valAx>
        <c:axId val="639470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3948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'taules dinàmiques'!$K$321</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dinàmiques'!$L$320:$Q$320</c:f>
              <c:strCache>
                <c:ptCount val="6"/>
                <c:pt idx="0">
                  <c:v>Accessible</c:v>
                </c:pt>
                <c:pt idx="1">
                  <c:v>Eficaç</c:v>
                </c:pt>
                <c:pt idx="2">
                  <c:v>Comprensible</c:v>
                </c:pt>
                <c:pt idx="3">
                  <c:v>Garantista</c:v>
                </c:pt>
                <c:pt idx="4">
                  <c:v>Reutilitzable</c:v>
                </c:pt>
                <c:pt idx="5">
                  <c:v>Valoració addicional</c:v>
                </c:pt>
              </c:strCache>
            </c:strRef>
          </c:cat>
          <c:val>
            <c:numRef>
              <c:f>'taules dinàmiques'!$L$321:$Q$321</c:f>
              <c:numCache>
                <c:formatCode>0</c:formatCode>
                <c:ptCount val="6"/>
                <c:pt idx="0">
                  <c:v>86.160714285714292</c:v>
                </c:pt>
                <c:pt idx="1">
                  <c:v>76.160714285714292</c:v>
                </c:pt>
                <c:pt idx="2">
                  <c:v>92.857142857142861</c:v>
                </c:pt>
                <c:pt idx="3">
                  <c:v>60.714285714285715</c:v>
                </c:pt>
                <c:pt idx="4">
                  <c:v>38.392857142857146</c:v>
                </c:pt>
                <c:pt idx="5">
                  <c:v>35.357142857142854</c:v>
                </c:pt>
              </c:numCache>
            </c:numRef>
          </c:val>
          <c:extLst>
            <c:ext xmlns:c16="http://schemas.microsoft.com/office/drawing/2014/chart" uri="{C3380CC4-5D6E-409C-BE32-E72D297353CC}">
              <c16:uniqueId val="{00000000-A9A0-4467-80C0-00FF98D21AF9}"/>
            </c:ext>
          </c:extLst>
        </c:ser>
        <c:ser>
          <c:idx val="1"/>
          <c:order val="1"/>
          <c:tx>
            <c:strRef>
              <c:f>'taules dinàmiques'!$K$322</c:f>
              <c:strCache>
                <c:ptCount val="1"/>
                <c:pt idx="0">
                  <c:v>De 5.001 a 20.000 habitants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dinàmiques'!$L$320:$Q$320</c:f>
              <c:strCache>
                <c:ptCount val="6"/>
                <c:pt idx="0">
                  <c:v>Accessible</c:v>
                </c:pt>
                <c:pt idx="1">
                  <c:v>Eficaç</c:v>
                </c:pt>
                <c:pt idx="2">
                  <c:v>Comprensible</c:v>
                </c:pt>
                <c:pt idx="3">
                  <c:v>Garantista</c:v>
                </c:pt>
                <c:pt idx="4">
                  <c:v>Reutilitzable</c:v>
                </c:pt>
                <c:pt idx="5">
                  <c:v>Valoració addicional</c:v>
                </c:pt>
              </c:strCache>
            </c:strRef>
          </c:cat>
          <c:val>
            <c:numRef>
              <c:f>'taules dinàmiques'!$L$322:$Q$322</c:f>
              <c:numCache>
                <c:formatCode>0</c:formatCode>
                <c:ptCount val="6"/>
                <c:pt idx="0">
                  <c:v>67.004310344827587</c:v>
                </c:pt>
                <c:pt idx="1">
                  <c:v>58.827586206896555</c:v>
                </c:pt>
                <c:pt idx="2">
                  <c:v>82.327586206896555</c:v>
                </c:pt>
                <c:pt idx="3">
                  <c:v>38.146551724137929</c:v>
                </c:pt>
                <c:pt idx="4">
                  <c:v>35.344827586206897</c:v>
                </c:pt>
                <c:pt idx="5">
                  <c:v>32.413793103448278</c:v>
                </c:pt>
              </c:numCache>
            </c:numRef>
          </c:val>
          <c:extLst>
            <c:ext xmlns:c16="http://schemas.microsoft.com/office/drawing/2014/chart" uri="{C3380CC4-5D6E-409C-BE32-E72D297353CC}">
              <c16:uniqueId val="{00000001-A9A0-4467-80C0-00FF98D21AF9}"/>
            </c:ext>
          </c:extLst>
        </c:ser>
        <c:dLbls>
          <c:dLblPos val="outEnd"/>
          <c:showLegendKey val="0"/>
          <c:showVal val="1"/>
          <c:showCatName val="0"/>
          <c:showSerName val="0"/>
          <c:showPercent val="0"/>
          <c:showBubbleSize val="0"/>
        </c:dLbls>
        <c:gapWidth val="182"/>
        <c:axId val="636855352"/>
        <c:axId val="636855712"/>
      </c:barChart>
      <c:catAx>
        <c:axId val="636855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36855712"/>
        <c:crosses val="autoZero"/>
        <c:auto val="1"/>
        <c:lblAlgn val="ctr"/>
        <c:lblOffset val="100"/>
        <c:noMultiLvlLbl val="0"/>
      </c:catAx>
      <c:valAx>
        <c:axId val="636855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3685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114299</xdr:colOff>
      <xdr:row>4</xdr:row>
      <xdr:rowOff>114300</xdr:rowOff>
    </xdr:from>
    <xdr:to>
      <xdr:col>28</xdr:col>
      <xdr:colOff>586740</xdr:colOff>
      <xdr:row>49</xdr:row>
      <xdr:rowOff>0</xdr:rowOff>
    </xdr:to>
    <xdr:sp macro="" textlink="">
      <xdr:nvSpPr>
        <xdr:cNvPr id="2" name="Rectangle: cantonades arrodonides 1">
          <a:extLst>
            <a:ext uri="{FF2B5EF4-FFF2-40B4-BE49-F238E27FC236}">
              <a16:creationId xmlns:a16="http://schemas.microsoft.com/office/drawing/2014/main" id="{E3EB3E6C-946B-565B-4BBD-2E7CA8F49D3F}"/>
            </a:ext>
          </a:extLst>
        </xdr:cNvPr>
        <xdr:cNvSpPr/>
      </xdr:nvSpPr>
      <xdr:spPr>
        <a:xfrm>
          <a:off x="114299" y="838200"/>
          <a:ext cx="17541241" cy="8029575"/>
        </a:xfrm>
        <a:prstGeom prst="roundRect">
          <a:avLst/>
        </a:prstGeom>
        <a:solidFill>
          <a:srgbClr val="00B4D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twoCellAnchor>
    <xdr:from>
      <xdr:col>8</xdr:col>
      <xdr:colOff>487680</xdr:colOff>
      <xdr:row>0</xdr:row>
      <xdr:rowOff>121920</xdr:rowOff>
    </xdr:from>
    <xdr:to>
      <xdr:col>19</xdr:col>
      <xdr:colOff>476250</xdr:colOff>
      <xdr:row>3</xdr:row>
      <xdr:rowOff>161925</xdr:rowOff>
    </xdr:to>
    <xdr:sp macro="" textlink="">
      <xdr:nvSpPr>
        <xdr:cNvPr id="3" name="QuadreDeText 2">
          <a:extLst>
            <a:ext uri="{FF2B5EF4-FFF2-40B4-BE49-F238E27FC236}">
              <a16:creationId xmlns:a16="http://schemas.microsoft.com/office/drawing/2014/main" id="{1E1DF86F-D2A0-D3FA-B297-078866991E33}"/>
            </a:ext>
          </a:extLst>
        </xdr:cNvPr>
        <xdr:cNvSpPr txBox="1"/>
      </xdr:nvSpPr>
      <xdr:spPr>
        <a:xfrm>
          <a:off x="5364480" y="121920"/>
          <a:ext cx="6694170" cy="582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a-ES" sz="1800" b="1" u="sng"/>
            <a:t>Test</a:t>
          </a:r>
          <a:r>
            <a:rPr lang="ca-ES" sz="1800" b="1" u="sng" baseline="0"/>
            <a:t> del Sol·licitant Ocult</a:t>
          </a:r>
        </a:p>
        <a:p>
          <a:pPr algn="ctr"/>
          <a:r>
            <a:rPr lang="ca-ES" sz="1100" b="1" baseline="0"/>
            <a:t>Evolució de l'avaluació realitzada pel Síndic de Greuges</a:t>
          </a:r>
          <a:endParaRPr lang="ca-ES" sz="1100" b="1"/>
        </a:p>
      </xdr:txBody>
    </xdr:sp>
    <xdr:clientData/>
  </xdr:twoCellAnchor>
  <xdr:twoCellAnchor>
    <xdr:from>
      <xdr:col>0</xdr:col>
      <xdr:colOff>533398</xdr:colOff>
      <xdr:row>7</xdr:row>
      <xdr:rowOff>91440</xdr:rowOff>
    </xdr:from>
    <xdr:to>
      <xdr:col>28</xdr:col>
      <xdr:colOff>152399</xdr:colOff>
      <xdr:row>14</xdr:row>
      <xdr:rowOff>91440</xdr:rowOff>
    </xdr:to>
    <xdr:sp macro="" textlink="">
      <xdr:nvSpPr>
        <xdr:cNvPr id="4" name="QuadreDeText 3">
          <a:extLst>
            <a:ext uri="{FF2B5EF4-FFF2-40B4-BE49-F238E27FC236}">
              <a16:creationId xmlns:a16="http://schemas.microsoft.com/office/drawing/2014/main" id="{A40EBBB2-C6DC-3AE8-1026-A928FF823CCF}"/>
            </a:ext>
          </a:extLst>
        </xdr:cNvPr>
        <xdr:cNvSpPr txBox="1"/>
      </xdr:nvSpPr>
      <xdr:spPr>
        <a:xfrm>
          <a:off x="533398" y="1358265"/>
          <a:ext cx="16687801"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solidFill>
                <a:srgbClr val="00B4D8"/>
              </a:solidFill>
            </a:rPr>
            <a:t>PRESENTACIÓ</a:t>
          </a:r>
        </a:p>
        <a:p>
          <a:r>
            <a:rPr lang="ca-ES" sz="1100" b="0">
              <a:solidFill>
                <a:sysClr val="windowText" lastClr="000000"/>
              </a:solidFill>
            </a:rPr>
            <a:t>Aquesta</a:t>
          </a:r>
          <a:r>
            <a:rPr lang="ca-ES" sz="1100" b="0" baseline="0">
              <a:solidFill>
                <a:sysClr val="windowText" lastClr="000000"/>
              </a:solidFill>
            </a:rPr>
            <a:t> eina, treballada pel Gabinet d'Innovació Digital de la Diputació de Barcelona, té per objectiu poder consultar</a:t>
          </a:r>
          <a:r>
            <a:rPr lang="ca-ES" sz="1100">
              <a:solidFill>
                <a:schemeClr val="dk1"/>
              </a:solidFill>
              <a:effectLst/>
              <a:latin typeface="+mn-lt"/>
              <a:ea typeface="+mn-ea"/>
              <a:cs typeface="+mn-cs"/>
            </a:rPr>
            <a:t> l'evolució del vostre ajuntament </a:t>
          </a:r>
          <a:r>
            <a:rPr lang="ca-ES" sz="1100" baseline="0">
              <a:solidFill>
                <a:schemeClr val="dk1"/>
              </a:solidFill>
              <a:effectLst/>
              <a:latin typeface="+mn-lt"/>
              <a:ea typeface="+mn-ea"/>
              <a:cs typeface="+mn-cs"/>
            </a:rPr>
            <a:t>en l'avaluació del Test del Sol·licitant Ocult que realitza el Síndic de Greuges. Està pensada per complementar els informes personalitzats que el Síndic de Greuges us envia anualment després de l'avaluació que realitza.</a:t>
          </a:r>
        </a:p>
        <a:p>
          <a:endParaRPr lang="ca-ES" sz="1100" baseline="0">
            <a:solidFill>
              <a:schemeClr val="dk1"/>
            </a:solidFill>
            <a:effectLst/>
            <a:latin typeface="+mn-lt"/>
            <a:ea typeface="+mn-ea"/>
            <a:cs typeface="+mn-cs"/>
          </a:endParaRPr>
        </a:p>
        <a:p>
          <a:r>
            <a:rPr lang="ca-ES" sz="1100" b="1" baseline="0">
              <a:solidFill>
                <a:schemeClr val="dk1"/>
              </a:solidFill>
              <a:effectLst/>
              <a:latin typeface="+mn-lt"/>
              <a:ea typeface="+mn-ea"/>
              <a:cs typeface="+mn-cs"/>
            </a:rPr>
            <a:t>Què trobareu? </a:t>
          </a:r>
          <a:r>
            <a:rPr lang="ca-ES" sz="1100" baseline="0">
              <a:solidFill>
                <a:schemeClr val="dk1"/>
              </a:solidFill>
              <a:effectLst/>
              <a:latin typeface="+mn-lt"/>
              <a:ea typeface="+mn-ea"/>
              <a:cs typeface="+mn-cs"/>
            </a:rPr>
            <a:t>Un quadre de comandament gràfic amb la visualització de l'evolució per any, tant global com per àmbits. D'aquesta manera podreu detectar en quins punts heu millorat o són punts de millora. També podreu consultar la mitjana de la vostra comarca i de la franja de núm habitants del vostre municipi a títol informatiu.</a:t>
          </a:r>
        </a:p>
        <a:p>
          <a:endParaRPr lang="ca-ES" sz="1100" baseline="0">
            <a:solidFill>
              <a:schemeClr val="dk1"/>
            </a:solidFill>
            <a:effectLst/>
            <a:latin typeface="+mn-lt"/>
            <a:ea typeface="+mn-ea"/>
            <a:cs typeface="+mn-cs"/>
          </a:endParaRPr>
        </a:p>
        <a:p>
          <a:endParaRPr lang="ca-ES" sz="1100" baseline="0">
            <a:solidFill>
              <a:schemeClr val="dk1"/>
            </a:solidFill>
            <a:effectLst/>
            <a:latin typeface="+mn-lt"/>
            <a:ea typeface="+mn-ea"/>
            <a:cs typeface="+mn-cs"/>
          </a:endParaRPr>
        </a:p>
        <a:p>
          <a:endParaRPr lang="ca-ES" sz="1100" b="0">
            <a:solidFill>
              <a:sysClr val="windowText" lastClr="000000"/>
            </a:solidFill>
          </a:endParaRPr>
        </a:p>
      </xdr:txBody>
    </xdr:sp>
    <xdr:clientData/>
  </xdr:twoCellAnchor>
  <xdr:twoCellAnchor>
    <xdr:from>
      <xdr:col>0</xdr:col>
      <xdr:colOff>531494</xdr:colOff>
      <xdr:row>15</xdr:row>
      <xdr:rowOff>17144</xdr:rowOff>
    </xdr:from>
    <xdr:to>
      <xdr:col>28</xdr:col>
      <xdr:colOff>168611</xdr:colOff>
      <xdr:row>34</xdr:row>
      <xdr:rowOff>167640</xdr:rowOff>
    </xdr:to>
    <xdr:sp macro="" textlink="">
      <xdr:nvSpPr>
        <xdr:cNvPr id="5" name="QuadreDeText 4">
          <a:extLst>
            <a:ext uri="{FF2B5EF4-FFF2-40B4-BE49-F238E27FC236}">
              <a16:creationId xmlns:a16="http://schemas.microsoft.com/office/drawing/2014/main" id="{31ACEB80-0923-43B8-B6F7-56735A55D371}"/>
            </a:ext>
          </a:extLst>
        </xdr:cNvPr>
        <xdr:cNvSpPr txBox="1"/>
      </xdr:nvSpPr>
      <xdr:spPr>
        <a:xfrm>
          <a:off x="531494" y="2731769"/>
          <a:ext cx="16705917" cy="3589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solidFill>
                <a:srgbClr val="00B4D8"/>
              </a:solidFill>
            </a:rPr>
            <a:t>FUNCIONAMENT</a:t>
          </a:r>
          <a:r>
            <a:rPr lang="ca-ES" sz="1100" b="1" baseline="0">
              <a:solidFill>
                <a:srgbClr val="00B4D8"/>
              </a:solidFill>
            </a:rPr>
            <a:t> DE L'EINA</a:t>
          </a:r>
        </a:p>
        <a:p>
          <a:r>
            <a:rPr lang="ca-ES" sz="1100" b="1" baseline="0">
              <a:solidFill>
                <a:sysClr val="windowText" lastClr="000000"/>
              </a:solidFill>
            </a:rPr>
            <a:t>Com s'estructura l'eina?</a:t>
          </a:r>
        </a:p>
        <a:p>
          <a:r>
            <a:rPr lang="ca-ES" sz="1100" b="0" baseline="0">
              <a:solidFill>
                <a:sysClr val="windowText" lastClr="000000"/>
              </a:solidFill>
            </a:rPr>
            <a:t>L'eina disposa de diferents pestanyes tant de consulta com de treball per poder disposar de la informació en les visualitzacions que us oferim.</a:t>
          </a:r>
        </a:p>
        <a:p>
          <a:endParaRPr lang="ca-ES" sz="1100" b="0" baseline="0">
            <a:solidFill>
              <a:sysClr val="windowText" lastClr="000000"/>
            </a:solidFill>
          </a:endParaRPr>
        </a:p>
        <a:p>
          <a:r>
            <a:rPr lang="ca-ES" sz="1100" b="0" baseline="0">
              <a:solidFill>
                <a:sysClr val="windowText" lastClr="000000"/>
              </a:solidFill>
            </a:rPr>
            <a:t>Consulta: trobareu el Quadre de Comandament, les variables i les respostes Sindic.</a:t>
          </a:r>
        </a:p>
        <a:p>
          <a:r>
            <a:rPr lang="ca-ES" sz="1100" b="0" baseline="0">
              <a:solidFill>
                <a:sysClr val="windowText" lastClr="000000"/>
              </a:solidFill>
            </a:rPr>
            <a:t>Treball: </a:t>
          </a:r>
          <a:r>
            <a:rPr lang="ca-ES" sz="1100" b="0" baseline="0">
              <a:solidFill>
                <a:schemeClr val="dk1"/>
              </a:solidFill>
              <a:effectLst/>
              <a:latin typeface="+mn-lt"/>
              <a:ea typeface="+mn-ea"/>
              <a:cs typeface="+mn-cs"/>
            </a:rPr>
            <a:t>les taules dinàmiques, </a:t>
          </a:r>
          <a:r>
            <a:rPr lang="ca-ES" sz="1100" b="0" baseline="0">
              <a:solidFill>
                <a:sysClr val="windowText" lastClr="000000"/>
              </a:solidFill>
            </a:rPr>
            <a:t>les respostes equivalent puntuació i també Ine i comarca.</a:t>
          </a:r>
        </a:p>
        <a:p>
          <a:endParaRPr lang="ca-ES" sz="1100" b="0" baseline="0">
            <a:solidFill>
              <a:sysClr val="windowText" lastClr="000000"/>
            </a:solidFill>
          </a:endParaRPr>
        </a:p>
        <a:p>
          <a:r>
            <a:rPr lang="ca-ES" sz="1100" b="1" baseline="0">
              <a:solidFill>
                <a:sysClr val="windowText" lastClr="000000"/>
              </a:solidFill>
            </a:rPr>
            <a:t>Com funciona l'eina?</a:t>
          </a:r>
        </a:p>
        <a:p>
          <a:pPr marL="0" marR="0" lvl="0" indent="0" defTabSz="914400" eaLnBrk="1" fontAlgn="auto" latinLnBrk="0" hangingPunct="1">
            <a:lnSpc>
              <a:spcPct val="100000"/>
            </a:lnSpc>
            <a:spcBef>
              <a:spcPts val="0"/>
            </a:spcBef>
            <a:spcAft>
              <a:spcPts val="0"/>
            </a:spcAft>
            <a:buClrTx/>
            <a:buSzTx/>
            <a:buFontTx/>
            <a:buNone/>
            <a:tabLst/>
            <a:defRPr/>
          </a:pPr>
          <a:r>
            <a:rPr lang="ca-ES" sz="1100" b="0" baseline="0">
              <a:solidFill>
                <a:schemeClr val="dk1"/>
              </a:solidFill>
              <a:effectLst/>
              <a:latin typeface="+mn-lt"/>
              <a:ea typeface="+mn-ea"/>
              <a:cs typeface="+mn-cs"/>
            </a:rPr>
            <a:t>Vosaltres no heu de treballar expressament res, ja que l'eina està pensada per funcionar autònomament. </a:t>
          </a:r>
          <a:endParaRPr lang="ca-ES">
            <a:effectLst/>
          </a:endParaRPr>
        </a:p>
        <a:p>
          <a:r>
            <a:rPr lang="ca-ES" sz="1100" b="0" baseline="0">
              <a:solidFill>
                <a:sysClr val="windowText" lastClr="000000"/>
              </a:solidFill>
            </a:rPr>
            <a:t>De la pestanya Quadre de Comandament, només heu de seleccionar el municipi del que voleu consultar la informació de la llista que us oferim. Les dades dels gràfics i de les taules dinàmiques s'actualitzaran i filtraran pel municipi escollit.</a:t>
          </a:r>
        </a:p>
        <a:p>
          <a:endParaRPr lang="ca-ES" sz="1100" b="0" baseline="0">
            <a:solidFill>
              <a:sysClr val="windowText" lastClr="000000"/>
            </a:solidFill>
          </a:endParaRPr>
        </a:p>
        <a:p>
          <a:r>
            <a:rPr lang="ca-ES" sz="1100" b="1" baseline="0">
              <a:solidFill>
                <a:schemeClr val="dk1"/>
              </a:solidFill>
              <a:effectLst/>
              <a:latin typeface="+mn-lt"/>
              <a:ea typeface="+mn-ea"/>
              <a:cs typeface="+mn-cs"/>
            </a:rPr>
            <a:t>Quan s'actualitza i d'on surten les dades?</a:t>
          </a:r>
          <a:endParaRPr lang="ca-ES">
            <a:effectLst/>
          </a:endParaRPr>
        </a:p>
        <a:p>
          <a:r>
            <a:rPr lang="ca-ES" sz="1100" b="0" baseline="0">
              <a:solidFill>
                <a:schemeClr val="dk1"/>
              </a:solidFill>
              <a:effectLst/>
              <a:latin typeface="+mn-lt"/>
              <a:ea typeface="+mn-ea"/>
              <a:cs typeface="+mn-cs"/>
            </a:rPr>
            <a:t>Les dades que s'ofereixen son anuals i facilitades pel Síndic de Greuges després de treballar les avaluacons del TSO que realitza. </a:t>
          </a:r>
          <a:endParaRPr lang="ca-ES">
            <a:effectLst/>
          </a:endParaRPr>
        </a:p>
        <a:p>
          <a:endParaRPr lang="ca-ES" sz="1100" b="0" baseline="0">
            <a:solidFill>
              <a:sysClr val="windowText" lastClr="000000"/>
            </a:solidFill>
          </a:endParaRPr>
        </a:p>
        <a:p>
          <a:r>
            <a:rPr lang="ca-ES" sz="1100" b="1" baseline="0">
              <a:solidFill>
                <a:sysClr val="windowText" lastClr="000000"/>
              </a:solidFill>
            </a:rPr>
            <a:t>Què és el més important de l'eina?</a:t>
          </a:r>
        </a:p>
        <a:p>
          <a:r>
            <a:rPr lang="ca-ES" sz="1100" b="0" baseline="0">
              <a:solidFill>
                <a:sysClr val="windowText" lastClr="000000"/>
              </a:solidFill>
            </a:rPr>
            <a:t>El Quadre de comandament (pestanya específica), ja que és on podreu consultar tots els gràfics del vostre municipi i veure l'evolució al llarg dels anys tant global com de cada àmbit que avalua en Síndic de Greuges en el TSO.</a:t>
          </a:r>
        </a:p>
        <a:p>
          <a:endParaRPr lang="ca-ES" sz="1100" b="0" baseline="0">
            <a:solidFill>
              <a:sysClr val="windowText" lastClr="000000"/>
            </a:solidFill>
          </a:endParaRPr>
        </a:p>
        <a:p>
          <a:r>
            <a:rPr lang="ca-ES" sz="1100" b="1" baseline="0">
              <a:solidFill>
                <a:sysClr val="windowText" lastClr="000000"/>
              </a:solidFill>
            </a:rPr>
            <a:t>Haig de fer quelcom per tenir la informació actualitzada?</a:t>
          </a:r>
        </a:p>
        <a:p>
          <a:pPr marL="0" marR="0" lvl="0" indent="0" defTabSz="914400" eaLnBrk="1" fontAlgn="auto" latinLnBrk="0" hangingPunct="1">
            <a:lnSpc>
              <a:spcPct val="100000"/>
            </a:lnSpc>
            <a:spcBef>
              <a:spcPts val="0"/>
            </a:spcBef>
            <a:spcAft>
              <a:spcPts val="0"/>
            </a:spcAft>
            <a:buClrTx/>
            <a:buSzTx/>
            <a:buFontTx/>
            <a:buNone/>
            <a:tabLst/>
            <a:defRPr/>
          </a:pPr>
          <a:r>
            <a:rPr lang="ca-ES" sz="1100" b="0" baseline="0">
              <a:solidFill>
                <a:sysClr val="windowText" lastClr="000000"/>
              </a:solidFill>
            </a:rPr>
            <a:t>No. </a:t>
          </a:r>
          <a:r>
            <a:rPr lang="ca-ES" sz="1100" b="0" baseline="0">
              <a:solidFill>
                <a:schemeClr val="dk1"/>
              </a:solidFill>
              <a:effectLst/>
              <a:latin typeface="+mn-lt"/>
              <a:ea typeface="+mn-ea"/>
              <a:cs typeface="+mn-cs"/>
            </a:rPr>
            <a:t>Des del Gabinet d'Innovació Digital actualitzem les dades amb les que es nodreix el quadre de comandament i les respectives taules dinàmiques. Anualment us informarem i facilitarem de nou l'eina en la nostra Comunitat de Transparència i Govern Obert perquè la pugueu consultari utilitzar.</a:t>
          </a:r>
          <a:endParaRPr lang="ca-ES">
            <a:effectLst/>
          </a:endParaRPr>
        </a:p>
        <a:p>
          <a:endParaRPr lang="ca-ES" sz="1100" b="0">
            <a:solidFill>
              <a:sysClr val="windowText" lastClr="000000"/>
            </a:solidFill>
          </a:endParaRPr>
        </a:p>
      </xdr:txBody>
    </xdr:sp>
    <xdr:clientData/>
  </xdr:twoCellAnchor>
  <xdr:twoCellAnchor>
    <xdr:from>
      <xdr:col>0</xdr:col>
      <xdr:colOff>537209</xdr:colOff>
      <xdr:row>35</xdr:row>
      <xdr:rowOff>139066</xdr:rowOff>
    </xdr:from>
    <xdr:to>
      <xdr:col>28</xdr:col>
      <xdr:colOff>136265</xdr:colOff>
      <xdr:row>46</xdr:row>
      <xdr:rowOff>76201</xdr:rowOff>
    </xdr:to>
    <xdr:sp macro="" textlink="">
      <xdr:nvSpPr>
        <xdr:cNvPr id="6" name="QuadreDeText 5">
          <a:extLst>
            <a:ext uri="{FF2B5EF4-FFF2-40B4-BE49-F238E27FC236}">
              <a16:creationId xmlns:a16="http://schemas.microsoft.com/office/drawing/2014/main" id="{C8EC35A0-4A18-4F1A-8197-36B6EA13AF21}"/>
            </a:ext>
          </a:extLst>
        </xdr:cNvPr>
        <xdr:cNvSpPr txBox="1"/>
      </xdr:nvSpPr>
      <xdr:spPr>
        <a:xfrm>
          <a:off x="537209" y="6473191"/>
          <a:ext cx="16667856" cy="1927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solidFill>
                <a:srgbClr val="00B4D8"/>
              </a:solidFill>
            </a:rPr>
            <a:t>CONTROL DE CANVIS</a:t>
          </a:r>
        </a:p>
        <a:p>
          <a:r>
            <a:rPr lang="ca-ES" sz="1100" b="0">
              <a:solidFill>
                <a:sysClr val="windowText" lastClr="000000"/>
              </a:solidFill>
            </a:rPr>
            <a:t>En</a:t>
          </a:r>
          <a:r>
            <a:rPr lang="ca-ES" sz="1100" b="0" baseline="0">
              <a:solidFill>
                <a:sysClr val="windowText" lastClr="000000"/>
              </a:solidFill>
            </a:rPr>
            <a:t> aquest apartat us expliquem els canvis que es produeixen cada any tant en valoracions de les variables dels diferents àmbits com la incorporació o eliminació d'aquestes.</a:t>
          </a:r>
          <a:endParaRPr lang="ca-ES" sz="1100" b="0">
            <a:solidFill>
              <a:sysClr val="windowText" lastClr="000000"/>
            </a:solidFill>
          </a:endParaRPr>
        </a:p>
        <a:p>
          <a:endParaRPr lang="ca-ES" sz="1100" b="1">
            <a:solidFill>
              <a:schemeClr val="accent1">
                <a:lumMod val="75000"/>
              </a:schemeClr>
            </a:solidFill>
          </a:endParaRPr>
        </a:p>
        <a:p>
          <a:r>
            <a:rPr lang="ca-ES" sz="1100" b="1" baseline="0">
              <a:solidFill>
                <a:srgbClr val="00B4D8"/>
              </a:solidFill>
            </a:rPr>
            <a:t>Canvis per any</a:t>
          </a:r>
        </a:p>
        <a:p>
          <a:r>
            <a:rPr lang="ca-ES" sz="1100" b="1" baseline="0">
              <a:solidFill>
                <a:srgbClr val="00B4D8"/>
              </a:solidFill>
            </a:rPr>
            <a:t>2022: </a:t>
          </a:r>
          <a:r>
            <a:rPr lang="ca-ES" sz="1100" b="0" baseline="0">
              <a:solidFill>
                <a:sysClr val="windowText" lastClr="000000"/>
              </a:solidFill>
            </a:rPr>
            <a:t>Es donen canvis en els àmbits d'Administració Eficaç i en Puntuació addcional:</a:t>
          </a:r>
        </a:p>
        <a:p>
          <a:r>
            <a:rPr lang="ca-ES" sz="1100" b="0" baseline="0">
              <a:solidFill>
                <a:sysClr val="windowText" lastClr="000000"/>
              </a:solidFill>
            </a:rPr>
            <a:t>- Administració eficaç: </a:t>
          </a:r>
        </a:p>
        <a:p>
          <a:pPr lvl="1"/>
          <a:r>
            <a:rPr lang="ca-ES" sz="1100" b="0" baseline="0">
              <a:solidFill>
                <a:sysClr val="windowText" lastClr="000000"/>
              </a:solidFill>
            </a:rPr>
            <a:t>· S'introdureix una nova variable InfoCorresponSolicitud (La informació lliurada es correspon amb la sol·licitud?) amb un pes de 50%. </a:t>
          </a:r>
        </a:p>
        <a:p>
          <a:pPr lvl="1"/>
          <a:r>
            <a:rPr lang="ca-ES" sz="1100" b="0" baseline="0">
              <a:solidFill>
                <a:sysClr val="windowText" lastClr="000000"/>
              </a:solidFill>
            </a:rPr>
            <a:t>· Variació de pesos en totes les variables respecte l'any anterior 2021 (consultar pestanya Variables).</a:t>
          </a:r>
        </a:p>
        <a:p>
          <a:pPr lvl="0"/>
          <a:r>
            <a:rPr lang="ca-ES" sz="1100" b="0" baseline="0">
              <a:solidFill>
                <a:sysClr val="windowText" lastClr="000000"/>
              </a:solidFill>
            </a:rPr>
            <a:t>- Puntuació addicional: </a:t>
          </a:r>
        </a:p>
        <a:p>
          <a:pPr lvl="1"/>
          <a:r>
            <a:rPr lang="ca-ES" sz="1100" b="0" baseline="0">
              <a:solidFill>
                <a:sysClr val="windowText" lastClr="000000"/>
              </a:solidFill>
            </a:rPr>
            <a:t>· S'introdueix una nova variable OfertaAssistenciaAssessorament (S'ofereix assitència i assessorament per a l'accés a la informació?) amb un pes de 10%.</a:t>
          </a:r>
          <a:endParaRPr lang="ca-ES" sz="1100" b="0">
            <a:solidFill>
              <a:sysClr val="windowText" lastClr="000000"/>
            </a:solidFill>
          </a:endParaRPr>
        </a:p>
      </xdr:txBody>
    </xdr:sp>
    <xdr:clientData/>
  </xdr:twoCellAnchor>
  <xdr:twoCellAnchor editAs="oneCell">
    <xdr:from>
      <xdr:col>0</xdr:col>
      <xdr:colOff>467081</xdr:colOff>
      <xdr:row>0</xdr:row>
      <xdr:rowOff>144780</xdr:rowOff>
    </xdr:from>
    <xdr:to>
      <xdr:col>3</xdr:col>
      <xdr:colOff>305552</xdr:colOff>
      <xdr:row>3</xdr:row>
      <xdr:rowOff>146006</xdr:rowOff>
    </xdr:to>
    <xdr:pic>
      <xdr:nvPicPr>
        <xdr:cNvPr id="9" name="Imatge 8">
          <a:extLst>
            <a:ext uri="{FF2B5EF4-FFF2-40B4-BE49-F238E27FC236}">
              <a16:creationId xmlns:a16="http://schemas.microsoft.com/office/drawing/2014/main" id="{82932FD2-E3C3-2C66-359A-6CAFED9068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081" y="144780"/>
          <a:ext cx="1667271" cy="544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522515</xdr:colOff>
      <xdr:row>4</xdr:row>
      <xdr:rowOff>0</xdr:rowOff>
    </xdr:from>
    <xdr:to>
      <xdr:col>20</xdr:col>
      <xdr:colOff>544287</xdr:colOff>
      <xdr:row>22</xdr:row>
      <xdr:rowOff>0</xdr:rowOff>
    </xdr:to>
    <xdr:sp macro="" textlink="">
      <xdr:nvSpPr>
        <xdr:cNvPr id="8" name="Rectangle: cantonades arrodonides 7">
          <a:extLst>
            <a:ext uri="{FF2B5EF4-FFF2-40B4-BE49-F238E27FC236}">
              <a16:creationId xmlns:a16="http://schemas.microsoft.com/office/drawing/2014/main" id="{75DA6F50-4A3D-7196-8D97-8214928A802B}"/>
            </a:ext>
          </a:extLst>
        </xdr:cNvPr>
        <xdr:cNvSpPr/>
      </xdr:nvSpPr>
      <xdr:spPr>
        <a:xfrm>
          <a:off x="522515" y="370114"/>
          <a:ext cx="14565086" cy="3331029"/>
        </a:xfrm>
        <a:prstGeom prst="roundRect">
          <a:avLst/>
        </a:prstGeom>
        <a:solidFill>
          <a:schemeClr val="bg1"/>
        </a:solidFill>
        <a:ln w="19050">
          <a:solidFill>
            <a:schemeClr val="tx1">
              <a:lumMod val="65000"/>
              <a:lumOff val="3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ca-ES" sz="1400" b="1" baseline="0">
              <a:solidFill>
                <a:sysClr val="windowText" lastClr="000000"/>
              </a:solidFill>
            </a:rPr>
            <a:t>Escolliu l'ADMINISTRACIÓ que voleu consultar </a:t>
          </a:r>
          <a:endParaRPr lang="ca-ES" sz="1400" b="1">
            <a:solidFill>
              <a:sysClr val="windowText" lastClr="000000"/>
            </a:solidFill>
          </a:endParaRPr>
        </a:p>
      </xdr:txBody>
    </xdr:sp>
    <xdr:clientData/>
  </xdr:twoCellAnchor>
  <xdr:twoCellAnchor>
    <xdr:from>
      <xdr:col>1</xdr:col>
      <xdr:colOff>571500</xdr:colOff>
      <xdr:row>24</xdr:row>
      <xdr:rowOff>58239</xdr:rowOff>
    </xdr:from>
    <xdr:to>
      <xdr:col>8</xdr:col>
      <xdr:colOff>505369</xdr:colOff>
      <xdr:row>111</xdr:row>
      <xdr:rowOff>341</xdr:rowOff>
    </xdr:to>
    <xdr:sp macro="" textlink="">
      <xdr:nvSpPr>
        <xdr:cNvPr id="9" name="Rectangle 8">
          <a:extLst>
            <a:ext uri="{FF2B5EF4-FFF2-40B4-BE49-F238E27FC236}">
              <a16:creationId xmlns:a16="http://schemas.microsoft.com/office/drawing/2014/main" id="{460EE0A4-322B-6C9F-56D9-B3E64B9D92BF}"/>
            </a:ext>
          </a:extLst>
        </xdr:cNvPr>
        <xdr:cNvSpPr/>
      </xdr:nvSpPr>
      <xdr:spPr>
        <a:xfrm>
          <a:off x="571500" y="4749982"/>
          <a:ext cx="7161983" cy="16042073"/>
        </a:xfrm>
        <a:prstGeom prst="rect">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twoCellAnchor>
    <xdr:from>
      <xdr:col>1</xdr:col>
      <xdr:colOff>892086</xdr:colOff>
      <xdr:row>47</xdr:row>
      <xdr:rowOff>1630</xdr:rowOff>
    </xdr:from>
    <xdr:to>
      <xdr:col>8</xdr:col>
      <xdr:colOff>165192</xdr:colOff>
      <xdr:row>108</xdr:row>
      <xdr:rowOff>119743</xdr:rowOff>
    </xdr:to>
    <xdr:sp macro="" textlink="">
      <xdr:nvSpPr>
        <xdr:cNvPr id="10" name="Rectangle: cantonades arrodonides 9">
          <a:extLst>
            <a:ext uri="{FF2B5EF4-FFF2-40B4-BE49-F238E27FC236}">
              <a16:creationId xmlns:a16="http://schemas.microsoft.com/office/drawing/2014/main" id="{E0DA5326-5E68-5EE2-92D4-7DBAB15C6FEB}"/>
            </a:ext>
          </a:extLst>
        </xdr:cNvPr>
        <xdr:cNvSpPr/>
      </xdr:nvSpPr>
      <xdr:spPr>
        <a:xfrm>
          <a:off x="892086" y="8949687"/>
          <a:ext cx="6501220" cy="11406599"/>
        </a:xfrm>
        <a:prstGeom prst="roundRect">
          <a:avLst/>
        </a:prstGeom>
        <a:solidFill>
          <a:schemeClr val="accent6">
            <a:lumMod val="20000"/>
            <a:lumOff val="80000"/>
          </a:schemeClr>
        </a:solidFill>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t"/>
        <a:lstStyle/>
        <a:p>
          <a:pPr algn="l"/>
          <a:r>
            <a:rPr lang="ca-ES" sz="1100" b="1">
              <a:solidFill>
                <a:sysClr val="windowText" lastClr="000000"/>
              </a:solidFill>
            </a:rPr>
            <a:t>ASSOLIMENT PER ÀMBIT</a:t>
          </a:r>
          <a:r>
            <a:rPr lang="ca-ES" sz="1100" b="1" baseline="0">
              <a:solidFill>
                <a:sysClr val="windowText" lastClr="000000"/>
              </a:solidFill>
            </a:rPr>
            <a:t>- EVOLUCIÓ PER ANYS</a:t>
          </a:r>
          <a:endParaRPr lang="ca-ES" sz="1100" b="1">
            <a:solidFill>
              <a:sysClr val="windowText" lastClr="000000"/>
            </a:solidFill>
          </a:endParaRPr>
        </a:p>
      </xdr:txBody>
    </xdr:sp>
    <xdr:clientData/>
  </xdr:twoCellAnchor>
  <xdr:twoCellAnchor>
    <xdr:from>
      <xdr:col>1</xdr:col>
      <xdr:colOff>1012370</xdr:colOff>
      <xdr:row>69</xdr:row>
      <xdr:rowOff>1</xdr:rowOff>
    </xdr:from>
    <xdr:to>
      <xdr:col>7</xdr:col>
      <xdr:colOff>609599</xdr:colOff>
      <xdr:row>87</xdr:row>
      <xdr:rowOff>21772</xdr:rowOff>
    </xdr:to>
    <xdr:sp macro="" textlink="">
      <xdr:nvSpPr>
        <xdr:cNvPr id="11" name="Rectangle: cantonades arrodonides 10">
          <a:extLst>
            <a:ext uri="{FF2B5EF4-FFF2-40B4-BE49-F238E27FC236}">
              <a16:creationId xmlns:a16="http://schemas.microsoft.com/office/drawing/2014/main" id="{C2AEF358-30D9-448A-9A32-220F653E71E8}"/>
            </a:ext>
          </a:extLst>
        </xdr:cNvPr>
        <xdr:cNvSpPr/>
      </xdr:nvSpPr>
      <xdr:spPr>
        <a:xfrm>
          <a:off x="1012370" y="13019315"/>
          <a:ext cx="6215743" cy="3352800"/>
        </a:xfrm>
        <a:prstGeom prst="roundRect">
          <a:avLst/>
        </a:prstGeom>
        <a:solidFill>
          <a:schemeClr val="accent4">
            <a:lumMod val="40000"/>
            <a:lumOff val="60000"/>
          </a:schemeClr>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lang="ca-ES" sz="1100" b="1">
              <a:solidFill>
                <a:sysClr val="windowText" lastClr="000000"/>
              </a:solidFill>
            </a:rPr>
            <a:t>DADES</a:t>
          </a:r>
          <a:r>
            <a:rPr lang="ca-ES" sz="1100" b="1" baseline="0">
              <a:solidFill>
                <a:sysClr val="windowText" lastClr="000000"/>
              </a:solidFill>
            </a:rPr>
            <a:t> MITJANA COMARCA DEL MUNICIPI PER FAMILIA I PER ANYS</a:t>
          </a:r>
          <a:endParaRPr lang="ca-ES" sz="1100" b="1">
            <a:solidFill>
              <a:sysClr val="windowText" lastClr="000000"/>
            </a:solidFill>
          </a:endParaRPr>
        </a:p>
      </xdr:txBody>
    </xdr:sp>
    <xdr:clientData/>
  </xdr:twoCellAnchor>
  <xdr:twoCellAnchor>
    <xdr:from>
      <xdr:col>1</xdr:col>
      <xdr:colOff>1066801</xdr:colOff>
      <xdr:row>88</xdr:row>
      <xdr:rowOff>137177</xdr:rowOff>
    </xdr:from>
    <xdr:to>
      <xdr:col>7</xdr:col>
      <xdr:colOff>587829</xdr:colOff>
      <xdr:row>106</xdr:row>
      <xdr:rowOff>130627</xdr:rowOff>
    </xdr:to>
    <xdr:sp macro="" textlink="">
      <xdr:nvSpPr>
        <xdr:cNvPr id="12" name="Rectangle: cantonades arrodonides 11">
          <a:extLst>
            <a:ext uri="{FF2B5EF4-FFF2-40B4-BE49-F238E27FC236}">
              <a16:creationId xmlns:a16="http://schemas.microsoft.com/office/drawing/2014/main" id="{128A2EC4-526A-44AA-96C1-E64C33458571}"/>
            </a:ext>
          </a:extLst>
        </xdr:cNvPr>
        <xdr:cNvSpPr/>
      </xdr:nvSpPr>
      <xdr:spPr>
        <a:xfrm>
          <a:off x="1066801" y="16672577"/>
          <a:ext cx="6139542" cy="3324479"/>
        </a:xfrm>
        <a:prstGeom prst="roundRect">
          <a:avLst/>
        </a:prstGeom>
        <a:solidFill>
          <a:schemeClr val="accent4">
            <a:lumMod val="40000"/>
            <a:lumOff val="60000"/>
          </a:schemeClr>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lang="ca-ES" sz="1100" b="1">
              <a:solidFill>
                <a:sysClr val="windowText" lastClr="000000"/>
              </a:solidFill>
            </a:rPr>
            <a:t>DADES MITJANA PER FRANJA HABITANTS</a:t>
          </a:r>
          <a:r>
            <a:rPr lang="ca-ES" sz="1100" b="1" baseline="0">
              <a:solidFill>
                <a:sysClr val="windowText" lastClr="000000"/>
              </a:solidFill>
            </a:rPr>
            <a:t> PER FAMILIA I PER ANYS</a:t>
          </a:r>
          <a:endParaRPr lang="ca-ES" sz="1100" b="1">
            <a:solidFill>
              <a:sysClr val="windowText" lastClr="000000"/>
            </a:solidFill>
          </a:endParaRPr>
        </a:p>
      </xdr:txBody>
    </xdr:sp>
    <xdr:clientData/>
  </xdr:twoCellAnchor>
  <xdr:twoCellAnchor>
    <xdr:from>
      <xdr:col>9</xdr:col>
      <xdr:colOff>68037</xdr:colOff>
      <xdr:row>24</xdr:row>
      <xdr:rowOff>21771</xdr:rowOff>
    </xdr:from>
    <xdr:to>
      <xdr:col>20</xdr:col>
      <xdr:colOff>511085</xdr:colOff>
      <xdr:row>110</xdr:row>
      <xdr:rowOff>163286</xdr:rowOff>
    </xdr:to>
    <xdr:sp macro="" textlink="">
      <xdr:nvSpPr>
        <xdr:cNvPr id="14" name="Rectangle 13">
          <a:extLst>
            <a:ext uri="{FF2B5EF4-FFF2-40B4-BE49-F238E27FC236}">
              <a16:creationId xmlns:a16="http://schemas.microsoft.com/office/drawing/2014/main" id="{070316D0-CA36-4F71-AC7F-2C34C30A2034}"/>
            </a:ext>
          </a:extLst>
        </xdr:cNvPr>
        <xdr:cNvSpPr/>
      </xdr:nvSpPr>
      <xdr:spPr>
        <a:xfrm>
          <a:off x="7905751" y="4713514"/>
          <a:ext cx="7148648" cy="16056429"/>
        </a:xfrm>
        <a:prstGeom prst="rect">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b="1"/>
        </a:p>
      </xdr:txBody>
    </xdr:sp>
    <xdr:clientData/>
  </xdr:twoCellAnchor>
  <xdr:twoCellAnchor>
    <xdr:from>
      <xdr:col>9</xdr:col>
      <xdr:colOff>401141</xdr:colOff>
      <xdr:row>26</xdr:row>
      <xdr:rowOff>181250</xdr:rowOff>
    </xdr:from>
    <xdr:to>
      <xdr:col>20</xdr:col>
      <xdr:colOff>195944</xdr:colOff>
      <xdr:row>39</xdr:row>
      <xdr:rowOff>65315</xdr:rowOff>
    </xdr:to>
    <xdr:sp macro="" textlink="">
      <xdr:nvSpPr>
        <xdr:cNvPr id="15" name="Rectangle: cantonades arrodonides 14">
          <a:extLst>
            <a:ext uri="{FF2B5EF4-FFF2-40B4-BE49-F238E27FC236}">
              <a16:creationId xmlns:a16="http://schemas.microsoft.com/office/drawing/2014/main" id="{9B958118-EDFB-4D79-83A8-BC2C87886CD3}"/>
            </a:ext>
          </a:extLst>
        </xdr:cNvPr>
        <xdr:cNvSpPr/>
      </xdr:nvSpPr>
      <xdr:spPr>
        <a:xfrm>
          <a:off x="8238855" y="5243107"/>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ACCESSIBLE</a:t>
          </a:r>
        </a:p>
      </xdr:txBody>
    </xdr:sp>
    <xdr:clientData/>
  </xdr:twoCellAnchor>
  <xdr:twoCellAnchor>
    <xdr:from>
      <xdr:col>1</xdr:col>
      <xdr:colOff>884737</xdr:colOff>
      <xdr:row>26</xdr:row>
      <xdr:rowOff>15242</xdr:rowOff>
    </xdr:from>
    <xdr:to>
      <xdr:col>8</xdr:col>
      <xdr:colOff>165463</xdr:colOff>
      <xdr:row>45</xdr:row>
      <xdr:rowOff>163286</xdr:rowOff>
    </xdr:to>
    <xdr:sp macro="" textlink="">
      <xdr:nvSpPr>
        <xdr:cNvPr id="3" name="Rectangle: cantonades arrodonides 2">
          <a:extLst>
            <a:ext uri="{FF2B5EF4-FFF2-40B4-BE49-F238E27FC236}">
              <a16:creationId xmlns:a16="http://schemas.microsoft.com/office/drawing/2014/main" id="{8DB0D25F-350D-4F6A-A993-117ACDAC135E}"/>
            </a:ext>
          </a:extLst>
        </xdr:cNvPr>
        <xdr:cNvSpPr/>
      </xdr:nvSpPr>
      <xdr:spPr>
        <a:xfrm>
          <a:off x="884737" y="5077099"/>
          <a:ext cx="6508840" cy="3664130"/>
        </a:xfrm>
        <a:prstGeom prst="roundRect">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ca-ES" sz="1100" b="1">
              <a:solidFill>
                <a:sysClr val="windowText" lastClr="000000"/>
              </a:solidFill>
            </a:rPr>
            <a:t>% ASSOLIMENT </a:t>
          </a:r>
          <a:r>
            <a:rPr lang="ca-ES" sz="1100" b="1" baseline="0">
              <a:solidFill>
                <a:sysClr val="windowText" lastClr="000000"/>
              </a:solidFill>
            </a:rPr>
            <a:t>MUNICIPI - EVOLUCIÓ PER ANYS (respecte 100%)</a:t>
          </a:r>
          <a:endParaRPr lang="ca-ES" sz="1100" b="1">
            <a:solidFill>
              <a:sysClr val="windowText" lastClr="000000"/>
            </a:solidFill>
          </a:endParaRPr>
        </a:p>
      </xdr:txBody>
    </xdr:sp>
    <xdr:clientData/>
  </xdr:twoCellAnchor>
  <xdr:twoCellAnchor editAs="oneCell">
    <xdr:from>
      <xdr:col>1</xdr:col>
      <xdr:colOff>1186543</xdr:colOff>
      <xdr:row>6</xdr:row>
      <xdr:rowOff>163285</xdr:rowOff>
    </xdr:from>
    <xdr:to>
      <xdr:col>19</xdr:col>
      <xdr:colOff>475163</xdr:colOff>
      <xdr:row>21</xdr:row>
      <xdr:rowOff>76199</xdr:rowOff>
    </xdr:to>
    <mc:AlternateContent xmlns:mc="http://schemas.openxmlformats.org/markup-compatibility/2006" xmlns:a14="http://schemas.microsoft.com/office/drawing/2010/main">
      <mc:Choice Requires="a14">
        <xdr:graphicFrame macro="">
          <xdr:nvGraphicFramePr>
            <xdr:cNvPr id="5" name="Administracio 1">
              <a:extLst>
                <a:ext uri="{FF2B5EF4-FFF2-40B4-BE49-F238E27FC236}">
                  <a16:creationId xmlns:a16="http://schemas.microsoft.com/office/drawing/2014/main" id="{4AC72A88-003F-ED7D-BB3F-D6F50B16B2F2}"/>
                </a:ext>
              </a:extLst>
            </xdr:cNvPr>
            <xdr:cNvGraphicFramePr/>
          </xdr:nvGraphicFramePr>
          <xdr:xfrm>
            <a:off x="0" y="0"/>
            <a:ext cx="0" cy="0"/>
          </xdr:xfrm>
          <a:graphic>
            <a:graphicData uri="http://schemas.microsoft.com/office/drawing/2010/slicer">
              <sle:slicer xmlns:sle="http://schemas.microsoft.com/office/drawing/2010/slicer" name="Administracio 1"/>
            </a:graphicData>
          </a:graphic>
        </xdr:graphicFrame>
      </mc:Choice>
      <mc:Fallback xmlns="">
        <xdr:sp macro="" textlink="">
          <xdr:nvSpPr>
            <xdr:cNvPr id="0" name=""/>
            <xdr:cNvSpPr>
              <a:spLocks noTextEdit="1"/>
            </xdr:cNvSpPr>
          </xdr:nvSpPr>
          <xdr:spPr>
            <a:xfrm>
              <a:off x="1186543" y="1523999"/>
              <a:ext cx="13226143" cy="2688771"/>
            </a:xfrm>
            <a:prstGeom prst="rect">
              <a:avLst/>
            </a:prstGeom>
            <a:solidFill>
              <a:prstClr val="white"/>
            </a:solidFill>
            <a:ln w="1">
              <a:solidFill>
                <a:prstClr val="green"/>
              </a:solidFill>
            </a:ln>
          </xdr:spPr>
          <xdr:txBody>
            <a:bodyPr vertOverflow="clip" horzOverflow="clip"/>
            <a:lstStyle/>
            <a:p>
              <a:r>
                <a:rPr lang="ca-ES" sz="1100"/>
                <a:t>Aquesta forma representa un afinador. Els afinadors són compatibles amb l'Excel 2010 o posterior.
Si la forma s'ha modificat en una versió anterior de l'Excel o si el llibre de treball s'ha desat a l'Excel 2003 o en una versió anterior, l'afinador no es pot utilitzar.</a:t>
              </a:r>
            </a:p>
          </xdr:txBody>
        </xdr:sp>
      </mc:Fallback>
    </mc:AlternateContent>
    <xdr:clientData/>
  </xdr:twoCellAnchor>
  <xdr:twoCellAnchor>
    <xdr:from>
      <xdr:col>1</xdr:col>
      <xdr:colOff>947058</xdr:colOff>
      <xdr:row>29</xdr:row>
      <xdr:rowOff>152399</xdr:rowOff>
    </xdr:from>
    <xdr:to>
      <xdr:col>4</xdr:col>
      <xdr:colOff>21772</xdr:colOff>
      <xdr:row>43</xdr:row>
      <xdr:rowOff>32655</xdr:rowOff>
    </xdr:to>
    <xdr:grpSp>
      <xdr:nvGrpSpPr>
        <xdr:cNvPr id="25" name="Agrupa 24">
          <a:extLst>
            <a:ext uri="{FF2B5EF4-FFF2-40B4-BE49-F238E27FC236}">
              <a16:creationId xmlns:a16="http://schemas.microsoft.com/office/drawing/2014/main" id="{6553F3FB-91B3-9144-3B07-D49D45049FF7}"/>
            </a:ext>
          </a:extLst>
        </xdr:cNvPr>
        <xdr:cNvGrpSpPr/>
      </xdr:nvGrpSpPr>
      <xdr:grpSpPr>
        <a:xfrm>
          <a:off x="1554753" y="5657849"/>
          <a:ext cx="3854359" cy="2412001"/>
          <a:chOff x="315687" y="5769428"/>
          <a:chExt cx="3864428" cy="2471056"/>
        </a:xfrm>
      </xdr:grpSpPr>
      <xdr:graphicFrame macro="">
        <xdr:nvGraphicFramePr>
          <xdr:cNvPr id="2" name="Gràfic 1">
            <a:extLst>
              <a:ext uri="{FF2B5EF4-FFF2-40B4-BE49-F238E27FC236}">
                <a16:creationId xmlns:a16="http://schemas.microsoft.com/office/drawing/2014/main" id="{17102F54-A3F2-4911-8343-37056115899D}"/>
              </a:ext>
            </a:extLst>
          </xdr:cNvPr>
          <xdr:cNvGraphicFramePr>
            <a:graphicFrameLocks/>
          </xdr:cNvGraphicFramePr>
        </xdr:nvGraphicFramePr>
        <xdr:xfrm>
          <a:off x="315687" y="5769428"/>
          <a:ext cx="3864428" cy="220980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Oval 3">
            <a:extLst>
              <a:ext uri="{FF2B5EF4-FFF2-40B4-BE49-F238E27FC236}">
                <a16:creationId xmlns:a16="http://schemas.microsoft.com/office/drawing/2014/main" id="{0E434F00-0017-9E69-C95F-D7FDA062DB92}"/>
              </a:ext>
            </a:extLst>
          </xdr:cNvPr>
          <xdr:cNvSpPr/>
        </xdr:nvSpPr>
        <xdr:spPr>
          <a:xfrm>
            <a:off x="1774373" y="6379027"/>
            <a:ext cx="1001486" cy="968830"/>
          </a:xfrm>
          <a:prstGeom prst="ellipse">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sp macro="" textlink="'taules dinàmiques'!$K$73">
        <xdr:nvSpPr>
          <xdr:cNvPr id="7" name="QuadreDeText 6">
            <a:extLst>
              <a:ext uri="{FF2B5EF4-FFF2-40B4-BE49-F238E27FC236}">
                <a16:creationId xmlns:a16="http://schemas.microsoft.com/office/drawing/2014/main" id="{1F4A67CD-0A6E-5C60-E6B5-BC8E6438BCA6}"/>
              </a:ext>
            </a:extLst>
          </xdr:cNvPr>
          <xdr:cNvSpPr txBox="1"/>
        </xdr:nvSpPr>
        <xdr:spPr>
          <a:xfrm>
            <a:off x="1959428" y="6683829"/>
            <a:ext cx="58782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C075291-AAB6-4F99-A157-70AE37990230}" type="TxLink">
              <a:rPr lang="en-US" sz="2000" b="1" i="0" u="none" strike="noStrike">
                <a:solidFill>
                  <a:schemeClr val="bg1"/>
                </a:solidFill>
                <a:latin typeface="Calibri"/>
                <a:cs typeface="Calibri"/>
              </a:rPr>
              <a:pPr algn="ctr"/>
              <a:t>14913</a:t>
            </a:fld>
            <a:endParaRPr lang="ca-ES" sz="2000" b="1">
              <a:solidFill>
                <a:schemeClr val="bg1"/>
              </a:solidFill>
            </a:endParaRPr>
          </a:p>
        </xdr:txBody>
      </xdr:sp>
      <xdr:sp macro="" textlink="'taules dinàmiques'!J73">
        <xdr:nvSpPr>
          <xdr:cNvPr id="13" name="QuadreDeText 12">
            <a:extLst>
              <a:ext uri="{FF2B5EF4-FFF2-40B4-BE49-F238E27FC236}">
                <a16:creationId xmlns:a16="http://schemas.microsoft.com/office/drawing/2014/main" id="{F5ECB158-16AA-A287-AD49-1B11336962B0}"/>
              </a:ext>
            </a:extLst>
          </xdr:cNvPr>
          <xdr:cNvSpPr txBox="1"/>
        </xdr:nvSpPr>
        <xdr:spPr>
          <a:xfrm>
            <a:off x="1774372" y="7913913"/>
            <a:ext cx="101237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6B66AC6D-928E-41FF-BE64-F4C2B89D99C9}" type="TxLink">
              <a:rPr lang="en-US" sz="2000" b="1" i="0" u="none" strike="noStrike">
                <a:solidFill>
                  <a:schemeClr val="tx1">
                    <a:lumMod val="75000"/>
                    <a:lumOff val="25000"/>
                  </a:schemeClr>
                </a:solidFill>
                <a:latin typeface="Calibri"/>
                <a:ea typeface="+mn-ea"/>
                <a:cs typeface="Calibri"/>
              </a:rPr>
              <a:pPr marL="0" indent="0" algn="ctr"/>
              <a:t>2021</a:t>
            </a:fld>
            <a:endParaRPr lang="ca-ES" sz="2000" b="1" i="0" u="none" strike="noStrike">
              <a:solidFill>
                <a:schemeClr val="tx1">
                  <a:lumMod val="75000"/>
                  <a:lumOff val="25000"/>
                </a:schemeClr>
              </a:solidFill>
              <a:latin typeface="Calibri"/>
              <a:ea typeface="+mn-ea"/>
              <a:cs typeface="Calibri"/>
            </a:endParaRPr>
          </a:p>
        </xdr:txBody>
      </xdr:sp>
    </xdr:grpSp>
    <xdr:clientData/>
  </xdr:twoCellAnchor>
  <xdr:twoCellAnchor>
    <xdr:from>
      <xdr:col>1</xdr:col>
      <xdr:colOff>3309259</xdr:colOff>
      <xdr:row>29</xdr:row>
      <xdr:rowOff>152402</xdr:rowOff>
    </xdr:from>
    <xdr:to>
      <xdr:col>8</xdr:col>
      <xdr:colOff>402774</xdr:colOff>
      <xdr:row>43</xdr:row>
      <xdr:rowOff>97969</xdr:rowOff>
    </xdr:to>
    <xdr:grpSp>
      <xdr:nvGrpSpPr>
        <xdr:cNvPr id="29" name="Agrupa 28">
          <a:extLst>
            <a:ext uri="{FF2B5EF4-FFF2-40B4-BE49-F238E27FC236}">
              <a16:creationId xmlns:a16="http://schemas.microsoft.com/office/drawing/2014/main" id="{676CD65B-BA76-64F1-317E-B9CEDC1C0F42}"/>
            </a:ext>
          </a:extLst>
        </xdr:cNvPr>
        <xdr:cNvGrpSpPr/>
      </xdr:nvGrpSpPr>
      <xdr:grpSpPr>
        <a:xfrm>
          <a:off x="3916954" y="5657852"/>
          <a:ext cx="4311560" cy="2475407"/>
          <a:chOff x="3309259" y="5769431"/>
          <a:chExt cx="4321629" cy="2536367"/>
        </a:xfrm>
      </xdr:grpSpPr>
      <xdr:graphicFrame macro="">
        <xdr:nvGraphicFramePr>
          <xdr:cNvPr id="21" name="Gràfic 20">
            <a:extLst>
              <a:ext uri="{FF2B5EF4-FFF2-40B4-BE49-F238E27FC236}">
                <a16:creationId xmlns:a16="http://schemas.microsoft.com/office/drawing/2014/main" id="{3DC474E7-2631-4625-A866-8C311089F05A}"/>
              </a:ext>
            </a:extLst>
          </xdr:cNvPr>
          <xdr:cNvGraphicFramePr>
            <a:graphicFrameLocks/>
          </xdr:cNvGraphicFramePr>
        </xdr:nvGraphicFramePr>
        <xdr:xfrm>
          <a:off x="3309259" y="5769431"/>
          <a:ext cx="4321629" cy="235131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2" name="Oval 21">
            <a:extLst>
              <a:ext uri="{FF2B5EF4-FFF2-40B4-BE49-F238E27FC236}">
                <a16:creationId xmlns:a16="http://schemas.microsoft.com/office/drawing/2014/main" id="{0A49EBCA-BBAD-4D9A-93F9-839BC065DAA1}"/>
              </a:ext>
            </a:extLst>
          </xdr:cNvPr>
          <xdr:cNvSpPr/>
        </xdr:nvSpPr>
        <xdr:spPr>
          <a:xfrm>
            <a:off x="4996544" y="6444341"/>
            <a:ext cx="1001486" cy="968830"/>
          </a:xfrm>
          <a:prstGeom prst="ellipse">
            <a:avLst/>
          </a:prstGeom>
          <a:solidFill>
            <a:schemeClr val="accent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sp macro="" textlink="'taules dinàmiques'!$K$74">
        <xdr:nvSpPr>
          <xdr:cNvPr id="23" name="QuadreDeText 22">
            <a:extLst>
              <a:ext uri="{FF2B5EF4-FFF2-40B4-BE49-F238E27FC236}">
                <a16:creationId xmlns:a16="http://schemas.microsoft.com/office/drawing/2014/main" id="{9A08D4AC-D647-4304-A091-6DA840E22A6A}"/>
              </a:ext>
            </a:extLst>
          </xdr:cNvPr>
          <xdr:cNvSpPr txBox="1"/>
        </xdr:nvSpPr>
        <xdr:spPr>
          <a:xfrm>
            <a:off x="5181599" y="6749143"/>
            <a:ext cx="58782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45F16A05-FE13-4DA3-803E-C7319728AC38}" type="TxLink">
              <a:rPr lang="en-US" sz="2000" b="1" i="0" u="none" strike="noStrike">
                <a:solidFill>
                  <a:schemeClr val="bg1"/>
                </a:solidFill>
                <a:latin typeface="Calibri"/>
                <a:ea typeface="+mn-ea"/>
                <a:cs typeface="Calibri"/>
              </a:rPr>
              <a:pPr marL="0" indent="0" algn="ctr"/>
              <a:t>16236</a:t>
            </a:fld>
            <a:endParaRPr lang="ca-ES" sz="2000" b="1" i="0" u="none" strike="noStrike">
              <a:solidFill>
                <a:schemeClr val="bg1"/>
              </a:solidFill>
              <a:latin typeface="Calibri"/>
              <a:ea typeface="+mn-ea"/>
              <a:cs typeface="Calibri"/>
            </a:endParaRPr>
          </a:p>
        </xdr:txBody>
      </xdr:sp>
      <xdr:sp macro="" textlink="'taules dinàmiques'!J74">
        <xdr:nvSpPr>
          <xdr:cNvPr id="24" name="QuadreDeText 23">
            <a:extLst>
              <a:ext uri="{FF2B5EF4-FFF2-40B4-BE49-F238E27FC236}">
                <a16:creationId xmlns:a16="http://schemas.microsoft.com/office/drawing/2014/main" id="{6C56B786-01E4-4A75-9D00-AA18B6868BC1}"/>
              </a:ext>
            </a:extLst>
          </xdr:cNvPr>
          <xdr:cNvSpPr txBox="1"/>
        </xdr:nvSpPr>
        <xdr:spPr>
          <a:xfrm>
            <a:off x="4996543" y="7979227"/>
            <a:ext cx="101237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2E6BD687-FAAA-43BB-B31F-45AA4796FE76}" type="TxLink">
              <a:rPr lang="en-US" sz="2000" b="1" i="0" u="none" strike="noStrike">
                <a:solidFill>
                  <a:schemeClr val="tx1">
                    <a:lumMod val="75000"/>
                    <a:lumOff val="25000"/>
                  </a:schemeClr>
                </a:solidFill>
                <a:latin typeface="Calibri"/>
                <a:ea typeface="+mn-ea"/>
                <a:cs typeface="Calibri"/>
              </a:rPr>
              <a:pPr marL="0" indent="0" algn="ctr"/>
              <a:t>2022</a:t>
            </a:fld>
            <a:endParaRPr lang="ca-ES" sz="2000" b="1" i="0" u="none" strike="noStrike">
              <a:solidFill>
                <a:schemeClr val="tx1">
                  <a:lumMod val="75000"/>
                  <a:lumOff val="25000"/>
                </a:schemeClr>
              </a:solidFill>
              <a:latin typeface="Calibri"/>
              <a:ea typeface="+mn-ea"/>
              <a:cs typeface="Calibri"/>
            </a:endParaRPr>
          </a:p>
        </xdr:txBody>
      </xdr:sp>
    </xdr:grpSp>
    <xdr:clientData/>
  </xdr:twoCellAnchor>
  <xdr:twoCellAnchor>
    <xdr:from>
      <xdr:col>1</xdr:col>
      <xdr:colOff>1480457</xdr:colOff>
      <xdr:row>23</xdr:row>
      <xdr:rowOff>43543</xdr:rowOff>
    </xdr:from>
    <xdr:to>
      <xdr:col>7</xdr:col>
      <xdr:colOff>315686</xdr:colOff>
      <xdr:row>25</xdr:row>
      <xdr:rowOff>54429</xdr:rowOff>
    </xdr:to>
    <xdr:sp macro="" textlink="">
      <xdr:nvSpPr>
        <xdr:cNvPr id="30" name="QuadreDeText 29">
          <a:extLst>
            <a:ext uri="{FF2B5EF4-FFF2-40B4-BE49-F238E27FC236}">
              <a16:creationId xmlns:a16="http://schemas.microsoft.com/office/drawing/2014/main" id="{F9793BE6-02A3-7755-A6E5-EF79A3AFDC31}"/>
            </a:ext>
          </a:extLst>
        </xdr:cNvPr>
        <xdr:cNvSpPr txBox="1"/>
      </xdr:nvSpPr>
      <xdr:spPr>
        <a:xfrm>
          <a:off x="1480457" y="4550229"/>
          <a:ext cx="5453743" cy="381000"/>
        </a:xfrm>
        <a:prstGeom prst="rect">
          <a:avLst/>
        </a:prstGeom>
        <a:solidFill>
          <a:schemeClr val="tx1">
            <a:lumMod val="50000"/>
            <a:lumOff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a-ES" sz="2000" b="1">
              <a:solidFill>
                <a:schemeClr val="bg1"/>
              </a:solidFill>
            </a:rPr>
            <a:t>DADES GLOBALS</a:t>
          </a:r>
        </a:p>
      </xdr:txBody>
    </xdr:sp>
    <xdr:clientData/>
  </xdr:twoCellAnchor>
  <xdr:twoCellAnchor>
    <xdr:from>
      <xdr:col>10</xdr:col>
      <xdr:colOff>413656</xdr:colOff>
      <xdr:row>23</xdr:row>
      <xdr:rowOff>43543</xdr:rowOff>
    </xdr:from>
    <xdr:to>
      <xdr:col>19</xdr:col>
      <xdr:colOff>380999</xdr:colOff>
      <xdr:row>25</xdr:row>
      <xdr:rowOff>54429</xdr:rowOff>
    </xdr:to>
    <xdr:sp macro="" textlink="">
      <xdr:nvSpPr>
        <xdr:cNvPr id="34" name="QuadreDeText 33">
          <a:extLst>
            <a:ext uri="{FF2B5EF4-FFF2-40B4-BE49-F238E27FC236}">
              <a16:creationId xmlns:a16="http://schemas.microsoft.com/office/drawing/2014/main" id="{3B24A7F3-E05B-4A0C-BD92-DEE8CA9ADECD}"/>
            </a:ext>
          </a:extLst>
        </xdr:cNvPr>
        <xdr:cNvSpPr txBox="1"/>
      </xdr:nvSpPr>
      <xdr:spPr>
        <a:xfrm>
          <a:off x="8860970" y="4550229"/>
          <a:ext cx="5453743" cy="381000"/>
        </a:xfrm>
        <a:prstGeom prst="rect">
          <a:avLst/>
        </a:prstGeom>
        <a:solidFill>
          <a:schemeClr val="tx1">
            <a:lumMod val="50000"/>
            <a:lumOff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a-ES" sz="2000" b="1">
              <a:solidFill>
                <a:schemeClr val="bg1"/>
              </a:solidFill>
            </a:rPr>
            <a:t>DADES PER ÀMBIT</a:t>
          </a:r>
        </a:p>
      </xdr:txBody>
    </xdr:sp>
    <xdr:clientData/>
  </xdr:twoCellAnchor>
  <xdr:twoCellAnchor>
    <xdr:from>
      <xdr:col>9</xdr:col>
      <xdr:colOff>422912</xdr:colOff>
      <xdr:row>54</xdr:row>
      <xdr:rowOff>50624</xdr:rowOff>
    </xdr:from>
    <xdr:to>
      <xdr:col>20</xdr:col>
      <xdr:colOff>217715</xdr:colOff>
      <xdr:row>66</xdr:row>
      <xdr:rowOff>119746</xdr:rowOff>
    </xdr:to>
    <xdr:sp macro="" textlink="">
      <xdr:nvSpPr>
        <xdr:cNvPr id="16" name="Rectangle: cantonades arrodonides 15">
          <a:extLst>
            <a:ext uri="{FF2B5EF4-FFF2-40B4-BE49-F238E27FC236}">
              <a16:creationId xmlns:a16="http://schemas.microsoft.com/office/drawing/2014/main" id="{510BEF4D-B8DD-487C-9422-9C0827AB96D5}"/>
            </a:ext>
          </a:extLst>
        </xdr:cNvPr>
        <xdr:cNvSpPr/>
      </xdr:nvSpPr>
      <xdr:spPr>
        <a:xfrm>
          <a:off x="8260626" y="10294081"/>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COMPRENSIBLE</a:t>
          </a:r>
        </a:p>
        <a:p>
          <a:pPr algn="l"/>
          <a:endParaRPr lang="ca-ES" sz="1100" b="1"/>
        </a:p>
      </xdr:txBody>
    </xdr:sp>
    <xdr:clientData/>
  </xdr:twoCellAnchor>
  <xdr:twoCellAnchor>
    <xdr:from>
      <xdr:col>10</xdr:col>
      <xdr:colOff>152398</xdr:colOff>
      <xdr:row>56</xdr:row>
      <xdr:rowOff>119751</xdr:rowOff>
    </xdr:from>
    <xdr:to>
      <xdr:col>19</xdr:col>
      <xdr:colOff>489857</xdr:colOff>
      <xdr:row>65</xdr:row>
      <xdr:rowOff>163292</xdr:rowOff>
    </xdr:to>
    <xdr:graphicFrame macro="">
      <xdr:nvGraphicFramePr>
        <xdr:cNvPr id="18" name="Gràfic 17">
          <a:extLst>
            <a:ext uri="{FF2B5EF4-FFF2-40B4-BE49-F238E27FC236}">
              <a16:creationId xmlns:a16="http://schemas.microsoft.com/office/drawing/2014/main" id="{33AED628-518C-4BCB-9700-31D491BE2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422913</xdr:colOff>
      <xdr:row>40</xdr:row>
      <xdr:rowOff>115936</xdr:rowOff>
    </xdr:from>
    <xdr:to>
      <xdr:col>20</xdr:col>
      <xdr:colOff>217716</xdr:colOff>
      <xdr:row>53</xdr:row>
      <xdr:rowOff>1</xdr:rowOff>
    </xdr:to>
    <xdr:sp macro="" textlink="">
      <xdr:nvSpPr>
        <xdr:cNvPr id="19" name="Rectangle: cantonades arrodonides 18">
          <a:extLst>
            <a:ext uri="{FF2B5EF4-FFF2-40B4-BE49-F238E27FC236}">
              <a16:creationId xmlns:a16="http://schemas.microsoft.com/office/drawing/2014/main" id="{EE8E63A3-1B5F-426D-B5CF-39A0B2F6CF19}"/>
            </a:ext>
          </a:extLst>
        </xdr:cNvPr>
        <xdr:cNvSpPr/>
      </xdr:nvSpPr>
      <xdr:spPr>
        <a:xfrm>
          <a:off x="8260627" y="7768593"/>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EFICAÇ</a:t>
          </a:r>
        </a:p>
        <a:p>
          <a:pPr algn="l"/>
          <a:endParaRPr lang="ca-ES" sz="1100" b="1"/>
        </a:p>
      </xdr:txBody>
    </xdr:sp>
    <xdr:clientData/>
  </xdr:twoCellAnchor>
  <xdr:twoCellAnchor>
    <xdr:from>
      <xdr:col>9</xdr:col>
      <xdr:colOff>401141</xdr:colOff>
      <xdr:row>68</xdr:row>
      <xdr:rowOff>17967</xdr:rowOff>
    </xdr:from>
    <xdr:to>
      <xdr:col>20</xdr:col>
      <xdr:colOff>195944</xdr:colOff>
      <xdr:row>80</xdr:row>
      <xdr:rowOff>87089</xdr:rowOff>
    </xdr:to>
    <xdr:sp macro="" textlink="">
      <xdr:nvSpPr>
        <xdr:cNvPr id="20" name="Rectangle: cantonades arrodonides 19">
          <a:extLst>
            <a:ext uri="{FF2B5EF4-FFF2-40B4-BE49-F238E27FC236}">
              <a16:creationId xmlns:a16="http://schemas.microsoft.com/office/drawing/2014/main" id="{24609ADE-1971-4701-82CB-7A8474CD4260}"/>
            </a:ext>
          </a:extLst>
        </xdr:cNvPr>
        <xdr:cNvSpPr/>
      </xdr:nvSpPr>
      <xdr:spPr>
        <a:xfrm>
          <a:off x="8238855" y="12852224"/>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GARANTISTA</a:t>
          </a:r>
        </a:p>
        <a:p>
          <a:pPr algn="l"/>
          <a:endParaRPr lang="ca-ES" sz="1100" b="1"/>
        </a:p>
      </xdr:txBody>
    </xdr:sp>
    <xdr:clientData/>
  </xdr:twoCellAnchor>
  <xdr:twoCellAnchor>
    <xdr:from>
      <xdr:col>9</xdr:col>
      <xdr:colOff>379370</xdr:colOff>
      <xdr:row>81</xdr:row>
      <xdr:rowOff>170369</xdr:rowOff>
    </xdr:from>
    <xdr:to>
      <xdr:col>20</xdr:col>
      <xdr:colOff>174173</xdr:colOff>
      <xdr:row>94</xdr:row>
      <xdr:rowOff>54434</xdr:rowOff>
    </xdr:to>
    <xdr:sp macro="" textlink="">
      <xdr:nvSpPr>
        <xdr:cNvPr id="26" name="Rectangle: cantonades arrodonides 25">
          <a:extLst>
            <a:ext uri="{FF2B5EF4-FFF2-40B4-BE49-F238E27FC236}">
              <a16:creationId xmlns:a16="http://schemas.microsoft.com/office/drawing/2014/main" id="{29164F2F-B599-4CCE-80E5-8CE6FB7D165E}"/>
            </a:ext>
          </a:extLst>
        </xdr:cNvPr>
        <xdr:cNvSpPr/>
      </xdr:nvSpPr>
      <xdr:spPr>
        <a:xfrm>
          <a:off x="8217084" y="15410369"/>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REUTILITZABLE</a:t>
          </a:r>
        </a:p>
      </xdr:txBody>
    </xdr:sp>
    <xdr:clientData/>
  </xdr:twoCellAnchor>
  <xdr:twoCellAnchor>
    <xdr:from>
      <xdr:col>9</xdr:col>
      <xdr:colOff>357598</xdr:colOff>
      <xdr:row>95</xdr:row>
      <xdr:rowOff>105057</xdr:rowOff>
    </xdr:from>
    <xdr:to>
      <xdr:col>20</xdr:col>
      <xdr:colOff>152401</xdr:colOff>
      <xdr:row>107</xdr:row>
      <xdr:rowOff>174179</xdr:rowOff>
    </xdr:to>
    <xdr:sp macro="" textlink="">
      <xdr:nvSpPr>
        <xdr:cNvPr id="27" name="Rectangle: cantonades arrodonides 26">
          <a:extLst>
            <a:ext uri="{FF2B5EF4-FFF2-40B4-BE49-F238E27FC236}">
              <a16:creationId xmlns:a16="http://schemas.microsoft.com/office/drawing/2014/main" id="{56620F9C-AD1D-494A-9FFA-592666921D4C}"/>
            </a:ext>
          </a:extLst>
        </xdr:cNvPr>
        <xdr:cNvSpPr/>
      </xdr:nvSpPr>
      <xdr:spPr>
        <a:xfrm>
          <a:off x="8195312" y="17935857"/>
          <a:ext cx="6500403" cy="2289808"/>
        </a:xfrm>
        <a:prstGeom prst="roundRect">
          <a:avLst/>
        </a:prstGeom>
        <a:no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ca-ES" sz="1100" b="1"/>
            <a:t>VALORACIÓ</a:t>
          </a:r>
          <a:r>
            <a:rPr lang="ca-ES" sz="1100" b="1" baseline="0"/>
            <a:t> ADDICIONAL</a:t>
          </a:r>
          <a:endParaRPr lang="ca-ES" sz="1100" b="1"/>
        </a:p>
      </xdr:txBody>
    </xdr:sp>
    <xdr:clientData/>
  </xdr:twoCellAnchor>
  <xdr:twoCellAnchor>
    <xdr:from>
      <xdr:col>10</xdr:col>
      <xdr:colOff>128998</xdr:colOff>
      <xdr:row>42</xdr:row>
      <xdr:rowOff>130629</xdr:rowOff>
    </xdr:from>
    <xdr:to>
      <xdr:col>19</xdr:col>
      <xdr:colOff>468086</xdr:colOff>
      <xdr:row>52</xdr:row>
      <xdr:rowOff>21771</xdr:rowOff>
    </xdr:to>
    <xdr:graphicFrame macro="">
      <xdr:nvGraphicFramePr>
        <xdr:cNvPr id="31" name="Gràfic 30">
          <a:extLst>
            <a:ext uri="{FF2B5EF4-FFF2-40B4-BE49-F238E27FC236}">
              <a16:creationId xmlns:a16="http://schemas.microsoft.com/office/drawing/2014/main" id="{3EDC1522-DB71-40EB-90AF-3A67EB6AF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163285</xdr:colOff>
      <xdr:row>84</xdr:row>
      <xdr:rowOff>65309</xdr:rowOff>
    </xdr:from>
    <xdr:to>
      <xdr:col>19</xdr:col>
      <xdr:colOff>500743</xdr:colOff>
      <xdr:row>93</xdr:row>
      <xdr:rowOff>108851</xdr:rowOff>
    </xdr:to>
    <xdr:graphicFrame macro="">
      <xdr:nvGraphicFramePr>
        <xdr:cNvPr id="33" name="Gràfic 32">
          <a:extLst>
            <a:ext uri="{FF2B5EF4-FFF2-40B4-BE49-F238E27FC236}">
              <a16:creationId xmlns:a16="http://schemas.microsoft.com/office/drawing/2014/main" id="{BCC8BFCA-8C29-4839-BB36-ED96629B8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152399</xdr:colOff>
      <xdr:row>70</xdr:row>
      <xdr:rowOff>108860</xdr:rowOff>
    </xdr:from>
    <xdr:to>
      <xdr:col>19</xdr:col>
      <xdr:colOff>489857</xdr:colOff>
      <xdr:row>79</xdr:row>
      <xdr:rowOff>141517</xdr:rowOff>
    </xdr:to>
    <xdr:graphicFrame macro="">
      <xdr:nvGraphicFramePr>
        <xdr:cNvPr id="36" name="Gràfic 35">
          <a:extLst>
            <a:ext uri="{FF2B5EF4-FFF2-40B4-BE49-F238E27FC236}">
              <a16:creationId xmlns:a16="http://schemas.microsoft.com/office/drawing/2014/main" id="{BAAAFAFB-30F5-4BBF-9555-DE385611B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1404257</xdr:colOff>
      <xdr:row>51</xdr:row>
      <xdr:rowOff>97971</xdr:rowOff>
    </xdr:from>
    <xdr:to>
      <xdr:col>7</xdr:col>
      <xdr:colOff>261257</xdr:colOff>
      <xdr:row>66</xdr:row>
      <xdr:rowOff>65314</xdr:rowOff>
    </xdr:to>
    <xdr:graphicFrame macro="">
      <xdr:nvGraphicFramePr>
        <xdr:cNvPr id="37" name="Gràfic 36">
          <a:extLst>
            <a:ext uri="{FF2B5EF4-FFF2-40B4-BE49-F238E27FC236}">
              <a16:creationId xmlns:a16="http://schemas.microsoft.com/office/drawing/2014/main" id="{0860C442-C1A3-4AE6-A0C4-8C8A16736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1393369</xdr:colOff>
      <xdr:row>71</xdr:row>
      <xdr:rowOff>97736</xdr:rowOff>
    </xdr:from>
    <xdr:to>
      <xdr:col>7</xdr:col>
      <xdr:colOff>261257</xdr:colOff>
      <xdr:row>86</xdr:row>
      <xdr:rowOff>65079</xdr:rowOff>
    </xdr:to>
    <xdr:graphicFrame macro="">
      <xdr:nvGraphicFramePr>
        <xdr:cNvPr id="17" name="Gràfic 16">
          <a:extLst>
            <a:ext uri="{FF2B5EF4-FFF2-40B4-BE49-F238E27FC236}">
              <a16:creationId xmlns:a16="http://schemas.microsoft.com/office/drawing/2014/main" id="{35BCDC9C-FC71-4AF5-B98E-BEE99E1F5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261258</xdr:colOff>
      <xdr:row>70</xdr:row>
      <xdr:rowOff>174172</xdr:rowOff>
    </xdr:from>
    <xdr:to>
      <xdr:col>7</xdr:col>
      <xdr:colOff>261257</xdr:colOff>
      <xdr:row>72</xdr:row>
      <xdr:rowOff>119743</xdr:rowOff>
    </xdr:to>
    <xdr:sp macro="" textlink="'taules dinàmiques'!$A$155">
      <xdr:nvSpPr>
        <xdr:cNvPr id="28" name="QuadreDeText 27">
          <a:extLst>
            <a:ext uri="{FF2B5EF4-FFF2-40B4-BE49-F238E27FC236}">
              <a16:creationId xmlns:a16="http://schemas.microsoft.com/office/drawing/2014/main" id="{F17DA17C-7963-E2B4-3F1E-C092079026C2}"/>
            </a:ext>
          </a:extLst>
        </xdr:cNvPr>
        <xdr:cNvSpPr txBox="1"/>
      </xdr:nvSpPr>
      <xdr:spPr>
        <a:xfrm>
          <a:off x="5660572" y="13378543"/>
          <a:ext cx="1219199" cy="3156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937DF60-E663-44FF-8C89-44B68B8D8E79}" type="TxLink">
            <a:rPr lang="en-US" sz="1000" b="1" i="0" u="none" strike="noStrike">
              <a:solidFill>
                <a:schemeClr val="bg2">
                  <a:lumMod val="10000"/>
                </a:schemeClr>
              </a:solidFill>
              <a:latin typeface="Calibri"/>
              <a:cs typeface="Calibri"/>
            </a:rPr>
            <a:pPr algn="ctr"/>
            <a:t>Bages</a:t>
          </a:fld>
          <a:endParaRPr lang="ca-ES" sz="1000" b="1">
            <a:solidFill>
              <a:schemeClr val="bg2">
                <a:lumMod val="10000"/>
              </a:schemeClr>
            </a:solidFill>
          </a:endParaRPr>
        </a:p>
      </xdr:txBody>
    </xdr:sp>
    <xdr:clientData/>
  </xdr:twoCellAnchor>
  <xdr:twoCellAnchor>
    <xdr:from>
      <xdr:col>1</xdr:col>
      <xdr:colOff>1382488</xdr:colOff>
      <xdr:row>91</xdr:row>
      <xdr:rowOff>71868</xdr:rowOff>
    </xdr:from>
    <xdr:to>
      <xdr:col>7</xdr:col>
      <xdr:colOff>272144</xdr:colOff>
      <xdr:row>106</xdr:row>
      <xdr:rowOff>39210</xdr:rowOff>
    </xdr:to>
    <xdr:graphicFrame macro="">
      <xdr:nvGraphicFramePr>
        <xdr:cNvPr id="32" name="Gràfic 31">
          <a:extLst>
            <a:ext uri="{FF2B5EF4-FFF2-40B4-BE49-F238E27FC236}">
              <a16:creationId xmlns:a16="http://schemas.microsoft.com/office/drawing/2014/main" id="{70AA89FC-8A46-4F8A-8DD8-BDFD5DAC9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97972</xdr:colOff>
      <xdr:row>90</xdr:row>
      <xdr:rowOff>97971</xdr:rowOff>
    </xdr:from>
    <xdr:to>
      <xdr:col>7</xdr:col>
      <xdr:colOff>457200</xdr:colOff>
      <xdr:row>92</xdr:row>
      <xdr:rowOff>21771</xdr:rowOff>
    </xdr:to>
    <xdr:sp macro="" textlink="'taules dinàmiques'!$C$324">
      <xdr:nvSpPr>
        <xdr:cNvPr id="38" name="QuadreDeText 37">
          <a:extLst>
            <a:ext uri="{FF2B5EF4-FFF2-40B4-BE49-F238E27FC236}">
              <a16:creationId xmlns:a16="http://schemas.microsoft.com/office/drawing/2014/main" id="{1ADB258C-5052-447B-873D-84608C10391C}"/>
            </a:ext>
          </a:extLst>
        </xdr:cNvPr>
        <xdr:cNvSpPr txBox="1"/>
      </xdr:nvSpPr>
      <xdr:spPr>
        <a:xfrm>
          <a:off x="5497286" y="17003485"/>
          <a:ext cx="1578428" cy="29391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640B034-FF60-4521-8293-B4D1B1D05827}" type="TxLink">
            <a:rPr lang="en-US" sz="1000" b="1" i="0" u="none" strike="noStrike">
              <a:solidFill>
                <a:srgbClr val="000000"/>
              </a:solidFill>
              <a:latin typeface="Calibri"/>
              <a:cs typeface="Calibri"/>
            </a:rPr>
            <a:pPr algn="ctr"/>
            <a:t>De 500 a 5.000 habitants</a:t>
          </a:fld>
          <a:endParaRPr lang="ca-ES" sz="1000" b="1">
            <a:solidFill>
              <a:schemeClr val="bg2">
                <a:lumMod val="10000"/>
              </a:schemeClr>
            </a:solidFill>
          </a:endParaRPr>
        </a:p>
      </xdr:txBody>
    </xdr:sp>
    <xdr:clientData/>
  </xdr:twoCellAnchor>
  <xdr:twoCellAnchor>
    <xdr:from>
      <xdr:col>10</xdr:col>
      <xdr:colOff>134470</xdr:colOff>
      <xdr:row>29</xdr:row>
      <xdr:rowOff>76984</xdr:rowOff>
    </xdr:from>
    <xdr:to>
      <xdr:col>19</xdr:col>
      <xdr:colOff>478267</xdr:colOff>
      <xdr:row>38</xdr:row>
      <xdr:rowOff>138280</xdr:rowOff>
    </xdr:to>
    <xdr:graphicFrame macro="">
      <xdr:nvGraphicFramePr>
        <xdr:cNvPr id="40" name="Gràfic 39">
          <a:extLst>
            <a:ext uri="{FF2B5EF4-FFF2-40B4-BE49-F238E27FC236}">
              <a16:creationId xmlns:a16="http://schemas.microsoft.com/office/drawing/2014/main" id="{8B95022A-3E39-4421-B2FD-AC9B11EFCC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152961</xdr:colOff>
      <xdr:row>98</xdr:row>
      <xdr:rowOff>29693</xdr:rowOff>
    </xdr:from>
    <xdr:to>
      <xdr:col>19</xdr:col>
      <xdr:colOff>476138</xdr:colOff>
      <xdr:row>107</xdr:row>
      <xdr:rowOff>66801</xdr:rowOff>
    </xdr:to>
    <xdr:graphicFrame macro="">
      <xdr:nvGraphicFramePr>
        <xdr:cNvPr id="41" name="Gràfic 40">
          <a:extLst>
            <a:ext uri="{FF2B5EF4-FFF2-40B4-BE49-F238E27FC236}">
              <a16:creationId xmlns:a16="http://schemas.microsoft.com/office/drawing/2014/main" id="{12B4A267-FF73-427A-99E7-EC24DE07D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435124</xdr:colOff>
      <xdr:row>1</xdr:row>
      <xdr:rowOff>37429</xdr:rowOff>
    </xdr:from>
    <xdr:to>
      <xdr:col>1</xdr:col>
      <xdr:colOff>2100490</xdr:colOff>
      <xdr:row>2</xdr:row>
      <xdr:rowOff>138835</xdr:rowOff>
    </xdr:to>
    <xdr:pic>
      <xdr:nvPicPr>
        <xdr:cNvPr id="6" name="Imatge 5">
          <a:extLst>
            <a:ext uri="{FF2B5EF4-FFF2-40B4-BE49-F238E27FC236}">
              <a16:creationId xmlns:a16="http://schemas.microsoft.com/office/drawing/2014/main" id="{39C024B0-E2AB-48BA-9F2A-586AE49282F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40242" y="216723"/>
          <a:ext cx="1665366" cy="538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2580938</xdr:colOff>
      <xdr:row>1</xdr:row>
      <xdr:rowOff>97267</xdr:rowOff>
    </xdr:from>
    <xdr:to>
      <xdr:col>20</xdr:col>
      <xdr:colOff>493059</xdr:colOff>
      <xdr:row>2</xdr:row>
      <xdr:rowOff>143771</xdr:rowOff>
    </xdr:to>
    <xdr:sp macro="" textlink="">
      <xdr:nvSpPr>
        <xdr:cNvPr id="35" name="QuadreDeText 34">
          <a:extLst>
            <a:ext uri="{FF2B5EF4-FFF2-40B4-BE49-F238E27FC236}">
              <a16:creationId xmlns:a16="http://schemas.microsoft.com/office/drawing/2014/main" id="{6FBA3CAE-B995-C507-A6D8-3C22FF924501}"/>
            </a:ext>
          </a:extLst>
        </xdr:cNvPr>
        <xdr:cNvSpPr txBox="1"/>
      </xdr:nvSpPr>
      <xdr:spPr>
        <a:xfrm>
          <a:off x="3186056" y="276561"/>
          <a:ext cx="12367709" cy="483534"/>
        </a:xfrm>
        <a:prstGeom prst="rect">
          <a:avLst/>
        </a:prstGeom>
        <a:solidFill>
          <a:srgbClr val="00B4D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a-ES" sz="1800" b="1">
              <a:latin typeface="Arial" panose="020B0604020202020204" pitchFamily="34" charset="0"/>
              <a:cs typeface="Arial" panose="020B0604020202020204" pitchFamily="34" charset="0"/>
            </a:rPr>
            <a:t>Dades resum informe del Test</a:t>
          </a:r>
          <a:r>
            <a:rPr lang="ca-ES" sz="1800" b="1" baseline="0">
              <a:latin typeface="Arial" panose="020B0604020202020204" pitchFamily="34" charset="0"/>
              <a:cs typeface="Arial" panose="020B0604020202020204" pitchFamily="34" charset="0"/>
            </a:rPr>
            <a:t> del sol·licitant ocult del Síndic de Greuges</a:t>
          </a:r>
          <a:endParaRPr lang="ca-ES" sz="18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0</xdr:col>
      <xdr:colOff>1850695</xdr:colOff>
      <xdr:row>3</xdr:row>
      <xdr:rowOff>15377</xdr:rowOff>
    </xdr:to>
    <xdr:pic>
      <xdr:nvPicPr>
        <xdr:cNvPr id="2" name="Imatge 1">
          <a:extLst>
            <a:ext uri="{FF2B5EF4-FFF2-40B4-BE49-F238E27FC236}">
              <a16:creationId xmlns:a16="http://schemas.microsoft.com/office/drawing/2014/main" id="{DA8E30B0-DC34-48BA-B3E5-969EB4D62E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1659651" cy="536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1371601</xdr:colOff>
      <xdr:row>2</xdr:row>
      <xdr:rowOff>94055</xdr:rowOff>
    </xdr:to>
    <xdr:pic>
      <xdr:nvPicPr>
        <xdr:cNvPr id="2" name="Imatge 1">
          <a:extLst>
            <a:ext uri="{FF2B5EF4-FFF2-40B4-BE49-F238E27FC236}">
              <a16:creationId xmlns:a16="http://schemas.microsoft.com/office/drawing/2014/main" id="{FB0CF5C7-0735-4316-A70E-2C3103F822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371600" cy="456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omezscrl" refreshedDate="45447.487447453706" createdVersion="8" refreshedVersion="8" minRefreshableVersion="3" recordCount="494" xr:uid="{65DD2DCD-0C18-42AA-9B89-9CCD944DB0E6}">
  <cacheSource type="worksheet">
    <worksheetSource ref="A1:AT495" sheet="respostes equivalent puntuació"/>
  </cacheSource>
  <cacheFields count="64">
    <cacheField name="CodiINE10" numFmtId="0">
      <sharedItems containsSemiMixedTypes="0" containsString="0" containsNumber="1" containsInteger="1" minValue="800180001" maxValue="890580001"/>
    </cacheField>
    <cacheField name="COMARCA" numFmtId="0">
      <sharedItems count="14">
        <s v="Baix Llobregat"/>
        <s v="Vallès Oriental"/>
        <s v="Maresme"/>
        <s v="Bages"/>
        <s v="Berguedà"/>
        <s v="Alt Penedès"/>
        <e v="#N/A"/>
        <s v="Vallès Occidental"/>
        <s v="Osona"/>
        <s v="Anoia"/>
        <s v="Moianès"/>
        <s v="Garraf"/>
        <s v="Selva"/>
        <s v="Barcelonès"/>
      </sharedItems>
    </cacheField>
    <cacheField name="Administracio" numFmtId="0">
      <sharedItems count="275">
        <s v="Ajuntament d'Abrera"/>
        <s v="Ajuntament d'Aiguafreda"/>
        <s v="Ajuntament d'Alella"/>
        <s v="Ajuntament de l'Ametlla del Vallès"/>
        <s v="Ajuntament d'Arenys de Mar"/>
        <s v="Ajuntament d'Arenys de Munt"/>
        <s v="Ajuntament d'Argentona"/>
        <s v="Ajuntament d'Artés"/>
        <s v="Ajuntament d'Avià"/>
        <s v="Ajuntament d'Avinyó"/>
        <s v="Ajuntament d'Avinyonet del Penedès"/>
        <s v="Ajuntament de Badalona"/>
        <s v="Ajuntament de Badia del Vallès"/>
        <s v="Ajuntament de Bagà"/>
        <s v="Ajuntament de Balenyà"/>
        <s v="Ajuntament de Balsareny"/>
        <s v="Ajuntament de Barberà del Vallès"/>
        <s v="Ajuntament de Barcelona"/>
        <s v="Ajuntament de Begues"/>
        <s v="Ajuntament de Berga"/>
        <s v="Ajuntament de Bigues i Riells del Fai"/>
        <s v="Ajuntament del Bruc"/>
        <s v="Ajuntament de les Cabanyes"/>
        <s v="Ajuntament de Cabrera d'Anoia"/>
        <s v="Ajuntament de Cabrera de Mar"/>
        <s v="Ajuntament de Cabrils"/>
        <s v="Ajuntament de Calaf"/>
        <s v="Ajuntament de Calders"/>
        <s v="Ajuntament de Caldes de Montbui"/>
        <s v="Ajuntament de Caldes d'Estrac"/>
        <s v="Ajuntament de Calella"/>
        <s v="Ajuntament de Calldetenes"/>
        <s v="Ajuntament de Callús"/>
        <s v="Ajuntament de Campins"/>
        <s v="Ajuntament de Canet de Mar"/>
        <s v="Ajuntament de Canovelles"/>
        <s v="Ajuntament de Cànoves i Samalús"/>
        <s v="Ajuntament de Canyelles"/>
        <s v="Ajuntament de Capellades"/>
        <s v="Ajuntament de Cardedeu"/>
        <s v="Ajuntament de Cardona"/>
        <s v="Ajuntament de Carme"/>
        <s v="Ajuntament de Casserres"/>
        <s v="Ajuntament de Castellar del Vallès"/>
        <s v="Ajuntament de Castellbell i el Vilar"/>
        <s v="Ajuntament de Castellbisbal"/>
        <s v="Ajuntament de Castellcir"/>
        <s v="Ajuntament de Castelldefels"/>
        <s v="Ajuntament de Castellet i la Gornal"/>
        <s v="Ajuntament de Castellgalí"/>
        <s v="Ajuntament de Castellnou de Bages"/>
        <s v="Ajuntament de Castellolí"/>
        <s v="Ajuntament de Castellterçol"/>
        <s v="Ajuntament de Castellví de la Marca"/>
        <s v="Ajuntament de Castellví de Rosanes"/>
        <s v="Ajuntament de Centelles"/>
        <s v="Ajuntament de Cercs"/>
        <s v="Ajuntament de Cerdanyola del Vallès"/>
        <s v="Ajuntament de Cervelló"/>
        <s v="Ajuntament de Collbató"/>
        <s v="Ajuntament de Corbera de Llobregat"/>
        <s v="Ajuntament de Cornellà de Llobregat"/>
        <s v="Ajuntament de Cubelles"/>
        <s v="Ajuntament de Dosrius"/>
        <s v="Ajuntament d'Esparreguera"/>
        <s v="Ajuntament d'Esplugues de Llobregat"/>
        <s v="Ajuntament de Figaró-Montmany"/>
        <s v="Ajuntament de Fogars de la Selva"/>
        <s v="Ajuntament de Folgueroles"/>
        <s v="Ajuntament de Fonollosa"/>
        <s v="Ajuntament de Font-rubí"/>
        <s v="Ajuntament de les Franqueses del Vallès"/>
        <s v="Ajuntament de la Garriga"/>
        <s v="Ajuntament de Gavà"/>
        <s v="Ajuntament de Gelida"/>
        <s v="Ajuntament de Gironella"/>
        <s v="Ajuntament de la Granada"/>
        <s v="Ajuntament de Granollers"/>
        <s v="Ajuntament de Gualba"/>
        <s v="Ajuntament de Guardiola de Berguedà"/>
        <s v="Ajuntament de Gurb"/>
        <s v="Ajuntament de l'Hospitalet de Llobregat"/>
        <s v="Ajuntament dels Hostalets de Pierola"/>
        <s v="Ajuntament d'Igualada"/>
        <s v="Ajuntament de Jorba"/>
        <s v="Ajuntament de la Llacuna"/>
        <s v="Ajuntament de la Llagosta"/>
        <s v="Ajuntament de Lliçà d'Amunt"/>
        <s v="Ajuntament de Lliçà de Vall"/>
        <s v="Ajuntament de Llinars del Vallès"/>
        <s v="Ajuntament de Malgrat de Mar"/>
        <s v="Ajuntament de Manlleu"/>
        <s v="Ajuntament de Manresa"/>
        <s v="Ajuntament de Martorell"/>
        <s v="Ajuntament de Martorelles"/>
        <s v="Ajuntament de les Masies de Roda"/>
        <s v="Ajuntament de les Masies de Voltregà"/>
        <s v="Ajuntament del Masnou"/>
        <s v="Ajuntament de Masquefa"/>
        <s v="Ajuntament de Matadepera"/>
        <s v="Ajuntament de Mataró"/>
        <s v="Ajuntament de Mediona"/>
        <s v="Ajuntament de Moià"/>
        <s v="Ajuntament de Molins de Rei"/>
        <s v="Ajuntament de Mollet del Vallès"/>
        <s v="Ajuntament de Monistrol de Calders"/>
        <s v="Ajuntament de Monistrol de Montserrat"/>
        <s v="Ajuntament de Montcada i Reixac"/>
        <s v="Ajuntament de Montesquiu"/>
        <s v="Ajuntament de Montgat"/>
        <s v="Ajuntament de Montmeló"/>
        <s v="Ajuntament de Montornès del Vallès"/>
        <s v="Ajuntament de Muntanyola"/>
        <s v="Ajuntament de Navarcles"/>
        <s v="Ajuntament de Navàs"/>
        <s v="Ajuntament d'Òdena"/>
        <s v="Ajuntament d'Olèrdola"/>
        <s v="Ajuntament d'Olesa de Bonesvalls"/>
        <s v="Ajuntament d'Olesa de Montserrat"/>
        <s v="Ajuntament d'Olivella"/>
        <s v="Ajuntament d'Olost"/>
        <s v="Ajuntament d'Olvan"/>
        <s v="Ajuntament d'Oristà"/>
        <s v="Ajuntament d'Òrrius"/>
        <s v="Ajuntament de Pacs del Penedès"/>
        <s v="Ajuntament de Palafolls"/>
        <s v="Ajuntament de Palau-solità i Plegamans"/>
        <s v="Ajuntament de Pallejà"/>
        <s v="Ajuntament de la Palma de Cervelló"/>
        <s v="Ajuntament del Papiol"/>
        <s v="Ajuntament de Parets del Vallès"/>
        <s v="Ajuntament de Piera"/>
        <s v="Ajuntament de Pineda de Mar"/>
        <s v="Ajuntament del Pla del Penedès"/>
        <s v="Ajuntament de la Pobla de Claramunt"/>
        <s v="Ajuntament de la Pobla de Lillet"/>
        <s v="Ajuntament de Polinyà"/>
        <s v="Ajuntament del Pont de Vilomara i Rocafort"/>
        <s v="Ajuntament de Pontons"/>
        <s v="Ajuntament del Prat de Llobregat"/>
        <s v="Ajuntament de Prats de Lluçanès"/>
        <s v="Ajuntament dels Prats de Rei"/>
        <s v="Ajuntament de Premià de Dalt"/>
        <s v="Ajuntament de Premià de Mar"/>
        <s v="Ajuntament de Puigdàlber"/>
        <s v="Ajuntament de Puig-reig"/>
        <s v="Ajuntament de Rajadell"/>
        <s v="Ajuntament de Rellinars"/>
        <s v="Ajuntament de Ripollet"/>
        <s v="Ajuntament de la Roca del Vallès"/>
        <s v="Ajuntament de Roda de Ter"/>
        <s v="Ajuntament de Rubí"/>
        <s v="Ajuntament de Sabadell"/>
        <s v="Ajuntament de Sallent"/>
        <s v="Ajuntament de Sant Adrià de Besòs"/>
        <s v="Ajuntament de Sant Andreu de la Barca"/>
        <s v="Ajuntament de Sant Andreu de Llavaneres"/>
        <s v="Ajuntament de Sant Antoni de Vilamajor"/>
        <s v="Ajuntament de Sant Bartomeu del Grau"/>
        <s v="Ajuntament de Sant Boi de Llobregat"/>
        <s v="Ajuntament de Sant Boi de Lluçanès"/>
        <s v="Ajuntament de Sant Cebrià de Vallalta"/>
        <s v="Ajuntament de Sant Celoni"/>
        <s v="Ajuntament de Sant Climent de Llobregat"/>
        <s v="Ajuntament de Sant Cugat del Vallès"/>
        <s v="Ajuntament de Sant Cugat Sesgarrigues"/>
        <s v="Ajuntament de Sant Esteve de Palautordera"/>
        <s v="Ajuntament de Sant Esteve Sesrovires"/>
        <s v="Ajuntament de Sant Feliu de Codines"/>
        <s v="Ajuntament de Sant Feliu de Llobregat"/>
        <s v="Ajuntament de Sant Feliu Sasserra"/>
        <s v="Ajuntament de Sant Fost de Campsentelles"/>
        <s v="Ajuntament de Sant Fruitós de Bages"/>
        <s v="Ajuntament de Sant Hipòlit de Voltregà"/>
        <s v="Ajuntament de Sant Iscle de Vallalta"/>
        <s v="Ajuntament de Sant Joan de Vilatorrada"/>
        <s v="Ajuntament de Sant Joan Despí"/>
        <s v="Ajuntament de Sant Julià de Vilatorta"/>
        <s v="Ajuntament de Sant Just Desvern"/>
        <s v="Ajuntament de Sant Llorenç d'Hortons"/>
        <s v="Ajuntament de Sant Llorenç Savall"/>
        <s v="Ajuntament de Sant Martí de Centelles"/>
        <s v="Ajuntament de Sant Martí de Tous"/>
        <s v="Ajuntament de Sant Martí Sarroca"/>
        <s v="Ajuntament de Sant Mateu de Bages"/>
        <s v="Ajuntament de Sant Pere de Ribes"/>
        <s v="Ajuntament de Sant Pere de Riudebitlles"/>
        <s v="Ajuntament de Sant Pere de Torelló"/>
        <s v="Ajuntament de Sant Pere de Vilamajor"/>
        <s v="Ajuntament de Sant Pol de Mar"/>
        <s v="Ajuntament de Sant Quintí de Mediona"/>
        <s v="Ajuntament de Sant Quirze de Besora"/>
        <s v="Ajuntament de Sant Quirze del Vallès"/>
        <s v="Ajuntament de Sant Quirze Safaja"/>
        <s v="Ajuntament de Sant Sadurní d'Anoia"/>
        <s v="Ajuntament de Sant Salvador de Guardiola"/>
        <s v="Ajuntament de Sant Vicenç de Castellet"/>
        <s v="Ajuntament de Sant Vicenç de Montalt"/>
        <s v="Ajuntament de Sant Vicenç de Torelló"/>
        <s v="Ajuntament de Sant Vicenç dels Horts"/>
        <s v="Ajuntament de Santa Coloma de Cervelló"/>
        <s v="Ajuntament de Santa Coloma de Gramenet"/>
        <s v="Ajuntament de Santa Eugènia de Berga"/>
        <s v="Ajuntament de Santa Eulàlia de Riuprimer"/>
        <s v="Ajuntament de Santa Eulàlia de Ronçana"/>
        <s v="Ajuntament de Santa Margarida de Montbui"/>
        <s v="Ajuntament de Santa Margarida i els Monjos"/>
        <s v="Ajuntament de l'Esquirol"/>
        <s v="Ajuntament de Santa Maria de Martorelles"/>
        <s v="Ajuntament de Santa Maria de Palautordera"/>
        <s v="Ajuntament de Santa Maria d'Oló"/>
        <s v="Ajuntament de Santa Perpètua de Mogoda"/>
        <s v="Ajuntament de Santa Susanna"/>
        <s v="Ajuntament de Santpedor"/>
        <s v="Ajuntament de Sentmenat"/>
        <s v="Ajuntament de Seva"/>
        <s v="Ajuntament de Sitges"/>
        <s v="Ajuntament de Subirats"/>
        <s v="Ajuntament de Súria"/>
        <s v="Ajuntament de Taradell"/>
        <s v="Ajuntament de Teià"/>
        <s v="Ajuntament de Terrassa"/>
        <s v="Ajuntament de Tiana"/>
        <s v="Ajuntament de Tona"/>
        <s v="Ajuntament de Tordera"/>
        <s v="Ajuntament de Torelló"/>
        <s v="Ajuntament de la Torre de Claramunt"/>
        <s v="Ajuntament de Torrelavit"/>
        <s v="Ajuntament de Torrelles de Foix"/>
        <s v="Ajuntament de Torrelles de Llobregat"/>
        <s v="Ajuntament d'Ullastrell"/>
        <s v="Ajuntament de Vacarisses"/>
        <s v="Ajuntament de Vallbona d'Anoia"/>
        <s v="Ajuntament de Vallgorguina"/>
        <s v="Ajuntament de Vallirana"/>
        <s v="Ajuntament de Vallromanes"/>
        <s v="Ajuntament de Vic"/>
        <s v="Ajuntament de Viladecans"/>
        <s v="Ajuntament de Viladecavalls"/>
        <s v="Ajuntament de Vilafranca del Penedès"/>
        <s v="Ajuntament de Vilalba Sasserra"/>
        <s v="Ajuntament de Vilanova del Camí"/>
        <s v="Ajuntament de Vilanova del Vallès"/>
        <s v="Ajuntament de Vilanova i la Geltrú"/>
        <s v="Ajuntament de Vilassar de Dalt"/>
        <s v="Ajuntament de Vilassar de Mar"/>
        <s v="Ajuntament de Vilobí del Penedès"/>
        <s v="Aigua Municipal de Terrassa (TAIGUA)" u="1"/>
        <s v="Aigües de Mataró, S.A." u="1"/>
        <s v="Àrea Metropolitana de Barcelona (AMB)" u="1"/>
        <s v="Badalona Comunicacio S.A." u="1"/>
        <s v="Badalona Cultura S.L." u="1"/>
        <s v="Barcelona de Serveis Municipals, SA" u="1"/>
        <s v="Barcelona d'Infraestructures Municipals, SA (BIMSA)" u="1"/>
        <s v="Cementiris de Barcelona, SA" u="1"/>
        <s v="Consorci de Turisme de Barcelona" u="1"/>
        <s v="Consorci Localret" u="1"/>
        <s v="Diputació de Barcelona" u="1"/>
        <s v="Empresa Municipal de Promoció Social, urbana i econòmica de Cornellà, S.A." u="1"/>
        <s v="Estacionaments Urbans de Sant Adrià de Besòs" u="1"/>
        <s v="Foment de Terrassa, S.A." u="1"/>
        <s v="Funerària de Terrassa" u="1"/>
        <s v="Granollers Mercat" u="1"/>
        <s v="Habitatges Municipals De Sabadell S.A." u="1"/>
        <s v="Institut Metropolità del Taxi" u="1"/>
        <s v="Institut Municipal de Mercats de Barcelona" u="1"/>
        <s v="Institut Municipal de Serveis Personals (IMPS)de Badalona" u="1"/>
        <s v="Institut Municipal de Serveis Socials (IMSS)" u="1"/>
        <s v="Institut Municipal d'Hisenda (IMH)" u="1"/>
        <s v="Institut Municipal d'Urbanisme" u="1"/>
        <s v="La Farga Gestio d'Equipaments Municipals S.A." u="1"/>
        <s v="Organisme Autònom Municipal Centre Cultural Sant Cugat " u="1"/>
        <s v="Pla de Besòs SA" u="1"/>
        <s v="Reactivació Badalona S.A." u="1"/>
        <s v="Tecsal S.A." u="1"/>
      </sharedItems>
    </cacheField>
    <cacheField name="CategoriaN1" numFmtId="0">
      <sharedItems/>
    </cacheField>
    <cacheField name="CategoriaN2" numFmtId="0">
      <sharedItems/>
    </cacheField>
    <cacheField name="CategoriaN3" numFmtId="0">
      <sharedItems containsBlank="1" count="7">
        <s v="De 5.001 a 20.000 habitants"/>
        <s v="De 500 a 5.000 habitants"/>
        <s v="Més de 50.000 habitants"/>
        <s v="De 20.001 a 50.000 habitants"/>
        <m u="1"/>
        <s v="Àrea metropolitana" u="1"/>
        <s v="Diputacions" u="1"/>
      </sharedItems>
    </cacheField>
    <cacheField name="SolElectronica" numFmtId="0">
      <sharedItems containsSemiMixedTypes="0" containsString="0" containsNumber="1" minValue="0" maxValue="7.5"/>
    </cacheField>
    <cacheField name="SolFormulariSAIP" numFmtId="0">
      <sharedItems containsSemiMixedTypes="0" containsString="0" containsNumber="1" minValue="0" maxValue="7.5"/>
    </cacheField>
    <cacheField name="InfoTramit" numFmtId="0">
      <sharedItems containsSemiMixedTypes="0" containsString="0" containsNumber="1" containsInteger="1" minValue="0" maxValue="25"/>
    </cacheField>
    <cacheField name="AvisDiaRecepcio" numFmtId="0">
      <sharedItems containsSemiMixedTypes="0" containsString="0" containsNumber="1" minValue="0" maxValue="2.5"/>
    </cacheField>
    <cacheField name="AvisOrganResponsable" numFmtId="0">
      <sharedItems containsSemiMixedTypes="0" containsString="0" containsNumber="1" minValue="0" maxValue="2.5"/>
    </cacheField>
    <cacheField name="AvisDataMaxima" numFmtId="0">
      <sharedItems containsSemiMixedTypes="0" containsString="0" containsNumber="1" minValue="0" maxValue="2.5"/>
    </cacheField>
    <cacheField name="AvisSentitSilenci" numFmtId="0">
      <sharedItems containsSemiMixedTypes="0" containsString="0" containsNumber="1" minValue="0" maxValue="2.5"/>
    </cacheField>
    <cacheField name="AvisPersonaResponsable" numFmtId="0">
      <sharedItems containsSemiMixedTypes="0" containsString="0" containsNumber="1" minValue="0" maxValue="2.5"/>
    </cacheField>
    <cacheField name="ResTipusTermini" numFmtId="0">
      <sharedItems containsSemiMixedTypes="0" containsString="0" containsNumber="1" containsInteger="1" minValue="0" maxValue="20"/>
    </cacheField>
    <cacheField name="FormaNotificacioEstimacio" numFmtId="0">
      <sharedItems containsSemiMixedTypes="0" containsString="0" containsNumber="1" containsInteger="1" minValue="0" maxValue="25"/>
    </cacheField>
    <cacheField name="ForNotEstSignatura" numFmtId="0">
      <sharedItems containsSemiMixedTypes="0" containsString="0" containsNumber="1" containsInteger="1" minValue="0" maxValue="25"/>
    </cacheField>
    <cacheField name="PeuRecurs" numFmtId="0">
      <sharedItems containsSemiMixedTypes="0" containsString="0" containsNumber="1" containsInteger="1" minValue="0" maxValue="25"/>
    </cacheField>
    <cacheField name="PeuRecursTotaInfo" numFmtId="0">
      <sharedItems containsSemiMixedTypes="0" containsString="0" containsNumber="1" containsInteger="1" minValue="0" maxValue="25"/>
    </cacheField>
    <cacheField name="AccesTerminiNormativa" numFmtId="0">
      <sharedItems containsSemiMixedTypes="0" containsString="0" containsNumber="1" containsInteger="1" minValue="0" maxValue="35"/>
    </cacheField>
    <cacheField name="InfoEntenedora" numFmtId="0">
      <sharedItems containsSemiMixedTypes="0" containsString="0" containsNumber="1" containsInteger="1" minValue="0" maxValue="25"/>
    </cacheField>
    <cacheField name="SAIP4clics" numFmtId="0">
      <sharedItems containsSemiMixedTypes="0" containsString="0" containsNumber="1" containsInteger="1" minValue="0" maxValue="20"/>
    </cacheField>
    <cacheField name="SAIPPresencial" numFmtId="0">
      <sharedItems containsSemiMixedTypes="0" containsString="0" containsNumber="1" containsInteger="1" minValue="5" maxValue="5"/>
    </cacheField>
    <cacheField name="ENSbaix" numFmtId="0">
      <sharedItems containsSemiMixedTypes="0" containsString="0" containsNumber="1" containsInteger="1" minValue="0" maxValue="10"/>
    </cacheField>
    <cacheField name="AvisInfoRecursos" numFmtId="0">
      <sharedItems containsSemiMixedTypes="0" containsString="0" containsNumber="1" minValue="0" maxValue="2.5"/>
    </cacheField>
    <cacheField name="ResAjustLlei" numFmtId="0">
      <sharedItems containsSemiMixedTypes="0" containsString="0" containsNumber="1" containsInteger="1" minValue="0" maxValue="30"/>
    </cacheField>
    <cacheField name="FormulariSAIPformat" numFmtId="0">
      <sharedItems containsSemiMixedTypes="0" containsString="0" containsNumber="1" containsInteger="1" minValue="0" maxValue="25"/>
    </cacheField>
    <cacheField name="Lliuramentformat" numFmtId="0">
      <sharedItems containsSemiMixedTypes="0" containsString="0" containsNumber="1" containsInteger="1" minValue="0" maxValue="25"/>
    </cacheField>
    <cacheField name="Formatreutilitzable" numFmtId="0">
      <sharedItems containsSemiMixedTypes="0" containsString="0" containsNumber="1" containsInteger="1" minValue="0" maxValue="25"/>
    </cacheField>
    <cacheField name="Condicionsreutilitzacio" numFmtId="0">
      <sharedItems containsSemiMixedTypes="0" containsString="0" containsNumber="1" containsInteger="1" minValue="0" maxValue="25"/>
    </cacheField>
    <cacheField name="Campanyaweb" numFmtId="0">
      <sharedItems containsSemiMixedTypes="0" containsString="0" containsNumber="1" containsInteger="1" minValue="0" maxValue="20"/>
    </cacheField>
    <cacheField name="GAIPPT" numFmtId="0">
      <sharedItems containsSemiMixedTypes="0" containsString="0" containsNumber="1" containsInteger="1" minValue="0" maxValue="20"/>
    </cacheField>
    <cacheField name="Certificatreutilitzacio" numFmtId="0">
      <sharedItems containsSemiMixedTypes="0" containsString="0" containsNumber="1" containsInteger="1" minValue="0" maxValue="10"/>
    </cacheField>
    <cacheField name="EstadisticaSAIP" numFmtId="0">
      <sharedItems containsSemiMixedTypes="0" containsString="0" containsNumber="1" containsInteger="1" minValue="0" maxValue="10"/>
    </cacheField>
    <cacheField name="InfoTramitEntenedora" numFmtId="0">
      <sharedItems containsSemiMixedTypes="0" containsString="0" containsNumber="1" containsInteger="1" minValue="0" maxValue="25"/>
    </cacheField>
    <cacheField name="InfoTramitExhaustiva" numFmtId="0">
      <sharedItems containsSemiMixedTypes="0" containsString="0" containsNumber="1" containsInteger="1" minValue="0" maxValue="20"/>
    </cacheField>
    <cacheField name="ResEntenedora" numFmtId="0">
      <sharedItems containsSemiMixedTypes="0" containsString="0" containsNumber="1" containsInteger="1" minValue="0" maxValue="25"/>
    </cacheField>
    <cacheField name="MotiuObligatori" numFmtId="0">
      <sharedItems containsSemiMixedTypes="0" containsString="0" containsNumber="1" containsInteger="1" minValue="0" maxValue="20"/>
    </cacheField>
    <cacheField name="LliuInferior" numFmtId="0">
      <sharedItems containsSemiMixedTypes="0" containsString="0" containsNumber="1" containsInteger="1" minValue="0" maxValue="10"/>
    </cacheField>
    <cacheField name="InfoCorresponSolicitud" numFmtId="0">
      <sharedItems containsSemiMixedTypes="0" containsString="0" containsNumber="1" containsInteger="1" minValue="0" maxValue="50"/>
    </cacheField>
    <cacheField name="SistIdElec" numFmtId="0">
      <sharedItems containsSemiMixedTypes="0" containsString="0" containsNumber="1" containsInteger="1" minValue="0" maxValue="10"/>
    </cacheField>
    <cacheField name="Recodvincle" numFmtId="0">
      <sharedItems containsSemiMixedTypes="0" containsString="0" containsNumber="1" containsInteger="1" minValue="0" maxValue="20"/>
    </cacheField>
    <cacheField name="OfertaAssistenciaAssessorament" numFmtId="0">
      <sharedItems containsSemiMixedTypes="0" containsString="0" containsNumber="1" containsInteger="1" minValue="0" maxValue="10"/>
    </cacheField>
    <cacheField name="Citaprevia" numFmtId="0">
      <sharedItems containsNonDate="0" containsString="0" containsBlank="1"/>
    </cacheField>
    <cacheField name="Certificatreutilitzacio2" numFmtId="0">
      <sharedItems containsNonDate="0" containsString="0" containsBlank="1"/>
    </cacheField>
    <cacheField name="Campanya" numFmtId="0">
      <sharedItems containsSemiMixedTypes="0" containsString="0" containsNumber="1" containsInteger="1" minValue="2021" maxValue="2022" count="2">
        <n v="2021"/>
        <n v="2022"/>
      </sharedItems>
    </cacheField>
    <cacheField name="TotalAdtioGarantista" numFmtId="0" formula="FormaNotificacioEstimacio+ForNotEstSignatura+PeuRecurs+PeuRecursTotaInfo" databaseField="0"/>
    <cacheField name="Total Adto Actu-reutili-interop" numFmtId="0" formula="FormulariSAIPformat+Lliuramentformat+Formatreutilitzable+Condicionsreutilitzacio" databaseField="0"/>
    <cacheField name="Total Adto accessible" numFmtId="0" formula="SolElectronica+SolFormulariSAIP+SAIP4clics+SAIPPresencial+ENSbaix+MotiuObligatori+SistIdElec+Recodvincle" databaseField="0"/>
    <cacheField name="Total Adtio comprensible" numFmtId="0" formula="InfoTramit+InfoEntenedora+InfoTramitEntenedora+ResEntenedora" databaseField="0"/>
    <cacheField name="Total Puntuació addicional" numFmtId="0" formula="Campanyaweb+GAIPPT+Certificatreutilitzacio+EstadisticaSAIP+InfoTramitExhaustiva+LliuInferior+OfertaAssistenciaAssessorament" databaseField="0"/>
    <cacheField name="Total resolutiva1" numFmtId="0" formula="AvisDiaRecepcio+AvisOrganResponsable+AvisDataMaxima+AvisSentitSilenci+AvisPersonaResponsable+ResTipusTermini" databaseField="0"/>
    <cacheField name="Total Resolutiva 2" numFmtId="0" formula="AccesTerminiNormativa+AvisInfoRecursos+ResAjustLlei+InfoCorresponSolicitud" databaseField="0"/>
    <cacheField name="Total Adto Resolutiva" numFmtId="0" formula="'Total resolutiva1'+'Total Resolutiva 2'" databaseField="0"/>
    <cacheField name="Total Adto Eficaç" numFmtId="0" formula="'Total resolutiva1'+'Total Resolutiva 2'" databaseField="0"/>
    <cacheField name="Total general" numFmtId="0" formula="'Total Adto accessible'+'Total Adto Eficaç'+'Total Adtio comprensible'+TotalAdtioGarantista+'Total Adto Actu-reutili-interop'+'Total Puntuació addicional'" databaseField="0"/>
    <cacheField name="Pes familia assolit Adto Accessible" numFmtId="0" formula="0.2*'Total Adto accessible'" databaseField="0"/>
    <cacheField name="Pes familia assolit Adto Eficaç" numFmtId="0" formula=" 0.2*'Total Adto Eficaç'" databaseField="0"/>
    <cacheField name="Pes familia assolit Adto Comprensible" numFmtId="0" formula=" 0.2*'Total Adtio comprensible'" databaseField="0"/>
    <cacheField name="Pes familia assolit Adto Garantista" numFmtId="0" formula=" 0.2*TotalAdtioGarantista" databaseField="0"/>
    <cacheField name="Pes familia assolit Adtio Actu-reuitli-intereop" numFmtId="0" formula=" 0.2*'Total Adto Actu-reutili-interop'" databaseField="0"/>
    <cacheField name="Total pes familia assolit per municipi" numFmtId="0" formula="'Pes familia assolit Adto Accessible'+'Pes familia assolit Adto Eficaç'+'Pes familia assolit Adto Comprensible'+'Pes familia assolit Adto Garantista'+'Pes familia assolit Adtio Actu-reuitli-intereop'" databaseField="0"/>
    <cacheField name="Total puntuació per familia assolit" numFmtId="0" formula="TotalAdtioGarantista+'Total Adto Actu-reutili-interop'+'Total Adto accessible'+'Total Adtio comprensible'+'Total Puntuació addicional'+'Total Adto Resolutiva'+'Total Adto Eficaç'" databaseField="0"/>
    <cacheField name="Accessible mitjana comarca" numFmtId="0" formula="'Total Adto accessible'/Administracio" databaseField="0"/>
  </cacheFields>
  <extLst>
    <ext xmlns:x14="http://schemas.microsoft.com/office/spreadsheetml/2009/9/main" uri="{725AE2AE-9491-48be-B2B4-4EB974FC3084}">
      <x14:pivotCacheDefinition pivotCacheId="18204014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4">
  <r>
    <n v="800180001"/>
    <x v="0"/>
    <x v="0"/>
    <s v="Administració local"/>
    <s v="Ajuntaments"/>
    <x v="0"/>
    <n v="7.5"/>
    <n v="7.5"/>
    <n v="25"/>
    <n v="2.5"/>
    <n v="0"/>
    <n v="0"/>
    <n v="0"/>
    <n v="0"/>
    <n v="20"/>
    <n v="25"/>
    <n v="25"/>
    <n v="0"/>
    <n v="0"/>
    <n v="35"/>
    <n v="25"/>
    <n v="20"/>
    <n v="5"/>
    <n v="10"/>
    <n v="0"/>
    <n v="30"/>
    <n v="25"/>
    <n v="25"/>
    <n v="25"/>
    <n v="0"/>
    <n v="0"/>
    <n v="0"/>
    <n v="0"/>
    <n v="0"/>
    <n v="25"/>
    <n v="20"/>
    <n v="25"/>
    <n v="20"/>
    <n v="10"/>
    <n v="0"/>
    <n v="0"/>
    <n v="0"/>
    <n v="0"/>
    <m/>
    <m/>
    <x v="0"/>
  </r>
  <r>
    <n v="801420002"/>
    <x v="1"/>
    <x v="1"/>
    <s v="Administració local"/>
    <s v="Ajuntaments"/>
    <x v="1"/>
    <n v="7.5"/>
    <n v="7.5"/>
    <n v="25"/>
    <n v="2.5"/>
    <n v="0"/>
    <n v="0"/>
    <n v="0"/>
    <n v="0"/>
    <n v="20"/>
    <n v="25"/>
    <n v="25"/>
    <n v="0"/>
    <n v="0"/>
    <n v="35"/>
    <n v="25"/>
    <n v="20"/>
    <n v="5"/>
    <n v="10"/>
    <n v="0"/>
    <n v="30"/>
    <n v="0"/>
    <n v="0"/>
    <n v="0"/>
    <n v="0"/>
    <n v="0"/>
    <n v="0"/>
    <n v="0"/>
    <n v="0"/>
    <n v="25"/>
    <n v="0"/>
    <n v="25"/>
    <n v="20"/>
    <n v="10"/>
    <n v="0"/>
    <n v="0"/>
    <n v="0"/>
    <n v="0"/>
    <m/>
    <m/>
    <x v="0"/>
  </r>
  <r>
    <n v="800390004"/>
    <x v="2"/>
    <x v="2"/>
    <s v="Administració local"/>
    <s v="Ajuntaments"/>
    <x v="0"/>
    <n v="7.5"/>
    <n v="7.5"/>
    <n v="25"/>
    <n v="2.5"/>
    <n v="0"/>
    <n v="0"/>
    <n v="0"/>
    <n v="0"/>
    <n v="20"/>
    <n v="25"/>
    <n v="25"/>
    <n v="0"/>
    <n v="0"/>
    <n v="35"/>
    <n v="25"/>
    <n v="20"/>
    <n v="5"/>
    <n v="10"/>
    <n v="0"/>
    <n v="30"/>
    <n v="25"/>
    <n v="0"/>
    <n v="25"/>
    <n v="0"/>
    <n v="0"/>
    <n v="0"/>
    <n v="0"/>
    <n v="0"/>
    <n v="25"/>
    <n v="20"/>
    <n v="25"/>
    <n v="0"/>
    <n v="10"/>
    <n v="0"/>
    <n v="0"/>
    <n v="0"/>
    <n v="0"/>
    <m/>
    <m/>
    <x v="0"/>
  </r>
  <r>
    <n v="800570005"/>
    <x v="1"/>
    <x v="3"/>
    <s v="Administració local"/>
    <s v="Ajuntaments"/>
    <x v="0"/>
    <n v="7.5"/>
    <n v="7.5"/>
    <n v="25"/>
    <n v="2.5"/>
    <n v="0"/>
    <n v="0"/>
    <n v="0"/>
    <n v="0"/>
    <n v="0"/>
    <n v="25"/>
    <n v="25"/>
    <n v="0"/>
    <n v="0"/>
    <n v="35"/>
    <n v="25"/>
    <n v="20"/>
    <n v="5"/>
    <n v="10"/>
    <n v="0"/>
    <n v="30"/>
    <n v="25"/>
    <n v="0"/>
    <n v="25"/>
    <n v="0"/>
    <n v="0"/>
    <n v="0"/>
    <n v="0"/>
    <n v="0"/>
    <n v="25"/>
    <n v="20"/>
    <n v="25"/>
    <n v="0"/>
    <n v="10"/>
    <n v="0"/>
    <n v="0"/>
    <n v="0"/>
    <n v="0"/>
    <m/>
    <m/>
    <x v="0"/>
  </r>
  <r>
    <n v="800600000"/>
    <x v="2"/>
    <x v="4"/>
    <s v="Administració local"/>
    <s v="Ajuntaments"/>
    <x v="0"/>
    <n v="7.5"/>
    <n v="7.5"/>
    <n v="0"/>
    <n v="2.5"/>
    <n v="0"/>
    <n v="0"/>
    <n v="0"/>
    <n v="0"/>
    <n v="20"/>
    <n v="0"/>
    <n v="25"/>
    <n v="0"/>
    <n v="0"/>
    <n v="35"/>
    <n v="25"/>
    <n v="20"/>
    <n v="5"/>
    <n v="10"/>
    <n v="0"/>
    <n v="30"/>
    <n v="0"/>
    <n v="0"/>
    <n v="0"/>
    <n v="0"/>
    <n v="0"/>
    <n v="20"/>
    <n v="0"/>
    <n v="0"/>
    <n v="0"/>
    <n v="0"/>
    <n v="0"/>
    <n v="20"/>
    <n v="10"/>
    <n v="0"/>
    <n v="0"/>
    <n v="0"/>
    <n v="0"/>
    <m/>
    <m/>
    <x v="0"/>
  </r>
  <r>
    <n v="800760009"/>
    <x v="2"/>
    <x v="5"/>
    <s v="Administració local"/>
    <s v="Ajuntaments"/>
    <x v="0"/>
    <n v="7.5"/>
    <n v="7.5"/>
    <n v="25"/>
    <n v="2.5"/>
    <n v="0"/>
    <n v="0"/>
    <n v="0"/>
    <n v="0"/>
    <n v="20"/>
    <n v="25"/>
    <n v="0"/>
    <n v="0"/>
    <n v="0"/>
    <n v="35"/>
    <n v="25"/>
    <n v="20"/>
    <n v="5"/>
    <n v="10"/>
    <n v="0"/>
    <n v="30"/>
    <n v="0"/>
    <n v="25"/>
    <n v="25"/>
    <n v="0"/>
    <n v="0"/>
    <n v="0"/>
    <n v="0"/>
    <n v="10"/>
    <n v="25"/>
    <n v="20"/>
    <n v="25"/>
    <n v="0"/>
    <n v="10"/>
    <n v="0"/>
    <n v="0"/>
    <n v="0"/>
    <n v="0"/>
    <m/>
    <m/>
    <x v="0"/>
  </r>
  <r>
    <n v="800950006"/>
    <x v="2"/>
    <x v="6"/>
    <s v="Administració local"/>
    <s v="Ajuntaments"/>
    <x v="0"/>
    <n v="7.5"/>
    <n v="7.5"/>
    <n v="25"/>
    <n v="2.5"/>
    <n v="0"/>
    <n v="0"/>
    <n v="0"/>
    <n v="0"/>
    <n v="0"/>
    <n v="25"/>
    <n v="25"/>
    <n v="0"/>
    <n v="0"/>
    <n v="0"/>
    <n v="0"/>
    <n v="20"/>
    <n v="5"/>
    <n v="10"/>
    <n v="0"/>
    <n v="30"/>
    <n v="25"/>
    <n v="0"/>
    <n v="0"/>
    <n v="0"/>
    <n v="0"/>
    <n v="20"/>
    <n v="0"/>
    <n v="10"/>
    <n v="25"/>
    <n v="0"/>
    <n v="25"/>
    <n v="20"/>
    <n v="0"/>
    <n v="0"/>
    <n v="0"/>
    <n v="0"/>
    <n v="0"/>
    <m/>
    <m/>
    <x v="0"/>
  </r>
  <r>
    <n v="801090004"/>
    <x v="3"/>
    <x v="7"/>
    <s v="Administració local"/>
    <s v="Ajuntaments"/>
    <x v="0"/>
    <n v="7.5"/>
    <n v="7.5"/>
    <n v="25"/>
    <n v="2.5"/>
    <n v="0"/>
    <n v="0"/>
    <n v="0"/>
    <n v="0"/>
    <n v="0"/>
    <n v="25"/>
    <n v="25"/>
    <n v="0"/>
    <n v="0"/>
    <n v="35"/>
    <n v="25"/>
    <n v="20"/>
    <n v="5"/>
    <n v="10"/>
    <n v="0"/>
    <n v="30"/>
    <n v="25"/>
    <n v="25"/>
    <n v="25"/>
    <n v="0"/>
    <n v="0"/>
    <n v="0"/>
    <n v="0"/>
    <n v="0"/>
    <n v="25"/>
    <n v="20"/>
    <n v="25"/>
    <n v="0"/>
    <n v="10"/>
    <n v="0"/>
    <n v="0"/>
    <n v="0"/>
    <n v="0"/>
    <m/>
    <m/>
    <x v="0"/>
  </r>
  <r>
    <n v="801160009"/>
    <x v="4"/>
    <x v="8"/>
    <s v="Administració local"/>
    <s v="Ajuntaments"/>
    <x v="1"/>
    <n v="7.5"/>
    <n v="7.5"/>
    <n v="25"/>
    <n v="2.5"/>
    <n v="0"/>
    <n v="0"/>
    <n v="0"/>
    <n v="0"/>
    <n v="20"/>
    <n v="25"/>
    <n v="25"/>
    <n v="0"/>
    <n v="0"/>
    <n v="35"/>
    <n v="25"/>
    <n v="20"/>
    <n v="5"/>
    <n v="10"/>
    <n v="0"/>
    <n v="30"/>
    <n v="25"/>
    <n v="0"/>
    <n v="25"/>
    <n v="0"/>
    <n v="0"/>
    <n v="0"/>
    <n v="0"/>
    <n v="0"/>
    <n v="25"/>
    <n v="20"/>
    <n v="25"/>
    <n v="20"/>
    <n v="10"/>
    <n v="0"/>
    <n v="0"/>
    <n v="0"/>
    <n v="0"/>
    <m/>
    <m/>
    <x v="0"/>
  </r>
  <r>
    <n v="801210007"/>
    <x v="3"/>
    <x v="9"/>
    <s v="Administració local"/>
    <s v="Ajuntaments"/>
    <x v="1"/>
    <n v="7.5"/>
    <n v="7.5"/>
    <n v="25"/>
    <n v="2.5"/>
    <n v="0"/>
    <n v="0"/>
    <n v="0"/>
    <n v="0"/>
    <n v="20"/>
    <n v="25"/>
    <n v="25"/>
    <n v="0"/>
    <n v="0"/>
    <n v="35"/>
    <n v="25"/>
    <n v="20"/>
    <n v="5"/>
    <n v="10"/>
    <n v="0"/>
    <n v="30"/>
    <n v="25"/>
    <n v="0"/>
    <n v="25"/>
    <n v="0"/>
    <n v="0"/>
    <n v="0"/>
    <n v="0"/>
    <n v="0"/>
    <n v="25"/>
    <n v="20"/>
    <n v="25"/>
    <n v="0"/>
    <n v="10"/>
    <n v="0"/>
    <n v="0"/>
    <n v="0"/>
    <n v="0"/>
    <m/>
    <m/>
    <x v="0"/>
  </r>
  <r>
    <n v="801370005"/>
    <x v="5"/>
    <x v="10"/>
    <s v="Administració local"/>
    <s v="Ajuntaments"/>
    <x v="1"/>
    <n v="7.5"/>
    <n v="7.5"/>
    <n v="25"/>
    <n v="2.5"/>
    <n v="0"/>
    <n v="0"/>
    <n v="0"/>
    <n v="0"/>
    <n v="20"/>
    <n v="25"/>
    <n v="25"/>
    <n v="0"/>
    <n v="0"/>
    <n v="35"/>
    <n v="25"/>
    <n v="20"/>
    <n v="5"/>
    <n v="10"/>
    <n v="0"/>
    <n v="30"/>
    <n v="25"/>
    <n v="25"/>
    <n v="25"/>
    <n v="0"/>
    <n v="0"/>
    <n v="0"/>
    <n v="0"/>
    <n v="0"/>
    <n v="25"/>
    <n v="20"/>
    <n v="25"/>
    <n v="0"/>
    <n v="10"/>
    <n v="0"/>
    <n v="0"/>
    <n v="0"/>
    <n v="0"/>
    <m/>
    <m/>
    <x v="0"/>
  </r>
  <r>
    <n v="801550006"/>
    <x v="6"/>
    <x v="11"/>
    <s v="Administració local"/>
    <s v="Ajuntaments"/>
    <x v="2"/>
    <n v="7.5"/>
    <n v="7.5"/>
    <n v="25"/>
    <n v="2.5"/>
    <n v="2.5"/>
    <n v="2.5"/>
    <n v="0"/>
    <n v="0"/>
    <n v="20"/>
    <n v="25"/>
    <n v="25"/>
    <n v="25"/>
    <n v="25"/>
    <n v="0"/>
    <n v="25"/>
    <n v="20"/>
    <n v="5"/>
    <n v="10"/>
    <n v="0"/>
    <n v="30"/>
    <n v="0"/>
    <n v="25"/>
    <n v="25"/>
    <n v="0"/>
    <n v="0"/>
    <n v="0"/>
    <n v="0"/>
    <n v="0"/>
    <n v="25"/>
    <n v="20"/>
    <n v="25"/>
    <n v="20"/>
    <n v="0"/>
    <n v="0"/>
    <n v="10"/>
    <n v="20"/>
    <n v="0"/>
    <m/>
    <m/>
    <x v="0"/>
  </r>
  <r>
    <n v="890450006"/>
    <x v="7"/>
    <x v="12"/>
    <s v="Administració local"/>
    <s v="Ajuntaments"/>
    <x v="0"/>
    <n v="7.5"/>
    <n v="7.5"/>
    <n v="25"/>
    <n v="2.5"/>
    <n v="2.5"/>
    <n v="2.5"/>
    <n v="2.5"/>
    <n v="2.5"/>
    <n v="20"/>
    <n v="25"/>
    <n v="25"/>
    <n v="25"/>
    <n v="25"/>
    <n v="35"/>
    <n v="25"/>
    <n v="20"/>
    <n v="5"/>
    <n v="10"/>
    <n v="2.5"/>
    <n v="30"/>
    <n v="25"/>
    <n v="25"/>
    <n v="25"/>
    <n v="0"/>
    <n v="0"/>
    <n v="20"/>
    <n v="0"/>
    <n v="0"/>
    <n v="25"/>
    <n v="20"/>
    <n v="25"/>
    <n v="20"/>
    <n v="10"/>
    <n v="0"/>
    <n v="0"/>
    <n v="0"/>
    <n v="0"/>
    <m/>
    <m/>
    <x v="0"/>
  </r>
  <r>
    <n v="801680001"/>
    <x v="4"/>
    <x v="13"/>
    <s v="Administració local"/>
    <s v="Ajuntaments"/>
    <x v="1"/>
    <n v="7.5"/>
    <n v="7.5"/>
    <n v="25"/>
    <n v="2.5"/>
    <n v="0"/>
    <n v="0"/>
    <n v="0"/>
    <n v="0"/>
    <n v="0"/>
    <n v="25"/>
    <n v="25"/>
    <n v="25"/>
    <n v="25"/>
    <n v="35"/>
    <n v="25"/>
    <n v="20"/>
    <n v="5"/>
    <n v="10"/>
    <n v="0"/>
    <n v="30"/>
    <n v="25"/>
    <n v="25"/>
    <n v="25"/>
    <n v="0"/>
    <n v="0"/>
    <n v="0"/>
    <n v="0"/>
    <n v="0"/>
    <n v="25"/>
    <n v="20"/>
    <n v="25"/>
    <n v="20"/>
    <n v="10"/>
    <n v="0"/>
    <n v="0"/>
    <n v="0"/>
    <n v="0"/>
    <m/>
    <m/>
    <x v="0"/>
  </r>
  <r>
    <n v="801740003"/>
    <x v="8"/>
    <x v="14"/>
    <s v="Administració local"/>
    <s v="Ajuntaments"/>
    <x v="1"/>
    <n v="7.5"/>
    <n v="7.5"/>
    <n v="25"/>
    <n v="2.5"/>
    <n v="0"/>
    <n v="0"/>
    <n v="0"/>
    <n v="0"/>
    <n v="0"/>
    <n v="25"/>
    <n v="0"/>
    <n v="0"/>
    <n v="0"/>
    <n v="35"/>
    <n v="25"/>
    <n v="20"/>
    <n v="5"/>
    <n v="10"/>
    <n v="0"/>
    <n v="30"/>
    <n v="0"/>
    <n v="0"/>
    <n v="0"/>
    <n v="0"/>
    <n v="0"/>
    <n v="0"/>
    <n v="0"/>
    <n v="0"/>
    <n v="25"/>
    <n v="20"/>
    <n v="25"/>
    <n v="0"/>
    <n v="10"/>
    <n v="0"/>
    <n v="0"/>
    <n v="0"/>
    <n v="0"/>
    <m/>
    <m/>
    <x v="0"/>
  </r>
  <r>
    <n v="801800000"/>
    <x v="3"/>
    <x v="15"/>
    <s v="Administració local"/>
    <s v="Ajuntaments"/>
    <x v="1"/>
    <n v="7.5"/>
    <n v="7.5"/>
    <n v="25"/>
    <n v="2.5"/>
    <n v="0"/>
    <n v="0"/>
    <n v="0"/>
    <n v="0"/>
    <n v="0"/>
    <n v="25"/>
    <n v="25"/>
    <n v="25"/>
    <n v="25"/>
    <n v="35"/>
    <n v="25"/>
    <n v="20"/>
    <n v="5"/>
    <n v="10"/>
    <n v="0"/>
    <n v="30"/>
    <n v="25"/>
    <n v="25"/>
    <n v="25"/>
    <n v="0"/>
    <n v="0"/>
    <n v="0"/>
    <n v="0"/>
    <n v="0"/>
    <n v="25"/>
    <n v="20"/>
    <n v="25"/>
    <n v="0"/>
    <n v="10"/>
    <n v="0"/>
    <n v="0"/>
    <n v="0"/>
    <n v="0"/>
    <m/>
    <m/>
    <x v="0"/>
  </r>
  <r>
    <n v="825200000"/>
    <x v="7"/>
    <x v="16"/>
    <s v="Administració local"/>
    <s v="Ajuntaments"/>
    <x v="3"/>
    <n v="7.5"/>
    <n v="7.5"/>
    <n v="25"/>
    <n v="2.5"/>
    <n v="0"/>
    <n v="0"/>
    <n v="0"/>
    <n v="0"/>
    <n v="0"/>
    <n v="0"/>
    <n v="0"/>
    <n v="0"/>
    <n v="0"/>
    <n v="0"/>
    <n v="0"/>
    <n v="20"/>
    <n v="5"/>
    <n v="10"/>
    <n v="0"/>
    <n v="0"/>
    <n v="0"/>
    <n v="0"/>
    <n v="0"/>
    <n v="0"/>
    <n v="0"/>
    <n v="0"/>
    <n v="0"/>
    <n v="0"/>
    <n v="25"/>
    <n v="0"/>
    <n v="0"/>
    <n v="0"/>
    <n v="0"/>
    <n v="0"/>
    <n v="10"/>
    <n v="20"/>
    <n v="0"/>
    <m/>
    <m/>
    <x v="0"/>
  </r>
  <r>
    <n v="801930008"/>
    <x v="6"/>
    <x v="17"/>
    <s v="Administració local"/>
    <s v="Ajuntaments"/>
    <x v="2"/>
    <n v="7.5"/>
    <n v="7.5"/>
    <n v="25"/>
    <n v="2.5"/>
    <n v="2.5"/>
    <n v="2.5"/>
    <n v="2.5"/>
    <n v="2.5"/>
    <n v="20"/>
    <n v="25"/>
    <n v="25"/>
    <n v="25"/>
    <n v="25"/>
    <n v="35"/>
    <n v="25"/>
    <n v="20"/>
    <n v="5"/>
    <n v="10"/>
    <n v="2.5"/>
    <n v="30"/>
    <n v="25"/>
    <n v="0"/>
    <n v="25"/>
    <n v="0"/>
    <n v="0"/>
    <n v="20"/>
    <n v="0"/>
    <n v="10"/>
    <n v="25"/>
    <n v="20"/>
    <n v="25"/>
    <n v="20"/>
    <n v="10"/>
    <n v="0"/>
    <n v="10"/>
    <n v="20"/>
    <n v="0"/>
    <m/>
    <m/>
    <x v="0"/>
  </r>
  <r>
    <n v="802070005"/>
    <x v="0"/>
    <x v="18"/>
    <s v="Administració local"/>
    <s v="Ajuntaments"/>
    <x v="0"/>
    <n v="7.5"/>
    <n v="0"/>
    <n v="25"/>
    <n v="2.5"/>
    <n v="0"/>
    <n v="0"/>
    <n v="0"/>
    <n v="0"/>
    <n v="20"/>
    <n v="25"/>
    <n v="25"/>
    <n v="0"/>
    <n v="0"/>
    <n v="35"/>
    <n v="25"/>
    <n v="20"/>
    <n v="5"/>
    <n v="10"/>
    <n v="0"/>
    <n v="30"/>
    <n v="0"/>
    <n v="25"/>
    <n v="25"/>
    <n v="0"/>
    <n v="0"/>
    <n v="0"/>
    <n v="0"/>
    <n v="10"/>
    <n v="25"/>
    <n v="0"/>
    <n v="25"/>
    <n v="0"/>
    <n v="10"/>
    <n v="0"/>
    <n v="0"/>
    <n v="0"/>
    <n v="0"/>
    <m/>
    <m/>
    <x v="0"/>
  </r>
  <r>
    <n v="802290004"/>
    <x v="4"/>
    <x v="19"/>
    <s v="Administració local"/>
    <s v="Ajuntaments"/>
    <x v="0"/>
    <n v="7.5"/>
    <n v="7.5"/>
    <n v="25"/>
    <n v="2.5"/>
    <n v="0"/>
    <n v="0"/>
    <n v="0"/>
    <n v="0"/>
    <n v="0"/>
    <n v="25"/>
    <n v="25"/>
    <n v="0"/>
    <n v="0"/>
    <n v="35"/>
    <n v="25"/>
    <n v="20"/>
    <n v="5"/>
    <n v="10"/>
    <n v="0"/>
    <n v="30"/>
    <n v="25"/>
    <n v="0"/>
    <n v="25"/>
    <n v="0"/>
    <n v="0"/>
    <n v="0"/>
    <n v="0"/>
    <n v="0"/>
    <n v="25"/>
    <n v="20"/>
    <n v="25"/>
    <n v="0"/>
    <n v="10"/>
    <n v="0"/>
    <n v="0"/>
    <n v="0"/>
    <n v="0"/>
    <m/>
    <m/>
    <x v="0"/>
  </r>
  <r>
    <n v="802350006"/>
    <x v="1"/>
    <x v="20"/>
    <s v="Administració local"/>
    <s v="Ajuntaments"/>
    <x v="0"/>
    <n v="7.5"/>
    <n v="0"/>
    <n v="0"/>
    <n v="2.5"/>
    <n v="0"/>
    <n v="0"/>
    <n v="0"/>
    <n v="0"/>
    <n v="0"/>
    <n v="25"/>
    <n v="25"/>
    <n v="0"/>
    <n v="0"/>
    <n v="35"/>
    <n v="25"/>
    <n v="0"/>
    <n v="5"/>
    <n v="10"/>
    <n v="0"/>
    <n v="30"/>
    <n v="0"/>
    <n v="0"/>
    <n v="0"/>
    <n v="0"/>
    <n v="0"/>
    <n v="0"/>
    <n v="0"/>
    <n v="0"/>
    <n v="0"/>
    <n v="0"/>
    <n v="25"/>
    <n v="0"/>
    <n v="10"/>
    <n v="0"/>
    <n v="0"/>
    <n v="0"/>
    <n v="0"/>
    <m/>
    <m/>
    <x v="0"/>
  </r>
  <r>
    <n v="802530008"/>
    <x v="9"/>
    <x v="21"/>
    <s v="Administració local"/>
    <s v="Ajuntaments"/>
    <x v="1"/>
    <n v="7.5"/>
    <n v="7.5"/>
    <n v="25"/>
    <n v="2.5"/>
    <n v="0"/>
    <n v="0"/>
    <n v="0"/>
    <n v="0"/>
    <n v="0"/>
    <n v="25"/>
    <n v="25"/>
    <n v="0"/>
    <n v="0"/>
    <n v="35"/>
    <n v="0"/>
    <n v="20"/>
    <n v="5"/>
    <n v="10"/>
    <n v="0"/>
    <n v="30"/>
    <n v="25"/>
    <n v="0"/>
    <n v="0"/>
    <n v="0"/>
    <n v="0"/>
    <n v="0"/>
    <n v="0"/>
    <n v="0"/>
    <n v="25"/>
    <n v="20"/>
    <n v="25"/>
    <n v="0"/>
    <n v="10"/>
    <n v="0"/>
    <n v="0"/>
    <n v="0"/>
    <n v="0"/>
    <m/>
    <m/>
    <x v="0"/>
  </r>
  <r>
    <n v="802720002"/>
    <x v="5"/>
    <x v="22"/>
    <s v="Administració local"/>
    <s v="Ajuntaments"/>
    <x v="1"/>
    <n v="7.5"/>
    <n v="7.5"/>
    <n v="25"/>
    <n v="2.5"/>
    <n v="0"/>
    <n v="0"/>
    <n v="0"/>
    <n v="0"/>
    <n v="0"/>
    <n v="25"/>
    <n v="25"/>
    <n v="0"/>
    <n v="0"/>
    <n v="35"/>
    <n v="25"/>
    <n v="20"/>
    <n v="5"/>
    <n v="10"/>
    <n v="0"/>
    <n v="30"/>
    <n v="25"/>
    <n v="0"/>
    <n v="0"/>
    <n v="0"/>
    <n v="0"/>
    <n v="0"/>
    <n v="0"/>
    <n v="0"/>
    <n v="25"/>
    <n v="0"/>
    <n v="25"/>
    <n v="0"/>
    <n v="10"/>
    <n v="0"/>
    <n v="0"/>
    <n v="0"/>
    <n v="0"/>
    <m/>
    <m/>
    <x v="0"/>
  </r>
  <r>
    <n v="802880001"/>
    <x v="9"/>
    <x v="23"/>
    <s v="Administració local"/>
    <s v="Ajuntaments"/>
    <x v="1"/>
    <n v="7.5"/>
    <n v="7.5"/>
    <n v="25"/>
    <n v="2.5"/>
    <n v="0"/>
    <n v="0"/>
    <n v="0"/>
    <n v="0"/>
    <n v="20"/>
    <n v="25"/>
    <n v="25"/>
    <n v="0"/>
    <n v="0"/>
    <n v="35"/>
    <n v="25"/>
    <n v="0"/>
    <n v="5"/>
    <n v="10"/>
    <n v="0"/>
    <n v="30"/>
    <n v="25"/>
    <n v="25"/>
    <n v="25"/>
    <n v="0"/>
    <n v="0"/>
    <n v="0"/>
    <n v="0"/>
    <n v="0"/>
    <n v="25"/>
    <n v="0"/>
    <n v="25"/>
    <n v="0"/>
    <n v="10"/>
    <n v="0"/>
    <n v="0"/>
    <n v="0"/>
    <n v="0"/>
    <m/>
    <m/>
    <x v="0"/>
  </r>
  <r>
    <n v="802910007"/>
    <x v="2"/>
    <x v="24"/>
    <s v="Administració local"/>
    <s v="Ajuntaments"/>
    <x v="1"/>
    <n v="7.5"/>
    <n v="7.5"/>
    <n v="25"/>
    <n v="2.5"/>
    <n v="0"/>
    <n v="0"/>
    <n v="0"/>
    <n v="0"/>
    <n v="20"/>
    <n v="25"/>
    <n v="25"/>
    <n v="0"/>
    <n v="0"/>
    <n v="35"/>
    <n v="25"/>
    <n v="20"/>
    <n v="5"/>
    <n v="10"/>
    <n v="0"/>
    <n v="30"/>
    <n v="25"/>
    <n v="0"/>
    <n v="0"/>
    <n v="0"/>
    <n v="0"/>
    <n v="0"/>
    <n v="0"/>
    <n v="0"/>
    <n v="25"/>
    <n v="20"/>
    <n v="25"/>
    <n v="0"/>
    <n v="10"/>
    <n v="0"/>
    <n v="0"/>
    <n v="0"/>
    <n v="0"/>
    <m/>
    <m/>
    <x v="0"/>
  </r>
  <r>
    <n v="803050006"/>
    <x v="2"/>
    <x v="25"/>
    <s v="Administració local"/>
    <s v="Ajuntaments"/>
    <x v="0"/>
    <n v="7.5"/>
    <n v="7.5"/>
    <n v="25"/>
    <n v="2.5"/>
    <n v="0"/>
    <n v="0"/>
    <n v="0"/>
    <n v="0"/>
    <n v="20"/>
    <n v="25"/>
    <n v="25"/>
    <n v="0"/>
    <n v="0"/>
    <n v="35"/>
    <n v="25"/>
    <n v="20"/>
    <n v="5"/>
    <n v="10"/>
    <n v="0"/>
    <n v="30"/>
    <n v="25"/>
    <n v="0"/>
    <n v="25"/>
    <n v="0"/>
    <n v="0"/>
    <n v="0"/>
    <n v="0"/>
    <n v="10"/>
    <n v="25"/>
    <n v="0"/>
    <n v="25"/>
    <n v="20"/>
    <n v="10"/>
    <n v="0"/>
    <n v="0"/>
    <n v="0"/>
    <n v="0"/>
    <m/>
    <m/>
    <x v="0"/>
  </r>
  <r>
    <n v="803120002"/>
    <x v="9"/>
    <x v="26"/>
    <s v="Administració local"/>
    <s v="Ajuntaments"/>
    <x v="1"/>
    <n v="7.5"/>
    <n v="7.5"/>
    <n v="25"/>
    <n v="2.5"/>
    <n v="0"/>
    <n v="0"/>
    <n v="0"/>
    <n v="0"/>
    <n v="20"/>
    <n v="25"/>
    <n v="25"/>
    <n v="25"/>
    <n v="25"/>
    <n v="35"/>
    <n v="25"/>
    <n v="20"/>
    <n v="5"/>
    <n v="10"/>
    <n v="0"/>
    <n v="30"/>
    <n v="25"/>
    <n v="25"/>
    <n v="25"/>
    <n v="0"/>
    <n v="0"/>
    <n v="0"/>
    <n v="0"/>
    <n v="0"/>
    <n v="25"/>
    <n v="0"/>
    <n v="25"/>
    <n v="20"/>
    <n v="10"/>
    <n v="0"/>
    <n v="0"/>
    <n v="0"/>
    <n v="0"/>
    <m/>
    <m/>
    <x v="0"/>
  </r>
  <r>
    <n v="803480001"/>
    <x v="10"/>
    <x v="27"/>
    <s v="Administració local"/>
    <s v="Ajuntaments"/>
    <x v="1"/>
    <n v="7.5"/>
    <n v="7.5"/>
    <n v="25"/>
    <n v="2.5"/>
    <n v="0"/>
    <n v="0"/>
    <n v="0"/>
    <n v="0"/>
    <n v="0"/>
    <n v="0"/>
    <n v="0"/>
    <n v="0"/>
    <n v="0"/>
    <n v="0"/>
    <n v="0"/>
    <n v="0"/>
    <n v="5"/>
    <n v="10"/>
    <n v="0"/>
    <n v="0"/>
    <n v="25"/>
    <n v="0"/>
    <n v="0"/>
    <n v="0"/>
    <n v="0"/>
    <n v="0"/>
    <n v="0"/>
    <n v="0"/>
    <n v="25"/>
    <n v="0"/>
    <n v="0"/>
    <n v="0"/>
    <n v="0"/>
    <n v="0"/>
    <n v="0"/>
    <n v="0"/>
    <n v="0"/>
    <m/>
    <m/>
    <x v="0"/>
  </r>
  <r>
    <n v="803330008"/>
    <x v="1"/>
    <x v="28"/>
    <s v="Administració local"/>
    <s v="Ajuntaments"/>
    <x v="0"/>
    <n v="7.5"/>
    <n v="7.5"/>
    <n v="25"/>
    <n v="2.5"/>
    <n v="0"/>
    <n v="0"/>
    <n v="0"/>
    <n v="0"/>
    <n v="20"/>
    <n v="25"/>
    <n v="25"/>
    <n v="0"/>
    <n v="0"/>
    <n v="35"/>
    <n v="25"/>
    <n v="20"/>
    <n v="5"/>
    <n v="10"/>
    <n v="0"/>
    <n v="30"/>
    <n v="0"/>
    <n v="25"/>
    <n v="25"/>
    <n v="0"/>
    <n v="0"/>
    <n v="0"/>
    <n v="0"/>
    <n v="0"/>
    <n v="25"/>
    <n v="20"/>
    <n v="25"/>
    <n v="0"/>
    <n v="10"/>
    <n v="0"/>
    <n v="0"/>
    <n v="0"/>
    <n v="0"/>
    <m/>
    <m/>
    <x v="0"/>
  </r>
  <r>
    <n v="803270005"/>
    <x v="2"/>
    <x v="29"/>
    <s v="Administració local"/>
    <s v="Ajuntaments"/>
    <x v="1"/>
    <n v="7.5"/>
    <n v="7.5"/>
    <n v="25"/>
    <n v="2.5"/>
    <n v="0"/>
    <n v="0"/>
    <n v="0"/>
    <n v="0"/>
    <n v="20"/>
    <n v="25"/>
    <n v="25"/>
    <n v="0"/>
    <n v="0"/>
    <n v="35"/>
    <n v="25"/>
    <n v="20"/>
    <n v="5"/>
    <n v="10"/>
    <n v="0"/>
    <n v="30"/>
    <n v="25"/>
    <n v="25"/>
    <n v="25"/>
    <n v="0"/>
    <n v="0"/>
    <n v="0"/>
    <n v="0"/>
    <n v="0"/>
    <n v="25"/>
    <n v="0"/>
    <n v="25"/>
    <n v="20"/>
    <n v="10"/>
    <n v="0"/>
    <n v="0"/>
    <n v="0"/>
    <n v="0"/>
    <m/>
    <m/>
    <x v="0"/>
  </r>
  <r>
    <n v="803510007"/>
    <x v="2"/>
    <x v="30"/>
    <s v="Administració local"/>
    <s v="Ajuntaments"/>
    <x v="0"/>
    <n v="7.5"/>
    <n v="7.5"/>
    <n v="25"/>
    <n v="2.5"/>
    <n v="0"/>
    <n v="0"/>
    <n v="0"/>
    <n v="0"/>
    <n v="0"/>
    <n v="25"/>
    <n v="25"/>
    <n v="0"/>
    <n v="0"/>
    <n v="35"/>
    <n v="25"/>
    <n v="20"/>
    <n v="5"/>
    <n v="10"/>
    <n v="0"/>
    <n v="30"/>
    <n v="25"/>
    <n v="25"/>
    <n v="25"/>
    <n v="0"/>
    <n v="0"/>
    <n v="0"/>
    <n v="0"/>
    <n v="0"/>
    <n v="25"/>
    <n v="20"/>
    <n v="25"/>
    <n v="0"/>
    <n v="10"/>
    <n v="0"/>
    <n v="0"/>
    <n v="0"/>
    <n v="0"/>
    <m/>
    <m/>
    <x v="0"/>
  </r>
  <r>
    <n v="803700000"/>
    <x v="8"/>
    <x v="31"/>
    <s v="Administració local"/>
    <s v="Ajuntaments"/>
    <x v="1"/>
    <n v="7.5"/>
    <n v="7.5"/>
    <n v="25"/>
    <n v="2.5"/>
    <n v="0"/>
    <n v="0"/>
    <n v="0"/>
    <n v="0"/>
    <n v="20"/>
    <n v="25"/>
    <n v="25"/>
    <n v="0"/>
    <n v="0"/>
    <n v="35"/>
    <n v="25"/>
    <n v="20"/>
    <n v="5"/>
    <n v="10"/>
    <n v="0"/>
    <n v="30"/>
    <n v="25"/>
    <n v="0"/>
    <n v="0"/>
    <n v="0"/>
    <n v="0"/>
    <n v="0"/>
    <n v="0"/>
    <n v="0"/>
    <n v="25"/>
    <n v="20"/>
    <n v="25"/>
    <n v="0"/>
    <n v="10"/>
    <n v="0"/>
    <n v="0"/>
    <n v="0"/>
    <n v="0"/>
    <m/>
    <m/>
    <x v="0"/>
  </r>
  <r>
    <n v="803860009"/>
    <x v="3"/>
    <x v="32"/>
    <s v="Administració local"/>
    <s v="Ajuntaments"/>
    <x v="1"/>
    <n v="7.5"/>
    <n v="7.5"/>
    <n v="25"/>
    <n v="2.5"/>
    <n v="0"/>
    <n v="0"/>
    <n v="0"/>
    <n v="0"/>
    <n v="0"/>
    <n v="0"/>
    <n v="0"/>
    <n v="0"/>
    <n v="0"/>
    <n v="0"/>
    <n v="0"/>
    <n v="0"/>
    <n v="5"/>
    <n v="10"/>
    <n v="0"/>
    <n v="0"/>
    <n v="25"/>
    <n v="0"/>
    <n v="0"/>
    <n v="0"/>
    <n v="0"/>
    <n v="0"/>
    <n v="0"/>
    <n v="0"/>
    <n v="25"/>
    <n v="0"/>
    <n v="0"/>
    <n v="0"/>
    <n v="0"/>
    <n v="0"/>
    <n v="0"/>
    <n v="0"/>
    <n v="0"/>
    <m/>
    <m/>
    <x v="0"/>
  </r>
  <r>
    <n v="803990004"/>
    <x v="1"/>
    <x v="33"/>
    <s v="Administració local"/>
    <s v="Ajuntaments"/>
    <x v="1"/>
    <n v="7.5"/>
    <n v="7.5"/>
    <n v="25"/>
    <n v="2.5"/>
    <n v="0"/>
    <n v="0"/>
    <n v="0"/>
    <n v="0"/>
    <n v="20"/>
    <n v="25"/>
    <n v="25"/>
    <n v="25"/>
    <n v="25"/>
    <n v="35"/>
    <n v="25"/>
    <n v="20"/>
    <n v="5"/>
    <n v="10"/>
    <n v="0"/>
    <n v="30"/>
    <n v="25"/>
    <n v="0"/>
    <n v="0"/>
    <n v="0"/>
    <n v="0"/>
    <n v="0"/>
    <n v="0"/>
    <n v="0"/>
    <n v="25"/>
    <n v="20"/>
    <n v="25"/>
    <n v="20"/>
    <n v="10"/>
    <n v="0"/>
    <n v="0"/>
    <n v="0"/>
    <n v="0"/>
    <m/>
    <m/>
    <x v="0"/>
  </r>
  <r>
    <n v="804030008"/>
    <x v="2"/>
    <x v="34"/>
    <s v="Administració local"/>
    <s v="Ajuntaments"/>
    <x v="0"/>
    <n v="7.5"/>
    <n v="7.5"/>
    <n v="25"/>
    <n v="2.5"/>
    <n v="0"/>
    <n v="0"/>
    <n v="0"/>
    <n v="0"/>
    <n v="20"/>
    <n v="25"/>
    <n v="25"/>
    <n v="0"/>
    <n v="0"/>
    <n v="35"/>
    <n v="25"/>
    <n v="20"/>
    <n v="5"/>
    <n v="10"/>
    <n v="0"/>
    <n v="30"/>
    <n v="0"/>
    <n v="25"/>
    <n v="25"/>
    <n v="0"/>
    <n v="0"/>
    <n v="0"/>
    <n v="0"/>
    <n v="0"/>
    <n v="25"/>
    <n v="20"/>
    <n v="25"/>
    <n v="20"/>
    <n v="10"/>
    <n v="0"/>
    <n v="0"/>
    <n v="0"/>
    <n v="0"/>
    <m/>
    <m/>
    <x v="0"/>
  </r>
  <r>
    <n v="804100000"/>
    <x v="1"/>
    <x v="35"/>
    <s v="Administració local"/>
    <s v="Ajuntaments"/>
    <x v="0"/>
    <n v="7.5"/>
    <n v="7.5"/>
    <n v="25"/>
    <n v="2.5"/>
    <n v="0"/>
    <n v="0"/>
    <n v="0"/>
    <n v="0"/>
    <n v="0"/>
    <n v="25"/>
    <n v="25"/>
    <n v="0"/>
    <n v="0"/>
    <n v="35"/>
    <n v="25"/>
    <n v="20"/>
    <n v="5"/>
    <n v="10"/>
    <n v="0"/>
    <n v="30"/>
    <n v="25"/>
    <n v="0"/>
    <n v="25"/>
    <n v="0"/>
    <n v="0"/>
    <n v="0"/>
    <n v="0"/>
    <n v="0"/>
    <n v="25"/>
    <n v="20"/>
    <n v="25"/>
    <n v="20"/>
    <n v="10"/>
    <n v="0"/>
    <n v="0"/>
    <n v="0"/>
    <n v="0"/>
    <m/>
    <m/>
    <x v="0"/>
  </r>
  <r>
    <n v="804250006"/>
    <x v="1"/>
    <x v="36"/>
    <s v="Administració local"/>
    <s v="Ajuntaments"/>
    <x v="1"/>
    <n v="7.5"/>
    <n v="7.5"/>
    <n v="25"/>
    <n v="2.5"/>
    <n v="0"/>
    <n v="0"/>
    <n v="0"/>
    <n v="0"/>
    <n v="0"/>
    <n v="0"/>
    <n v="0"/>
    <n v="0"/>
    <n v="0"/>
    <n v="0"/>
    <n v="0"/>
    <n v="20"/>
    <n v="5"/>
    <n v="10"/>
    <n v="0"/>
    <n v="0"/>
    <n v="0"/>
    <n v="0"/>
    <n v="0"/>
    <n v="0"/>
    <n v="0"/>
    <n v="0"/>
    <n v="0"/>
    <n v="0"/>
    <n v="25"/>
    <n v="0"/>
    <n v="0"/>
    <n v="0"/>
    <n v="0"/>
    <n v="0"/>
    <n v="0"/>
    <n v="0"/>
    <n v="0"/>
    <m/>
    <m/>
    <x v="0"/>
  </r>
  <r>
    <n v="804310007"/>
    <x v="11"/>
    <x v="37"/>
    <s v="Administració local"/>
    <s v="Ajuntaments"/>
    <x v="0"/>
    <n v="7.5"/>
    <n v="0"/>
    <n v="0"/>
    <n v="2.5"/>
    <n v="0"/>
    <n v="0"/>
    <n v="0"/>
    <n v="0"/>
    <n v="20"/>
    <n v="25"/>
    <n v="25"/>
    <n v="0"/>
    <n v="0"/>
    <n v="35"/>
    <n v="25"/>
    <n v="20"/>
    <n v="5"/>
    <n v="10"/>
    <n v="0"/>
    <n v="30"/>
    <n v="0"/>
    <n v="25"/>
    <n v="25"/>
    <n v="0"/>
    <n v="0"/>
    <n v="0"/>
    <n v="0"/>
    <n v="0"/>
    <n v="0"/>
    <n v="0"/>
    <n v="25"/>
    <n v="0"/>
    <n v="10"/>
    <n v="0"/>
    <n v="0"/>
    <n v="0"/>
    <n v="0"/>
    <m/>
    <m/>
    <x v="0"/>
  </r>
  <r>
    <n v="804460009"/>
    <x v="9"/>
    <x v="38"/>
    <s v="Administració local"/>
    <s v="Ajuntaments"/>
    <x v="0"/>
    <n v="7.5"/>
    <n v="7.5"/>
    <n v="25"/>
    <n v="2.5"/>
    <n v="0"/>
    <n v="0"/>
    <n v="0"/>
    <n v="0"/>
    <n v="20"/>
    <n v="25"/>
    <n v="25"/>
    <n v="0"/>
    <n v="0"/>
    <n v="35"/>
    <n v="25"/>
    <n v="20"/>
    <n v="5"/>
    <n v="10"/>
    <n v="0"/>
    <n v="30"/>
    <n v="25"/>
    <n v="0"/>
    <n v="25"/>
    <n v="0"/>
    <n v="0"/>
    <n v="0"/>
    <n v="0"/>
    <n v="0"/>
    <n v="25"/>
    <n v="20"/>
    <n v="25"/>
    <n v="0"/>
    <n v="10"/>
    <n v="0"/>
    <n v="0"/>
    <n v="0"/>
    <n v="0"/>
    <m/>
    <m/>
    <x v="0"/>
  </r>
  <r>
    <n v="804620002"/>
    <x v="1"/>
    <x v="39"/>
    <s v="Administració local"/>
    <s v="Ajuntaments"/>
    <x v="0"/>
    <n v="7.5"/>
    <n v="0"/>
    <n v="25"/>
    <n v="2.5"/>
    <n v="0"/>
    <n v="0"/>
    <n v="0"/>
    <n v="0"/>
    <n v="20"/>
    <n v="25"/>
    <n v="25"/>
    <n v="25"/>
    <n v="25"/>
    <n v="35"/>
    <n v="25"/>
    <n v="20"/>
    <n v="5"/>
    <n v="10"/>
    <n v="0"/>
    <n v="30"/>
    <n v="0"/>
    <n v="25"/>
    <n v="25"/>
    <n v="0"/>
    <n v="0"/>
    <n v="0"/>
    <n v="0"/>
    <n v="0"/>
    <n v="25"/>
    <n v="0"/>
    <n v="25"/>
    <n v="0"/>
    <n v="10"/>
    <n v="0"/>
    <n v="0"/>
    <n v="0"/>
    <n v="0"/>
    <m/>
    <m/>
    <x v="0"/>
  </r>
  <r>
    <n v="804780001"/>
    <x v="3"/>
    <x v="40"/>
    <s v="Administració local"/>
    <s v="Ajuntaments"/>
    <x v="1"/>
    <n v="7.5"/>
    <n v="7.5"/>
    <n v="25"/>
    <n v="2.5"/>
    <n v="0"/>
    <n v="0"/>
    <n v="0"/>
    <n v="0"/>
    <n v="0"/>
    <n v="0"/>
    <n v="0"/>
    <n v="0"/>
    <n v="0"/>
    <n v="0"/>
    <n v="0"/>
    <n v="20"/>
    <n v="5"/>
    <n v="10"/>
    <n v="0"/>
    <n v="0"/>
    <n v="25"/>
    <n v="0"/>
    <n v="0"/>
    <n v="0"/>
    <n v="0"/>
    <n v="0"/>
    <n v="0"/>
    <n v="10"/>
    <n v="25"/>
    <n v="20"/>
    <n v="0"/>
    <n v="0"/>
    <n v="0"/>
    <n v="0"/>
    <n v="0"/>
    <n v="0"/>
    <n v="0"/>
    <m/>
    <m/>
    <x v="0"/>
  </r>
  <r>
    <n v="804840003"/>
    <x v="9"/>
    <x v="41"/>
    <s v="Administració local"/>
    <s v="Ajuntaments"/>
    <x v="1"/>
    <n v="7.5"/>
    <n v="7.5"/>
    <n v="25"/>
    <n v="2.5"/>
    <n v="0"/>
    <n v="0"/>
    <n v="0"/>
    <n v="0"/>
    <n v="0"/>
    <n v="25"/>
    <n v="25"/>
    <n v="0"/>
    <n v="0"/>
    <n v="35"/>
    <n v="25"/>
    <n v="20"/>
    <n v="5"/>
    <n v="10"/>
    <n v="0"/>
    <n v="30"/>
    <n v="25"/>
    <n v="25"/>
    <n v="25"/>
    <n v="0"/>
    <n v="0"/>
    <n v="0"/>
    <n v="0"/>
    <n v="0"/>
    <n v="25"/>
    <n v="0"/>
    <n v="25"/>
    <n v="0"/>
    <n v="10"/>
    <n v="0"/>
    <n v="0"/>
    <n v="0"/>
    <n v="0"/>
    <m/>
    <m/>
    <x v="0"/>
  </r>
  <r>
    <n v="804970005"/>
    <x v="4"/>
    <x v="42"/>
    <s v="Administració local"/>
    <s v="Ajuntaments"/>
    <x v="1"/>
    <n v="7.5"/>
    <n v="7.5"/>
    <n v="25"/>
    <n v="2.5"/>
    <n v="0"/>
    <n v="0"/>
    <n v="0"/>
    <n v="0"/>
    <n v="0"/>
    <n v="25"/>
    <n v="25"/>
    <n v="0"/>
    <n v="0"/>
    <n v="35"/>
    <n v="25"/>
    <n v="0"/>
    <n v="5"/>
    <n v="10"/>
    <n v="0"/>
    <n v="30"/>
    <n v="25"/>
    <n v="0"/>
    <n v="0"/>
    <n v="0"/>
    <n v="0"/>
    <n v="0"/>
    <n v="0"/>
    <n v="0"/>
    <n v="25"/>
    <n v="0"/>
    <n v="25"/>
    <n v="0"/>
    <n v="10"/>
    <n v="0"/>
    <n v="0"/>
    <n v="0"/>
    <n v="0"/>
    <m/>
    <m/>
    <x v="0"/>
  </r>
  <r>
    <n v="805170005"/>
    <x v="7"/>
    <x v="43"/>
    <s v="Administració local"/>
    <s v="Ajuntaments"/>
    <x v="3"/>
    <n v="7.5"/>
    <n v="7.5"/>
    <n v="25"/>
    <n v="2.5"/>
    <n v="0"/>
    <n v="0"/>
    <n v="0"/>
    <n v="0"/>
    <n v="20"/>
    <n v="25"/>
    <n v="25"/>
    <n v="25"/>
    <n v="25"/>
    <n v="35"/>
    <n v="25"/>
    <n v="20"/>
    <n v="5"/>
    <n v="10"/>
    <n v="0"/>
    <n v="30"/>
    <n v="25"/>
    <n v="0"/>
    <n v="25"/>
    <n v="0"/>
    <n v="0"/>
    <n v="0"/>
    <n v="0"/>
    <n v="10"/>
    <n v="25"/>
    <n v="20"/>
    <n v="25"/>
    <n v="0"/>
    <n v="10"/>
    <n v="0"/>
    <n v="10"/>
    <n v="20"/>
    <n v="0"/>
    <m/>
    <m/>
    <x v="0"/>
  </r>
  <r>
    <n v="805380001"/>
    <x v="3"/>
    <x v="44"/>
    <s v="Administració local"/>
    <s v="Ajuntaments"/>
    <x v="1"/>
    <n v="7.5"/>
    <n v="7.5"/>
    <n v="25"/>
    <n v="2.5"/>
    <n v="0"/>
    <n v="0"/>
    <n v="0"/>
    <n v="0"/>
    <n v="20"/>
    <n v="25"/>
    <n v="25"/>
    <n v="0"/>
    <n v="0"/>
    <n v="35"/>
    <n v="25"/>
    <n v="20"/>
    <n v="5"/>
    <n v="10"/>
    <n v="0"/>
    <n v="30"/>
    <n v="25"/>
    <n v="25"/>
    <n v="25"/>
    <n v="0"/>
    <n v="0"/>
    <n v="0"/>
    <n v="0"/>
    <n v="0"/>
    <n v="25"/>
    <n v="0"/>
    <n v="25"/>
    <n v="20"/>
    <n v="10"/>
    <n v="0"/>
    <n v="0"/>
    <n v="0"/>
    <n v="0"/>
    <m/>
    <m/>
    <x v="0"/>
  </r>
  <r>
    <n v="805430008"/>
    <x v="7"/>
    <x v="45"/>
    <s v="Administració local"/>
    <s v="Ajuntaments"/>
    <x v="0"/>
    <n v="7.5"/>
    <n v="7.5"/>
    <n v="25"/>
    <n v="2.5"/>
    <n v="2.5"/>
    <n v="2.5"/>
    <n v="0"/>
    <n v="0"/>
    <n v="20"/>
    <n v="25"/>
    <n v="25"/>
    <n v="0"/>
    <n v="0"/>
    <n v="35"/>
    <n v="25"/>
    <n v="0"/>
    <n v="5"/>
    <n v="10"/>
    <n v="0"/>
    <n v="30"/>
    <n v="0"/>
    <n v="0"/>
    <n v="0"/>
    <n v="0"/>
    <n v="0"/>
    <n v="0"/>
    <n v="0"/>
    <n v="0"/>
    <n v="25"/>
    <n v="0"/>
    <n v="25"/>
    <n v="0"/>
    <n v="10"/>
    <n v="0"/>
    <n v="0"/>
    <n v="0"/>
    <n v="0"/>
    <m/>
    <m/>
    <x v="0"/>
  </r>
  <r>
    <n v="805560009"/>
    <x v="10"/>
    <x v="46"/>
    <s v="Administració local"/>
    <s v="Ajuntaments"/>
    <x v="1"/>
    <n v="7.5"/>
    <n v="7.5"/>
    <n v="25"/>
    <n v="2.5"/>
    <n v="0"/>
    <n v="0"/>
    <n v="0"/>
    <n v="0"/>
    <n v="20"/>
    <n v="25"/>
    <n v="25"/>
    <n v="0"/>
    <n v="0"/>
    <n v="35"/>
    <n v="25"/>
    <n v="0"/>
    <n v="5"/>
    <n v="10"/>
    <n v="0"/>
    <n v="30"/>
    <n v="25"/>
    <n v="0"/>
    <n v="0"/>
    <n v="0"/>
    <n v="0"/>
    <n v="0"/>
    <n v="0"/>
    <n v="0"/>
    <n v="25"/>
    <n v="20"/>
    <n v="25"/>
    <n v="20"/>
    <n v="10"/>
    <n v="0"/>
    <n v="0"/>
    <n v="0"/>
    <n v="0"/>
    <m/>
    <m/>
    <x v="0"/>
  </r>
  <r>
    <n v="805690004"/>
    <x v="6"/>
    <x v="47"/>
    <s v="Administració local"/>
    <s v="Ajuntaments"/>
    <x v="2"/>
    <n v="7.5"/>
    <n v="7.5"/>
    <n v="25"/>
    <n v="2.5"/>
    <n v="0"/>
    <n v="0"/>
    <n v="0"/>
    <n v="0"/>
    <n v="20"/>
    <n v="25"/>
    <n v="25"/>
    <n v="0"/>
    <n v="0"/>
    <n v="35"/>
    <n v="25"/>
    <n v="20"/>
    <n v="5"/>
    <n v="10"/>
    <n v="0"/>
    <n v="30"/>
    <n v="25"/>
    <n v="0"/>
    <n v="25"/>
    <n v="0"/>
    <n v="0"/>
    <n v="20"/>
    <n v="0"/>
    <n v="10"/>
    <n v="25"/>
    <n v="20"/>
    <n v="25"/>
    <n v="20"/>
    <n v="10"/>
    <n v="0"/>
    <n v="10"/>
    <n v="20"/>
    <n v="0"/>
    <m/>
    <m/>
    <x v="0"/>
  </r>
  <r>
    <n v="805810007"/>
    <x v="5"/>
    <x v="48"/>
    <s v="Administració local"/>
    <s v="Ajuntaments"/>
    <x v="1"/>
    <n v="7.5"/>
    <n v="7.5"/>
    <n v="25"/>
    <n v="2.5"/>
    <n v="0"/>
    <n v="0"/>
    <n v="0"/>
    <n v="0"/>
    <n v="20"/>
    <n v="25"/>
    <n v="25"/>
    <n v="0"/>
    <n v="0"/>
    <n v="35"/>
    <n v="25"/>
    <n v="20"/>
    <n v="5"/>
    <n v="10"/>
    <n v="0"/>
    <n v="30"/>
    <n v="25"/>
    <n v="25"/>
    <n v="25"/>
    <n v="0"/>
    <n v="0"/>
    <n v="0"/>
    <n v="0"/>
    <n v="0"/>
    <n v="25"/>
    <n v="20"/>
    <n v="25"/>
    <n v="0"/>
    <n v="10"/>
    <n v="0"/>
    <n v="0"/>
    <n v="0"/>
    <n v="0"/>
    <m/>
    <m/>
    <x v="0"/>
  </r>
  <r>
    <n v="806150006"/>
    <x v="3"/>
    <x v="49"/>
    <s v="Administració local"/>
    <s v="Ajuntaments"/>
    <x v="1"/>
    <n v="7.5"/>
    <n v="7.5"/>
    <n v="25"/>
    <n v="2.5"/>
    <n v="0"/>
    <n v="0"/>
    <n v="0"/>
    <n v="0"/>
    <n v="0"/>
    <n v="25"/>
    <n v="25"/>
    <n v="0"/>
    <n v="0"/>
    <n v="0"/>
    <n v="25"/>
    <n v="20"/>
    <n v="5"/>
    <n v="10"/>
    <n v="0"/>
    <n v="30"/>
    <n v="25"/>
    <n v="25"/>
    <n v="25"/>
    <n v="0"/>
    <n v="0"/>
    <n v="0"/>
    <n v="0"/>
    <n v="0"/>
    <n v="25"/>
    <n v="20"/>
    <n v="25"/>
    <n v="0"/>
    <n v="0"/>
    <n v="0"/>
    <n v="0"/>
    <n v="0"/>
    <n v="0"/>
    <m/>
    <m/>
    <x v="0"/>
  </r>
  <r>
    <n v="806200000"/>
    <x v="3"/>
    <x v="50"/>
    <s v="Administració local"/>
    <s v="Ajuntaments"/>
    <x v="1"/>
    <n v="7.5"/>
    <n v="7.5"/>
    <n v="25"/>
    <n v="2.5"/>
    <n v="0"/>
    <n v="0"/>
    <n v="0"/>
    <n v="0"/>
    <n v="20"/>
    <n v="25"/>
    <n v="25"/>
    <n v="0"/>
    <n v="0"/>
    <n v="35"/>
    <n v="25"/>
    <n v="0"/>
    <n v="5"/>
    <n v="10"/>
    <n v="0"/>
    <n v="30"/>
    <n v="25"/>
    <n v="0"/>
    <n v="0"/>
    <n v="0"/>
    <n v="0"/>
    <n v="0"/>
    <n v="0"/>
    <n v="0"/>
    <n v="25"/>
    <n v="0"/>
    <n v="25"/>
    <n v="0"/>
    <n v="10"/>
    <n v="0"/>
    <n v="0"/>
    <n v="0"/>
    <n v="0"/>
    <m/>
    <m/>
    <x v="0"/>
  </r>
  <r>
    <n v="806360009"/>
    <x v="9"/>
    <x v="51"/>
    <s v="Administració local"/>
    <s v="Ajuntaments"/>
    <x v="1"/>
    <n v="7.5"/>
    <n v="7.5"/>
    <n v="25"/>
    <n v="2.5"/>
    <n v="0"/>
    <n v="0"/>
    <n v="0"/>
    <n v="0"/>
    <n v="20"/>
    <n v="25"/>
    <n v="0"/>
    <n v="0"/>
    <n v="0"/>
    <n v="35"/>
    <n v="25"/>
    <n v="0"/>
    <n v="5"/>
    <n v="10"/>
    <n v="0"/>
    <n v="30"/>
    <n v="25"/>
    <n v="0"/>
    <n v="0"/>
    <n v="0"/>
    <n v="0"/>
    <n v="0"/>
    <n v="0"/>
    <n v="0"/>
    <n v="25"/>
    <n v="0"/>
    <n v="25"/>
    <n v="0"/>
    <n v="10"/>
    <n v="0"/>
    <n v="0"/>
    <n v="0"/>
    <n v="0"/>
    <m/>
    <m/>
    <x v="0"/>
  </r>
  <r>
    <n v="806410007"/>
    <x v="10"/>
    <x v="52"/>
    <s v="Administració local"/>
    <s v="Ajuntaments"/>
    <x v="1"/>
    <n v="7.5"/>
    <n v="0"/>
    <n v="25"/>
    <n v="2.5"/>
    <n v="0"/>
    <n v="0"/>
    <n v="0"/>
    <n v="0"/>
    <n v="0"/>
    <n v="25"/>
    <n v="25"/>
    <n v="0"/>
    <n v="0"/>
    <n v="35"/>
    <n v="25"/>
    <n v="20"/>
    <n v="5"/>
    <n v="10"/>
    <n v="0"/>
    <n v="30"/>
    <n v="25"/>
    <n v="25"/>
    <n v="25"/>
    <n v="0"/>
    <n v="0"/>
    <n v="0"/>
    <n v="0"/>
    <n v="0"/>
    <n v="25"/>
    <n v="0"/>
    <n v="25"/>
    <n v="0"/>
    <n v="10"/>
    <n v="0"/>
    <n v="0"/>
    <n v="0"/>
    <n v="0"/>
    <m/>
    <m/>
    <x v="0"/>
  </r>
  <r>
    <n v="806540003"/>
    <x v="5"/>
    <x v="53"/>
    <s v="Administració local"/>
    <s v="Ajuntaments"/>
    <x v="1"/>
    <n v="7.5"/>
    <n v="7.5"/>
    <n v="25"/>
    <n v="2.5"/>
    <n v="0"/>
    <n v="0"/>
    <n v="0"/>
    <n v="0"/>
    <n v="0"/>
    <n v="0"/>
    <n v="0"/>
    <n v="0"/>
    <n v="0"/>
    <n v="0"/>
    <n v="0"/>
    <n v="20"/>
    <n v="5"/>
    <n v="10"/>
    <n v="0"/>
    <n v="0"/>
    <n v="25"/>
    <n v="0"/>
    <n v="0"/>
    <n v="0"/>
    <n v="0"/>
    <n v="0"/>
    <n v="0"/>
    <n v="0"/>
    <n v="25"/>
    <n v="0"/>
    <n v="0"/>
    <n v="0"/>
    <n v="0"/>
    <n v="0"/>
    <n v="0"/>
    <n v="0"/>
    <n v="0"/>
    <m/>
    <m/>
    <x v="0"/>
  </r>
  <r>
    <n v="806670005"/>
    <x v="0"/>
    <x v="54"/>
    <s v="Administració local"/>
    <s v="Ajuntaments"/>
    <x v="1"/>
    <n v="7.5"/>
    <n v="7.5"/>
    <n v="25"/>
    <n v="2.5"/>
    <n v="0"/>
    <n v="0"/>
    <n v="0"/>
    <n v="0"/>
    <n v="0"/>
    <n v="25"/>
    <n v="25"/>
    <n v="25"/>
    <n v="25"/>
    <n v="35"/>
    <n v="25"/>
    <n v="20"/>
    <n v="5"/>
    <n v="10"/>
    <n v="0"/>
    <n v="30"/>
    <n v="25"/>
    <n v="25"/>
    <n v="25"/>
    <n v="0"/>
    <n v="0"/>
    <n v="0"/>
    <n v="0"/>
    <n v="0"/>
    <n v="25"/>
    <n v="20"/>
    <n v="25"/>
    <n v="0"/>
    <n v="10"/>
    <n v="0"/>
    <n v="0"/>
    <n v="0"/>
    <n v="0"/>
    <m/>
    <m/>
    <x v="0"/>
  </r>
  <r>
    <n v="806730008"/>
    <x v="8"/>
    <x v="55"/>
    <s v="Administració local"/>
    <s v="Ajuntaments"/>
    <x v="0"/>
    <n v="7.5"/>
    <n v="7.5"/>
    <n v="25"/>
    <n v="2.5"/>
    <n v="0"/>
    <n v="0"/>
    <n v="0"/>
    <n v="0"/>
    <n v="0"/>
    <n v="25"/>
    <n v="25"/>
    <n v="0"/>
    <n v="0"/>
    <n v="35"/>
    <n v="25"/>
    <n v="20"/>
    <n v="5"/>
    <n v="10"/>
    <n v="0"/>
    <n v="30"/>
    <n v="25"/>
    <n v="0"/>
    <n v="25"/>
    <n v="0"/>
    <n v="0"/>
    <n v="0"/>
    <n v="0"/>
    <n v="0"/>
    <n v="25"/>
    <n v="20"/>
    <n v="25"/>
    <n v="0"/>
    <n v="10"/>
    <n v="0"/>
    <n v="0"/>
    <n v="0"/>
    <n v="0"/>
    <m/>
    <m/>
    <x v="0"/>
  </r>
  <r>
    <n v="826870005"/>
    <x v="4"/>
    <x v="56"/>
    <s v="Administració local"/>
    <s v="Ajuntaments"/>
    <x v="1"/>
    <n v="7.5"/>
    <n v="7.5"/>
    <n v="25"/>
    <n v="2.5"/>
    <n v="0"/>
    <n v="0"/>
    <n v="0"/>
    <n v="0"/>
    <n v="20"/>
    <n v="25"/>
    <n v="25"/>
    <n v="0"/>
    <n v="0"/>
    <n v="35"/>
    <n v="25"/>
    <n v="0"/>
    <n v="5"/>
    <n v="10"/>
    <n v="0"/>
    <n v="30"/>
    <n v="25"/>
    <n v="25"/>
    <n v="25"/>
    <n v="0"/>
    <n v="0"/>
    <n v="0"/>
    <n v="0"/>
    <n v="0"/>
    <n v="25"/>
    <n v="0"/>
    <n v="25"/>
    <n v="0"/>
    <n v="10"/>
    <n v="0"/>
    <n v="0"/>
    <n v="0"/>
    <n v="0"/>
    <m/>
    <m/>
    <x v="0"/>
  </r>
  <r>
    <n v="826650006"/>
    <x v="6"/>
    <x v="57"/>
    <s v="Administració local"/>
    <s v="Ajuntaments"/>
    <x v="2"/>
    <n v="7.5"/>
    <n v="7.5"/>
    <n v="25"/>
    <n v="2.5"/>
    <n v="0"/>
    <n v="0"/>
    <n v="0"/>
    <n v="0"/>
    <n v="0"/>
    <n v="0"/>
    <n v="0"/>
    <n v="0"/>
    <n v="0"/>
    <n v="0"/>
    <n v="0"/>
    <n v="20"/>
    <n v="5"/>
    <n v="10"/>
    <n v="0"/>
    <n v="0"/>
    <n v="25"/>
    <n v="0"/>
    <n v="0"/>
    <n v="0"/>
    <n v="0"/>
    <n v="0"/>
    <n v="0"/>
    <n v="0"/>
    <n v="25"/>
    <n v="20"/>
    <n v="0"/>
    <n v="0"/>
    <n v="0"/>
    <n v="0"/>
    <n v="10"/>
    <n v="20"/>
    <n v="0"/>
    <m/>
    <m/>
    <x v="0"/>
  </r>
  <r>
    <n v="806890004"/>
    <x v="0"/>
    <x v="58"/>
    <s v="Administració local"/>
    <s v="Ajuntaments"/>
    <x v="0"/>
    <n v="7.5"/>
    <n v="7.5"/>
    <n v="25"/>
    <n v="2.5"/>
    <n v="0"/>
    <n v="0"/>
    <n v="0"/>
    <n v="0"/>
    <n v="0"/>
    <n v="25"/>
    <n v="0"/>
    <n v="0"/>
    <n v="0"/>
    <n v="35"/>
    <n v="25"/>
    <n v="20"/>
    <n v="5"/>
    <n v="10"/>
    <n v="0"/>
    <n v="30"/>
    <n v="25"/>
    <n v="25"/>
    <n v="25"/>
    <n v="0"/>
    <n v="0"/>
    <n v="0"/>
    <n v="0"/>
    <n v="0"/>
    <n v="25"/>
    <n v="20"/>
    <n v="25"/>
    <n v="0"/>
    <n v="10"/>
    <n v="0"/>
    <n v="0"/>
    <n v="0"/>
    <n v="0"/>
    <m/>
    <m/>
    <x v="0"/>
  </r>
  <r>
    <n v="806920002"/>
    <x v="0"/>
    <x v="59"/>
    <s v="Administració local"/>
    <s v="Ajuntaments"/>
    <x v="1"/>
    <n v="7.5"/>
    <n v="7.5"/>
    <n v="25"/>
    <n v="2.5"/>
    <n v="0"/>
    <n v="0"/>
    <n v="0"/>
    <n v="0"/>
    <n v="20"/>
    <n v="25"/>
    <n v="25"/>
    <n v="0"/>
    <n v="0"/>
    <n v="35"/>
    <n v="25"/>
    <n v="20"/>
    <n v="5"/>
    <n v="10"/>
    <n v="0"/>
    <n v="30"/>
    <n v="25"/>
    <n v="25"/>
    <n v="25"/>
    <n v="0"/>
    <n v="0"/>
    <n v="0"/>
    <n v="0"/>
    <n v="0"/>
    <n v="25"/>
    <n v="20"/>
    <n v="25"/>
    <n v="0"/>
    <n v="10"/>
    <n v="0"/>
    <n v="0"/>
    <n v="0"/>
    <n v="0"/>
    <m/>
    <m/>
    <x v="0"/>
  </r>
  <r>
    <n v="807280001"/>
    <x v="0"/>
    <x v="60"/>
    <s v="Administració local"/>
    <s v="Ajuntaments"/>
    <x v="0"/>
    <n v="7.5"/>
    <n v="7.5"/>
    <n v="25"/>
    <n v="2.5"/>
    <n v="0"/>
    <n v="0"/>
    <n v="0"/>
    <n v="0"/>
    <n v="20"/>
    <n v="25"/>
    <n v="25"/>
    <n v="0"/>
    <n v="0"/>
    <n v="35"/>
    <n v="25"/>
    <n v="20"/>
    <n v="5"/>
    <n v="10"/>
    <n v="0"/>
    <n v="30"/>
    <n v="25"/>
    <n v="25"/>
    <n v="25"/>
    <n v="0"/>
    <n v="0"/>
    <n v="0"/>
    <n v="0"/>
    <n v="0"/>
    <n v="25"/>
    <n v="20"/>
    <n v="25"/>
    <n v="0"/>
    <n v="10"/>
    <n v="0"/>
    <n v="0"/>
    <n v="0"/>
    <n v="0"/>
    <m/>
    <m/>
    <x v="0"/>
  </r>
  <r>
    <n v="807340003"/>
    <x v="6"/>
    <x v="61"/>
    <s v="Administració local"/>
    <s v="Ajuntaments"/>
    <x v="2"/>
    <n v="7.5"/>
    <n v="7.5"/>
    <n v="25"/>
    <n v="2.5"/>
    <n v="0"/>
    <n v="0"/>
    <n v="0"/>
    <n v="0"/>
    <n v="0"/>
    <n v="0"/>
    <n v="0"/>
    <n v="0"/>
    <n v="0"/>
    <n v="0"/>
    <n v="0"/>
    <n v="20"/>
    <n v="5"/>
    <n v="10"/>
    <n v="0"/>
    <n v="0"/>
    <n v="0"/>
    <n v="0"/>
    <n v="0"/>
    <n v="0"/>
    <n v="0"/>
    <n v="20"/>
    <n v="0"/>
    <n v="10"/>
    <n v="25"/>
    <n v="20"/>
    <n v="0"/>
    <n v="20"/>
    <n v="0"/>
    <n v="0"/>
    <n v="10"/>
    <n v="20"/>
    <n v="0"/>
    <m/>
    <m/>
    <x v="0"/>
  </r>
  <r>
    <n v="807490004"/>
    <x v="11"/>
    <x v="62"/>
    <s v="Administració local"/>
    <s v="Ajuntaments"/>
    <x v="0"/>
    <n v="7.5"/>
    <n v="7.5"/>
    <n v="25"/>
    <n v="2.5"/>
    <n v="0"/>
    <n v="0"/>
    <n v="0"/>
    <n v="0"/>
    <n v="20"/>
    <n v="25"/>
    <n v="25"/>
    <n v="0"/>
    <n v="0"/>
    <n v="35"/>
    <n v="25"/>
    <n v="20"/>
    <n v="5"/>
    <n v="10"/>
    <n v="0"/>
    <n v="30"/>
    <n v="25"/>
    <n v="0"/>
    <n v="25"/>
    <n v="0"/>
    <n v="0"/>
    <n v="0"/>
    <n v="0"/>
    <n v="0"/>
    <n v="25"/>
    <n v="0"/>
    <n v="25"/>
    <n v="0"/>
    <n v="10"/>
    <n v="0"/>
    <n v="0"/>
    <n v="0"/>
    <n v="0"/>
    <m/>
    <m/>
    <x v="0"/>
  </r>
  <r>
    <n v="807520002"/>
    <x v="2"/>
    <x v="63"/>
    <s v="Administració local"/>
    <s v="Ajuntaments"/>
    <x v="0"/>
    <n v="7.5"/>
    <n v="7.5"/>
    <n v="25"/>
    <n v="2.5"/>
    <n v="0"/>
    <n v="0"/>
    <n v="0"/>
    <n v="0"/>
    <n v="0"/>
    <n v="25"/>
    <n v="25"/>
    <n v="0"/>
    <n v="0"/>
    <n v="35"/>
    <n v="25"/>
    <n v="20"/>
    <n v="5"/>
    <n v="10"/>
    <n v="0"/>
    <n v="30"/>
    <n v="25"/>
    <n v="0"/>
    <n v="25"/>
    <n v="0"/>
    <n v="0"/>
    <n v="0"/>
    <n v="0"/>
    <n v="0"/>
    <n v="25"/>
    <n v="20"/>
    <n v="25"/>
    <n v="0"/>
    <n v="10"/>
    <n v="0"/>
    <n v="0"/>
    <n v="0"/>
    <n v="0"/>
    <m/>
    <m/>
    <x v="0"/>
  </r>
  <r>
    <n v="807650006"/>
    <x v="0"/>
    <x v="64"/>
    <s v="Administració local"/>
    <s v="Ajuntaments"/>
    <x v="3"/>
    <n v="7.5"/>
    <n v="7.5"/>
    <n v="25"/>
    <n v="0"/>
    <n v="0"/>
    <n v="0"/>
    <n v="0"/>
    <n v="0"/>
    <n v="20"/>
    <n v="25"/>
    <n v="25"/>
    <n v="0"/>
    <n v="0"/>
    <n v="35"/>
    <n v="25"/>
    <n v="20"/>
    <n v="5"/>
    <n v="10"/>
    <n v="0"/>
    <n v="30"/>
    <n v="0"/>
    <n v="25"/>
    <n v="25"/>
    <n v="0"/>
    <n v="0"/>
    <n v="0"/>
    <n v="0"/>
    <n v="0"/>
    <n v="25"/>
    <n v="20"/>
    <n v="25"/>
    <n v="20"/>
    <n v="10"/>
    <n v="0"/>
    <n v="10"/>
    <n v="20"/>
    <n v="0"/>
    <m/>
    <m/>
    <x v="0"/>
  </r>
  <r>
    <n v="807710007"/>
    <x v="0"/>
    <x v="65"/>
    <s v="Administració local"/>
    <s v="Ajuntaments"/>
    <x v="3"/>
    <n v="7.5"/>
    <n v="7.5"/>
    <n v="25"/>
    <n v="2.5"/>
    <n v="0"/>
    <n v="0"/>
    <n v="0"/>
    <n v="0"/>
    <n v="20"/>
    <n v="25"/>
    <n v="25"/>
    <n v="0"/>
    <n v="0"/>
    <n v="35"/>
    <n v="25"/>
    <n v="20"/>
    <n v="5"/>
    <n v="10"/>
    <n v="0"/>
    <n v="30"/>
    <n v="0"/>
    <n v="0"/>
    <n v="0"/>
    <n v="0"/>
    <n v="0"/>
    <n v="0"/>
    <n v="0"/>
    <n v="0"/>
    <n v="25"/>
    <n v="20"/>
    <n v="25"/>
    <n v="0"/>
    <n v="10"/>
    <n v="0"/>
    <n v="10"/>
    <n v="20"/>
    <n v="0"/>
    <m/>
    <m/>
    <x v="0"/>
  </r>
  <r>
    <n v="813470005"/>
    <x v="1"/>
    <x v="66"/>
    <s v="Administració local"/>
    <s v="Ajuntaments"/>
    <x v="1"/>
    <n v="7.5"/>
    <n v="7.5"/>
    <n v="25"/>
    <n v="2.5"/>
    <n v="0"/>
    <n v="0"/>
    <n v="0"/>
    <n v="0"/>
    <n v="0"/>
    <n v="25"/>
    <n v="25"/>
    <n v="0"/>
    <n v="0"/>
    <n v="35"/>
    <n v="25"/>
    <n v="20"/>
    <n v="5"/>
    <n v="10"/>
    <n v="0"/>
    <n v="30"/>
    <n v="25"/>
    <n v="0"/>
    <n v="0"/>
    <n v="0"/>
    <n v="0"/>
    <n v="20"/>
    <n v="0"/>
    <n v="0"/>
    <n v="25"/>
    <n v="0"/>
    <n v="25"/>
    <n v="0"/>
    <n v="10"/>
    <n v="0"/>
    <n v="0"/>
    <n v="0"/>
    <n v="0"/>
    <m/>
    <m/>
    <x v="0"/>
  </r>
  <r>
    <n v="808260009"/>
    <x v="12"/>
    <x v="67"/>
    <s v="Administració local"/>
    <s v="Ajuntaments"/>
    <x v="1"/>
    <n v="7.5"/>
    <n v="7.5"/>
    <n v="25"/>
    <n v="2.5"/>
    <n v="0"/>
    <n v="0"/>
    <n v="0"/>
    <n v="0"/>
    <n v="0"/>
    <n v="0"/>
    <n v="0"/>
    <n v="0"/>
    <n v="0"/>
    <n v="0"/>
    <n v="0"/>
    <n v="20"/>
    <n v="5"/>
    <n v="10"/>
    <n v="0"/>
    <n v="0"/>
    <n v="25"/>
    <n v="0"/>
    <n v="0"/>
    <n v="0"/>
    <n v="0"/>
    <n v="0"/>
    <n v="0"/>
    <n v="0"/>
    <n v="25"/>
    <n v="0"/>
    <n v="0"/>
    <n v="0"/>
    <n v="0"/>
    <n v="0"/>
    <n v="0"/>
    <n v="0"/>
    <n v="0"/>
    <m/>
    <m/>
    <x v="0"/>
  </r>
  <r>
    <n v="808320002"/>
    <x v="8"/>
    <x v="68"/>
    <s v="Administració local"/>
    <s v="Ajuntaments"/>
    <x v="1"/>
    <n v="7.5"/>
    <n v="7.5"/>
    <n v="25"/>
    <n v="2.5"/>
    <n v="0"/>
    <n v="0"/>
    <n v="0"/>
    <n v="0"/>
    <n v="20"/>
    <n v="25"/>
    <n v="25"/>
    <n v="25"/>
    <n v="25"/>
    <n v="35"/>
    <n v="25"/>
    <n v="20"/>
    <n v="5"/>
    <n v="10"/>
    <n v="0"/>
    <n v="30"/>
    <n v="25"/>
    <n v="25"/>
    <n v="25"/>
    <n v="0"/>
    <n v="0"/>
    <n v="0"/>
    <n v="0"/>
    <n v="0"/>
    <n v="25"/>
    <n v="0"/>
    <n v="25"/>
    <n v="0"/>
    <n v="10"/>
    <n v="0"/>
    <n v="0"/>
    <n v="0"/>
    <n v="0"/>
    <m/>
    <m/>
    <x v="0"/>
  </r>
  <r>
    <n v="808470005"/>
    <x v="3"/>
    <x v="69"/>
    <s v="Administració local"/>
    <s v="Ajuntaments"/>
    <x v="1"/>
    <n v="7.5"/>
    <n v="7.5"/>
    <n v="25"/>
    <n v="2.5"/>
    <n v="0"/>
    <n v="0"/>
    <n v="0"/>
    <n v="0"/>
    <n v="20"/>
    <n v="25"/>
    <n v="25"/>
    <n v="0"/>
    <n v="0"/>
    <n v="35"/>
    <n v="25"/>
    <n v="20"/>
    <n v="5"/>
    <n v="10"/>
    <n v="0"/>
    <n v="30"/>
    <n v="25"/>
    <n v="0"/>
    <n v="25"/>
    <n v="0"/>
    <n v="0"/>
    <n v="0"/>
    <n v="0"/>
    <n v="10"/>
    <n v="25"/>
    <n v="20"/>
    <n v="25"/>
    <n v="0"/>
    <n v="10"/>
    <n v="0"/>
    <n v="0"/>
    <n v="0"/>
    <n v="0"/>
    <m/>
    <m/>
    <x v="0"/>
  </r>
  <r>
    <n v="808500000"/>
    <x v="5"/>
    <x v="70"/>
    <s v="Administració local"/>
    <s v="Ajuntaments"/>
    <x v="1"/>
    <n v="7.5"/>
    <n v="7.5"/>
    <n v="25"/>
    <n v="2.5"/>
    <n v="0"/>
    <n v="0"/>
    <n v="0"/>
    <n v="0"/>
    <n v="0"/>
    <n v="25"/>
    <n v="25"/>
    <n v="0"/>
    <n v="0"/>
    <n v="35"/>
    <n v="25"/>
    <n v="20"/>
    <n v="5"/>
    <n v="10"/>
    <n v="0"/>
    <n v="30"/>
    <n v="25"/>
    <n v="25"/>
    <n v="25"/>
    <n v="0"/>
    <n v="0"/>
    <n v="0"/>
    <n v="0"/>
    <n v="0"/>
    <n v="25"/>
    <n v="0"/>
    <n v="25"/>
    <n v="0"/>
    <n v="10"/>
    <n v="0"/>
    <n v="0"/>
    <n v="0"/>
    <n v="0"/>
    <m/>
    <m/>
    <x v="0"/>
  </r>
  <r>
    <n v="808630008"/>
    <x v="1"/>
    <x v="71"/>
    <s v="Administració local"/>
    <s v="Ajuntaments"/>
    <x v="3"/>
    <n v="7.5"/>
    <n v="7.5"/>
    <n v="25"/>
    <n v="2.5"/>
    <n v="0"/>
    <n v="0"/>
    <n v="0"/>
    <n v="0"/>
    <n v="20"/>
    <n v="25"/>
    <n v="25"/>
    <n v="25"/>
    <n v="25"/>
    <n v="35"/>
    <n v="25"/>
    <n v="0"/>
    <n v="5"/>
    <n v="10"/>
    <n v="0"/>
    <n v="30"/>
    <n v="25"/>
    <n v="25"/>
    <n v="25"/>
    <n v="0"/>
    <n v="0"/>
    <n v="0"/>
    <n v="0"/>
    <n v="0"/>
    <n v="25"/>
    <n v="20"/>
    <n v="25"/>
    <n v="20"/>
    <n v="10"/>
    <n v="0"/>
    <n v="10"/>
    <n v="20"/>
    <n v="0"/>
    <m/>
    <m/>
    <x v="0"/>
  </r>
  <r>
    <n v="808850006"/>
    <x v="1"/>
    <x v="72"/>
    <s v="Administració local"/>
    <s v="Ajuntaments"/>
    <x v="0"/>
    <n v="7.5"/>
    <n v="7.5"/>
    <n v="25"/>
    <n v="2.5"/>
    <n v="0"/>
    <n v="0"/>
    <n v="0"/>
    <n v="0"/>
    <n v="20"/>
    <n v="25"/>
    <n v="25"/>
    <n v="0"/>
    <n v="0"/>
    <n v="35"/>
    <n v="25"/>
    <n v="20"/>
    <n v="5"/>
    <n v="10"/>
    <n v="0"/>
    <n v="30"/>
    <n v="25"/>
    <n v="25"/>
    <n v="25"/>
    <n v="0"/>
    <n v="0"/>
    <n v="0"/>
    <n v="0"/>
    <n v="0"/>
    <n v="25"/>
    <n v="20"/>
    <n v="25"/>
    <n v="0"/>
    <n v="10"/>
    <n v="0"/>
    <n v="0"/>
    <n v="0"/>
    <n v="0"/>
    <m/>
    <m/>
    <x v="0"/>
  </r>
  <r>
    <n v="808980001"/>
    <x v="0"/>
    <x v="73"/>
    <s v="Administració local"/>
    <s v="Ajuntaments"/>
    <x v="3"/>
    <n v="7.5"/>
    <n v="7.5"/>
    <n v="25"/>
    <n v="2.5"/>
    <n v="0"/>
    <n v="0"/>
    <n v="0"/>
    <n v="0"/>
    <n v="0"/>
    <n v="25"/>
    <n v="25"/>
    <n v="25"/>
    <n v="25"/>
    <n v="35"/>
    <n v="25"/>
    <n v="0"/>
    <n v="5"/>
    <n v="10"/>
    <n v="0"/>
    <n v="30"/>
    <n v="25"/>
    <n v="0"/>
    <n v="25"/>
    <n v="0"/>
    <n v="0"/>
    <n v="0"/>
    <n v="0"/>
    <n v="0"/>
    <n v="25"/>
    <n v="20"/>
    <n v="25"/>
    <n v="20"/>
    <n v="10"/>
    <n v="0"/>
    <n v="10"/>
    <n v="20"/>
    <n v="0"/>
    <m/>
    <m/>
    <x v="0"/>
  </r>
  <r>
    <n v="809190004"/>
    <x v="5"/>
    <x v="74"/>
    <s v="Administració local"/>
    <s v="Ajuntaments"/>
    <x v="0"/>
    <n v="7.5"/>
    <n v="7.5"/>
    <n v="25"/>
    <n v="2.5"/>
    <n v="0"/>
    <n v="0"/>
    <n v="0"/>
    <n v="0"/>
    <n v="20"/>
    <n v="25"/>
    <n v="0"/>
    <n v="0"/>
    <n v="0"/>
    <n v="35"/>
    <n v="25"/>
    <n v="20"/>
    <n v="5"/>
    <n v="10"/>
    <n v="0"/>
    <n v="30"/>
    <n v="25"/>
    <n v="0"/>
    <n v="0"/>
    <n v="0"/>
    <n v="0"/>
    <n v="0"/>
    <n v="0"/>
    <n v="0"/>
    <n v="25"/>
    <n v="20"/>
    <n v="25"/>
    <n v="0"/>
    <n v="10"/>
    <n v="0"/>
    <n v="0"/>
    <n v="0"/>
    <n v="0"/>
    <m/>
    <m/>
    <x v="0"/>
  </r>
  <r>
    <n v="809240003"/>
    <x v="4"/>
    <x v="75"/>
    <s v="Administració local"/>
    <s v="Ajuntaments"/>
    <x v="1"/>
    <n v="7.5"/>
    <n v="7.5"/>
    <n v="25"/>
    <n v="2.5"/>
    <n v="0"/>
    <n v="0"/>
    <n v="0"/>
    <n v="0"/>
    <n v="0"/>
    <n v="0"/>
    <n v="0"/>
    <n v="0"/>
    <n v="0"/>
    <n v="0"/>
    <n v="0"/>
    <n v="20"/>
    <n v="5"/>
    <n v="10"/>
    <n v="0"/>
    <n v="0"/>
    <n v="25"/>
    <n v="0"/>
    <n v="0"/>
    <n v="0"/>
    <n v="0"/>
    <n v="0"/>
    <n v="0"/>
    <n v="0"/>
    <n v="25"/>
    <n v="20"/>
    <n v="0"/>
    <n v="0"/>
    <n v="0"/>
    <n v="0"/>
    <n v="0"/>
    <n v="0"/>
    <n v="0"/>
    <m/>
    <m/>
    <x v="0"/>
  </r>
  <r>
    <n v="809450006"/>
    <x v="5"/>
    <x v="76"/>
    <s v="Administració local"/>
    <s v="Ajuntaments"/>
    <x v="1"/>
    <n v="7.5"/>
    <n v="7.5"/>
    <n v="25"/>
    <n v="2.5"/>
    <n v="0"/>
    <n v="0"/>
    <n v="0"/>
    <n v="0"/>
    <n v="20"/>
    <n v="25"/>
    <n v="0"/>
    <n v="0"/>
    <n v="0"/>
    <n v="35"/>
    <n v="25"/>
    <n v="0"/>
    <n v="5"/>
    <n v="10"/>
    <n v="0"/>
    <n v="30"/>
    <n v="25"/>
    <n v="25"/>
    <n v="25"/>
    <n v="0"/>
    <n v="0"/>
    <n v="0"/>
    <n v="0"/>
    <n v="0"/>
    <n v="25"/>
    <n v="0"/>
    <n v="25"/>
    <n v="0"/>
    <n v="10"/>
    <n v="0"/>
    <n v="0"/>
    <n v="0"/>
    <n v="0"/>
    <m/>
    <m/>
    <x v="0"/>
  </r>
  <r>
    <n v="809610007"/>
    <x v="6"/>
    <x v="77"/>
    <s v="Administració local"/>
    <s v="Ajuntaments"/>
    <x v="2"/>
    <n v="7.5"/>
    <n v="7.5"/>
    <n v="25"/>
    <n v="2.5"/>
    <n v="0"/>
    <n v="0"/>
    <n v="0"/>
    <n v="0"/>
    <n v="20"/>
    <n v="25"/>
    <n v="25"/>
    <n v="25"/>
    <n v="25"/>
    <n v="35"/>
    <n v="25"/>
    <n v="20"/>
    <n v="5"/>
    <n v="10"/>
    <n v="0"/>
    <n v="30"/>
    <n v="0"/>
    <n v="0"/>
    <n v="25"/>
    <n v="0"/>
    <n v="0"/>
    <n v="0"/>
    <n v="0"/>
    <n v="0"/>
    <n v="25"/>
    <n v="0"/>
    <n v="25"/>
    <n v="20"/>
    <n v="10"/>
    <n v="0"/>
    <n v="10"/>
    <n v="20"/>
    <n v="0"/>
    <m/>
    <m/>
    <x v="0"/>
  </r>
  <r>
    <n v="809770005"/>
    <x v="1"/>
    <x v="78"/>
    <s v="Administració local"/>
    <s v="Ajuntaments"/>
    <x v="1"/>
    <n v="7.5"/>
    <n v="7.5"/>
    <n v="25"/>
    <n v="2.5"/>
    <n v="0"/>
    <n v="0"/>
    <n v="0"/>
    <n v="0"/>
    <n v="0"/>
    <n v="0"/>
    <n v="0"/>
    <n v="0"/>
    <n v="0"/>
    <n v="0"/>
    <n v="0"/>
    <n v="0"/>
    <n v="5"/>
    <n v="10"/>
    <n v="0"/>
    <n v="0"/>
    <n v="25"/>
    <n v="0"/>
    <n v="0"/>
    <n v="0"/>
    <n v="0"/>
    <n v="0"/>
    <n v="0"/>
    <n v="0"/>
    <n v="25"/>
    <n v="0"/>
    <n v="0"/>
    <n v="0"/>
    <n v="0"/>
    <n v="0"/>
    <n v="0"/>
    <n v="0"/>
    <n v="0"/>
    <m/>
    <m/>
    <x v="0"/>
  </r>
  <r>
    <n v="809960009"/>
    <x v="4"/>
    <x v="79"/>
    <s v="Administració local"/>
    <s v="Ajuntaments"/>
    <x v="1"/>
    <n v="7.5"/>
    <n v="7.5"/>
    <n v="25"/>
    <n v="2.5"/>
    <n v="0"/>
    <n v="0"/>
    <n v="0"/>
    <n v="0"/>
    <n v="20"/>
    <n v="25"/>
    <n v="25"/>
    <n v="0"/>
    <n v="0"/>
    <n v="35"/>
    <n v="25"/>
    <n v="0"/>
    <n v="5"/>
    <n v="10"/>
    <n v="0"/>
    <n v="30"/>
    <n v="25"/>
    <n v="25"/>
    <n v="25"/>
    <n v="0"/>
    <n v="0"/>
    <n v="0"/>
    <n v="0"/>
    <n v="0"/>
    <n v="25"/>
    <n v="20"/>
    <n v="25"/>
    <n v="20"/>
    <n v="10"/>
    <n v="0"/>
    <n v="0"/>
    <n v="0"/>
    <n v="0"/>
    <m/>
    <m/>
    <x v="0"/>
  </r>
  <r>
    <n v="810000000"/>
    <x v="8"/>
    <x v="80"/>
    <s v="Administració local"/>
    <s v="Ajuntaments"/>
    <x v="1"/>
    <n v="7.5"/>
    <n v="7.5"/>
    <n v="25"/>
    <n v="2.5"/>
    <n v="0"/>
    <n v="0"/>
    <n v="0"/>
    <n v="0"/>
    <n v="0"/>
    <n v="25"/>
    <n v="25"/>
    <n v="0"/>
    <n v="0"/>
    <n v="35"/>
    <n v="25"/>
    <n v="20"/>
    <n v="5"/>
    <n v="10"/>
    <n v="0"/>
    <n v="30"/>
    <n v="25"/>
    <n v="25"/>
    <n v="25"/>
    <n v="0"/>
    <n v="0"/>
    <n v="0"/>
    <n v="0"/>
    <n v="0"/>
    <n v="25"/>
    <n v="20"/>
    <n v="25"/>
    <n v="0"/>
    <n v="10"/>
    <n v="0"/>
    <n v="0"/>
    <n v="0"/>
    <n v="0"/>
    <m/>
    <m/>
    <x v="0"/>
  </r>
  <r>
    <n v="810170005"/>
    <x v="6"/>
    <x v="81"/>
    <s v="Administració local"/>
    <s v="Ajuntaments"/>
    <x v="2"/>
    <n v="7.5"/>
    <n v="7.5"/>
    <n v="25"/>
    <n v="0"/>
    <n v="0"/>
    <n v="0"/>
    <n v="0"/>
    <n v="0"/>
    <n v="20"/>
    <n v="25"/>
    <n v="25"/>
    <n v="25"/>
    <n v="25"/>
    <n v="35"/>
    <n v="25"/>
    <n v="20"/>
    <n v="5"/>
    <n v="10"/>
    <n v="0"/>
    <n v="30"/>
    <n v="0"/>
    <n v="0"/>
    <n v="25"/>
    <n v="0"/>
    <n v="0"/>
    <n v="0"/>
    <n v="0"/>
    <n v="10"/>
    <n v="25"/>
    <n v="20"/>
    <n v="25"/>
    <n v="20"/>
    <n v="10"/>
    <n v="0"/>
    <n v="10"/>
    <n v="20"/>
    <n v="0"/>
    <m/>
    <m/>
    <x v="0"/>
  </r>
  <r>
    <n v="816290004"/>
    <x v="9"/>
    <x v="82"/>
    <s v="Administració local"/>
    <s v="Ajuntaments"/>
    <x v="1"/>
    <n v="7.5"/>
    <n v="7.5"/>
    <n v="25"/>
    <n v="2.5"/>
    <n v="0"/>
    <n v="0"/>
    <n v="0"/>
    <n v="0"/>
    <n v="0"/>
    <n v="0"/>
    <n v="0"/>
    <n v="0"/>
    <n v="0"/>
    <n v="0"/>
    <n v="0"/>
    <n v="20"/>
    <n v="5"/>
    <n v="10"/>
    <n v="0"/>
    <n v="0"/>
    <n v="25"/>
    <n v="0"/>
    <n v="0"/>
    <n v="0"/>
    <n v="0"/>
    <n v="0"/>
    <n v="0"/>
    <n v="0"/>
    <n v="25"/>
    <n v="20"/>
    <n v="0"/>
    <n v="0"/>
    <n v="0"/>
    <n v="0"/>
    <n v="0"/>
    <n v="0"/>
    <n v="0"/>
    <m/>
    <m/>
    <x v="0"/>
  </r>
  <r>
    <n v="810220002"/>
    <x v="9"/>
    <x v="83"/>
    <s v="Administració local"/>
    <s v="Ajuntaments"/>
    <x v="3"/>
    <n v="7.5"/>
    <n v="7.5"/>
    <n v="25"/>
    <n v="2.5"/>
    <n v="0"/>
    <n v="0"/>
    <n v="0"/>
    <n v="0"/>
    <n v="0"/>
    <n v="25"/>
    <n v="25"/>
    <n v="25"/>
    <n v="25"/>
    <n v="35"/>
    <n v="25"/>
    <n v="20"/>
    <n v="5"/>
    <n v="10"/>
    <n v="0"/>
    <n v="30"/>
    <n v="25"/>
    <n v="25"/>
    <n v="25"/>
    <n v="0"/>
    <n v="0"/>
    <n v="0"/>
    <n v="0"/>
    <n v="0"/>
    <n v="25"/>
    <n v="20"/>
    <n v="25"/>
    <n v="20"/>
    <n v="10"/>
    <n v="0"/>
    <n v="10"/>
    <n v="20"/>
    <n v="0"/>
    <m/>
    <m/>
    <x v="0"/>
  </r>
  <r>
    <n v="810380001"/>
    <x v="9"/>
    <x v="84"/>
    <s v="Administració local"/>
    <s v="Ajuntaments"/>
    <x v="1"/>
    <n v="7.5"/>
    <n v="7.5"/>
    <n v="25"/>
    <n v="2.5"/>
    <n v="0"/>
    <n v="0"/>
    <n v="0"/>
    <n v="0"/>
    <n v="0"/>
    <n v="0"/>
    <n v="25"/>
    <n v="0"/>
    <n v="0"/>
    <n v="35"/>
    <n v="25"/>
    <n v="0"/>
    <n v="5"/>
    <n v="10"/>
    <n v="0"/>
    <n v="30"/>
    <n v="25"/>
    <n v="0"/>
    <n v="0"/>
    <n v="0"/>
    <n v="0"/>
    <n v="0"/>
    <n v="0"/>
    <n v="0"/>
    <n v="25"/>
    <n v="0"/>
    <n v="25"/>
    <n v="0"/>
    <n v="10"/>
    <n v="0"/>
    <n v="0"/>
    <n v="0"/>
    <n v="0"/>
    <m/>
    <m/>
    <x v="0"/>
  </r>
  <r>
    <n v="810430008"/>
    <x v="9"/>
    <x v="85"/>
    <s v="Administració local"/>
    <s v="Ajuntaments"/>
    <x v="1"/>
    <n v="7.5"/>
    <n v="7.5"/>
    <n v="25"/>
    <n v="2.5"/>
    <n v="0"/>
    <n v="0"/>
    <n v="0"/>
    <n v="0"/>
    <n v="20"/>
    <n v="25"/>
    <n v="25"/>
    <n v="0"/>
    <n v="0"/>
    <n v="35"/>
    <n v="25"/>
    <n v="0"/>
    <n v="5"/>
    <n v="10"/>
    <n v="0"/>
    <n v="30"/>
    <n v="25"/>
    <n v="0"/>
    <n v="0"/>
    <n v="0"/>
    <n v="0"/>
    <n v="0"/>
    <n v="0"/>
    <n v="0"/>
    <n v="25"/>
    <n v="0"/>
    <n v="25"/>
    <n v="0"/>
    <n v="10"/>
    <n v="0"/>
    <n v="0"/>
    <n v="0"/>
    <n v="0"/>
    <m/>
    <m/>
    <x v="0"/>
  </r>
  <r>
    <n v="810560009"/>
    <x v="1"/>
    <x v="86"/>
    <s v="Administració local"/>
    <s v="Ajuntaments"/>
    <x v="0"/>
    <n v="7.5"/>
    <n v="7.5"/>
    <n v="25"/>
    <n v="2.5"/>
    <n v="0"/>
    <n v="0"/>
    <n v="0"/>
    <n v="0"/>
    <n v="20"/>
    <n v="25"/>
    <n v="25"/>
    <n v="25"/>
    <n v="25"/>
    <n v="0"/>
    <n v="0"/>
    <n v="20"/>
    <n v="5"/>
    <n v="10"/>
    <n v="0"/>
    <n v="30"/>
    <n v="0"/>
    <n v="0"/>
    <n v="0"/>
    <n v="0"/>
    <n v="0"/>
    <n v="0"/>
    <n v="0"/>
    <n v="0"/>
    <n v="25"/>
    <n v="20"/>
    <n v="25"/>
    <n v="20"/>
    <n v="0"/>
    <n v="0"/>
    <n v="0"/>
    <n v="0"/>
    <n v="0"/>
    <m/>
    <m/>
    <x v="0"/>
  </r>
  <r>
    <n v="810750006"/>
    <x v="1"/>
    <x v="87"/>
    <s v="Administració local"/>
    <s v="Ajuntaments"/>
    <x v="0"/>
    <n v="7.5"/>
    <n v="7.5"/>
    <n v="25"/>
    <n v="2.5"/>
    <n v="0"/>
    <n v="0"/>
    <n v="0"/>
    <n v="0"/>
    <n v="20"/>
    <n v="25"/>
    <n v="25"/>
    <n v="0"/>
    <n v="0"/>
    <n v="35"/>
    <n v="25"/>
    <n v="20"/>
    <n v="5"/>
    <n v="10"/>
    <n v="0"/>
    <n v="30"/>
    <n v="25"/>
    <n v="25"/>
    <n v="25"/>
    <n v="0"/>
    <n v="0"/>
    <n v="0"/>
    <n v="0"/>
    <n v="0"/>
    <n v="25"/>
    <n v="20"/>
    <n v="25"/>
    <n v="0"/>
    <n v="10"/>
    <n v="0"/>
    <n v="0"/>
    <n v="0"/>
    <n v="0"/>
    <m/>
    <m/>
    <x v="0"/>
  </r>
  <r>
    <n v="810810007"/>
    <x v="1"/>
    <x v="88"/>
    <s v="Administració local"/>
    <s v="Ajuntaments"/>
    <x v="0"/>
    <n v="7.5"/>
    <n v="0"/>
    <n v="0"/>
    <n v="2.5"/>
    <n v="0"/>
    <n v="0"/>
    <n v="0"/>
    <n v="0"/>
    <n v="20"/>
    <n v="25"/>
    <n v="25"/>
    <n v="0"/>
    <n v="0"/>
    <n v="0"/>
    <n v="0"/>
    <n v="20"/>
    <n v="5"/>
    <n v="10"/>
    <n v="0"/>
    <n v="0"/>
    <n v="0"/>
    <n v="0"/>
    <n v="0"/>
    <n v="0"/>
    <n v="0"/>
    <n v="0"/>
    <n v="0"/>
    <n v="0"/>
    <n v="0"/>
    <n v="0"/>
    <n v="25"/>
    <n v="0"/>
    <n v="0"/>
    <n v="0"/>
    <n v="0"/>
    <n v="0"/>
    <n v="0"/>
    <m/>
    <m/>
    <x v="0"/>
  </r>
  <r>
    <n v="810690004"/>
    <x v="1"/>
    <x v="89"/>
    <s v="Administració local"/>
    <s v="Ajuntaments"/>
    <x v="0"/>
    <n v="7.5"/>
    <n v="7.5"/>
    <n v="25"/>
    <n v="2.5"/>
    <n v="0"/>
    <n v="0"/>
    <n v="0"/>
    <n v="0"/>
    <n v="20"/>
    <n v="25"/>
    <n v="25"/>
    <n v="0"/>
    <n v="0"/>
    <n v="35"/>
    <n v="25"/>
    <n v="20"/>
    <n v="5"/>
    <n v="10"/>
    <n v="0"/>
    <n v="30"/>
    <n v="0"/>
    <n v="25"/>
    <n v="25"/>
    <n v="0"/>
    <n v="0"/>
    <n v="0"/>
    <n v="0"/>
    <n v="0"/>
    <n v="25"/>
    <n v="20"/>
    <n v="25"/>
    <n v="20"/>
    <n v="10"/>
    <n v="0"/>
    <n v="0"/>
    <n v="0"/>
    <n v="0"/>
    <m/>
    <m/>
    <x v="0"/>
  </r>
  <r>
    <n v="811080001"/>
    <x v="2"/>
    <x v="90"/>
    <s v="Administració local"/>
    <s v="Ajuntaments"/>
    <x v="0"/>
    <n v="7.5"/>
    <n v="7.5"/>
    <n v="25"/>
    <n v="2.5"/>
    <n v="0"/>
    <n v="0"/>
    <n v="0"/>
    <n v="0"/>
    <n v="0"/>
    <n v="25"/>
    <n v="25"/>
    <n v="0"/>
    <n v="0"/>
    <n v="35"/>
    <n v="25"/>
    <n v="20"/>
    <n v="5"/>
    <n v="10"/>
    <n v="0"/>
    <n v="30"/>
    <n v="25"/>
    <n v="0"/>
    <n v="25"/>
    <n v="0"/>
    <n v="0"/>
    <n v="0"/>
    <n v="0"/>
    <n v="0"/>
    <n v="25"/>
    <n v="20"/>
    <n v="25"/>
    <n v="0"/>
    <n v="10"/>
    <n v="0"/>
    <n v="0"/>
    <n v="0"/>
    <n v="0"/>
    <m/>
    <m/>
    <x v="0"/>
  </r>
  <r>
    <n v="811200000"/>
    <x v="8"/>
    <x v="91"/>
    <s v="Administració local"/>
    <s v="Ajuntaments"/>
    <x v="3"/>
    <n v="7.5"/>
    <n v="7.5"/>
    <n v="25"/>
    <n v="2.5"/>
    <n v="0"/>
    <n v="0"/>
    <n v="0"/>
    <n v="0"/>
    <n v="20"/>
    <n v="25"/>
    <n v="25"/>
    <n v="0"/>
    <n v="0"/>
    <n v="35"/>
    <n v="25"/>
    <n v="20"/>
    <n v="5"/>
    <n v="10"/>
    <n v="0"/>
    <n v="30"/>
    <n v="25"/>
    <n v="25"/>
    <n v="25"/>
    <n v="0"/>
    <n v="20"/>
    <n v="0"/>
    <n v="0"/>
    <n v="10"/>
    <n v="25"/>
    <n v="20"/>
    <n v="25"/>
    <n v="20"/>
    <n v="10"/>
    <n v="0"/>
    <n v="10"/>
    <n v="20"/>
    <n v="0"/>
    <m/>
    <m/>
    <x v="0"/>
  </r>
  <r>
    <n v="811360009"/>
    <x v="6"/>
    <x v="92"/>
    <s v="Administració local"/>
    <s v="Ajuntaments"/>
    <x v="2"/>
    <n v="7.5"/>
    <n v="7.5"/>
    <n v="25"/>
    <n v="2.5"/>
    <n v="0"/>
    <n v="0"/>
    <n v="0"/>
    <n v="0"/>
    <n v="20"/>
    <n v="25"/>
    <n v="25"/>
    <n v="25"/>
    <n v="25"/>
    <n v="35"/>
    <n v="25"/>
    <n v="20"/>
    <n v="5"/>
    <n v="10"/>
    <n v="0"/>
    <n v="30"/>
    <n v="25"/>
    <n v="25"/>
    <n v="25"/>
    <n v="0"/>
    <n v="20"/>
    <n v="20"/>
    <n v="0"/>
    <n v="10"/>
    <n v="25"/>
    <n v="20"/>
    <n v="25"/>
    <n v="20"/>
    <n v="10"/>
    <n v="0"/>
    <n v="10"/>
    <n v="20"/>
    <n v="0"/>
    <m/>
    <m/>
    <x v="0"/>
  </r>
  <r>
    <n v="811410007"/>
    <x v="0"/>
    <x v="93"/>
    <s v="Administració local"/>
    <s v="Ajuntaments"/>
    <x v="3"/>
    <n v="7.5"/>
    <n v="7.5"/>
    <n v="25"/>
    <n v="2.5"/>
    <n v="0"/>
    <n v="0"/>
    <n v="0"/>
    <n v="0"/>
    <n v="20"/>
    <n v="25"/>
    <n v="25"/>
    <n v="0"/>
    <n v="0"/>
    <n v="35"/>
    <n v="25"/>
    <n v="20"/>
    <n v="5"/>
    <n v="10"/>
    <n v="0"/>
    <n v="30"/>
    <n v="0"/>
    <n v="0"/>
    <n v="0"/>
    <n v="0"/>
    <n v="0"/>
    <n v="0"/>
    <n v="0"/>
    <n v="0"/>
    <n v="25"/>
    <n v="20"/>
    <n v="25"/>
    <n v="0"/>
    <n v="10"/>
    <n v="0"/>
    <n v="10"/>
    <n v="20"/>
    <n v="0"/>
    <m/>
    <m/>
    <x v="0"/>
  </r>
  <r>
    <n v="811540003"/>
    <x v="1"/>
    <x v="94"/>
    <s v="Administració local"/>
    <s v="Ajuntaments"/>
    <x v="1"/>
    <n v="7.5"/>
    <n v="0"/>
    <n v="25"/>
    <n v="2.5"/>
    <n v="0"/>
    <n v="0"/>
    <n v="0"/>
    <n v="0"/>
    <n v="0"/>
    <n v="0"/>
    <n v="0"/>
    <n v="0"/>
    <n v="0"/>
    <n v="0"/>
    <n v="0"/>
    <n v="20"/>
    <n v="5"/>
    <n v="10"/>
    <n v="0"/>
    <n v="0"/>
    <n v="0"/>
    <n v="0"/>
    <n v="0"/>
    <n v="0"/>
    <n v="0"/>
    <n v="20"/>
    <n v="0"/>
    <n v="10"/>
    <n v="25"/>
    <n v="20"/>
    <n v="0"/>
    <n v="0"/>
    <n v="0"/>
    <n v="0"/>
    <n v="0"/>
    <n v="0"/>
    <n v="0"/>
    <m/>
    <m/>
    <x v="0"/>
  </r>
  <r>
    <n v="811670005"/>
    <x v="8"/>
    <x v="95"/>
    <s v="Administració local"/>
    <s v="Ajuntaments"/>
    <x v="1"/>
    <n v="7.5"/>
    <n v="7.5"/>
    <n v="25"/>
    <n v="2.5"/>
    <n v="0"/>
    <n v="0"/>
    <n v="0"/>
    <n v="0"/>
    <n v="20"/>
    <n v="25"/>
    <n v="25"/>
    <n v="0"/>
    <n v="0"/>
    <n v="35"/>
    <n v="25"/>
    <n v="0"/>
    <n v="5"/>
    <n v="10"/>
    <n v="0"/>
    <n v="30"/>
    <n v="25"/>
    <n v="0"/>
    <n v="0"/>
    <n v="0"/>
    <n v="0"/>
    <n v="0"/>
    <n v="0"/>
    <n v="0"/>
    <n v="25"/>
    <n v="0"/>
    <n v="25"/>
    <n v="0"/>
    <n v="10"/>
    <n v="0"/>
    <n v="0"/>
    <n v="0"/>
    <n v="0"/>
    <m/>
    <m/>
    <x v="0"/>
  </r>
  <r>
    <n v="811730008"/>
    <x v="8"/>
    <x v="96"/>
    <s v="Administració local"/>
    <s v="Ajuntaments"/>
    <x v="1"/>
    <n v="7.5"/>
    <n v="7.5"/>
    <n v="25"/>
    <n v="2.5"/>
    <n v="0"/>
    <n v="0"/>
    <n v="0"/>
    <n v="0"/>
    <n v="20"/>
    <n v="25"/>
    <n v="25"/>
    <n v="0"/>
    <n v="0"/>
    <n v="35"/>
    <n v="25"/>
    <n v="20"/>
    <n v="5"/>
    <n v="10"/>
    <n v="0"/>
    <n v="30"/>
    <n v="25"/>
    <n v="25"/>
    <n v="25"/>
    <n v="0"/>
    <n v="0"/>
    <n v="0"/>
    <n v="0"/>
    <n v="0"/>
    <n v="25"/>
    <n v="20"/>
    <n v="25"/>
    <n v="0"/>
    <n v="10"/>
    <n v="0"/>
    <n v="0"/>
    <n v="0"/>
    <n v="0"/>
    <m/>
    <m/>
    <x v="0"/>
  </r>
  <r>
    <n v="811890004"/>
    <x v="2"/>
    <x v="97"/>
    <s v="Administració local"/>
    <s v="Ajuntaments"/>
    <x v="3"/>
    <n v="7.5"/>
    <n v="7.5"/>
    <n v="25"/>
    <n v="2.5"/>
    <n v="2.5"/>
    <n v="2.5"/>
    <n v="2.5"/>
    <n v="2.5"/>
    <n v="20"/>
    <n v="25"/>
    <n v="25"/>
    <n v="25"/>
    <n v="25"/>
    <n v="35"/>
    <n v="25"/>
    <n v="20"/>
    <n v="5"/>
    <n v="10"/>
    <n v="2.5"/>
    <n v="30"/>
    <n v="25"/>
    <n v="0"/>
    <n v="0"/>
    <n v="25"/>
    <n v="0"/>
    <n v="20"/>
    <n v="0"/>
    <n v="10"/>
    <n v="25"/>
    <n v="20"/>
    <n v="25"/>
    <n v="20"/>
    <n v="10"/>
    <n v="0"/>
    <n v="10"/>
    <n v="20"/>
    <n v="0"/>
    <m/>
    <m/>
    <x v="0"/>
  </r>
  <r>
    <n v="811920002"/>
    <x v="9"/>
    <x v="98"/>
    <s v="Administració local"/>
    <s v="Ajuntaments"/>
    <x v="0"/>
    <n v="7.5"/>
    <n v="7.5"/>
    <n v="25"/>
    <n v="2.5"/>
    <n v="0"/>
    <n v="0"/>
    <n v="0"/>
    <n v="0"/>
    <n v="20"/>
    <n v="25"/>
    <n v="25"/>
    <n v="0"/>
    <n v="0"/>
    <n v="35"/>
    <n v="25"/>
    <n v="20"/>
    <n v="5"/>
    <n v="10"/>
    <n v="0"/>
    <n v="30"/>
    <n v="25"/>
    <n v="25"/>
    <n v="25"/>
    <n v="0"/>
    <n v="0"/>
    <n v="0"/>
    <n v="0"/>
    <n v="0"/>
    <n v="25"/>
    <n v="20"/>
    <n v="25"/>
    <n v="0"/>
    <n v="10"/>
    <n v="0"/>
    <n v="0"/>
    <n v="0"/>
    <n v="0"/>
    <m/>
    <m/>
    <x v="0"/>
  </r>
  <r>
    <n v="812060009"/>
    <x v="7"/>
    <x v="99"/>
    <s v="Administració local"/>
    <s v="Ajuntaments"/>
    <x v="0"/>
    <n v="7.5"/>
    <n v="7.5"/>
    <n v="25"/>
    <n v="2.5"/>
    <n v="0"/>
    <n v="0"/>
    <n v="0"/>
    <n v="0"/>
    <n v="0"/>
    <n v="25"/>
    <n v="25"/>
    <n v="0"/>
    <n v="0"/>
    <n v="35"/>
    <n v="25"/>
    <n v="20"/>
    <n v="5"/>
    <n v="10"/>
    <n v="0"/>
    <n v="30"/>
    <n v="25"/>
    <n v="0"/>
    <n v="25"/>
    <n v="0"/>
    <n v="0"/>
    <n v="0"/>
    <n v="0"/>
    <n v="0"/>
    <n v="25"/>
    <n v="20"/>
    <n v="25"/>
    <n v="0"/>
    <n v="10"/>
    <n v="0"/>
    <n v="0"/>
    <n v="0"/>
    <n v="0"/>
    <m/>
    <m/>
    <x v="0"/>
  </r>
  <r>
    <n v="812130008"/>
    <x v="6"/>
    <x v="100"/>
    <s v="Administració local"/>
    <s v="Ajuntaments"/>
    <x v="2"/>
    <n v="7.5"/>
    <n v="7.5"/>
    <n v="25"/>
    <n v="2.5"/>
    <n v="0"/>
    <n v="2.5"/>
    <n v="0"/>
    <n v="2.5"/>
    <n v="20"/>
    <n v="25"/>
    <n v="25"/>
    <n v="0"/>
    <n v="0"/>
    <n v="35"/>
    <n v="25"/>
    <n v="20"/>
    <n v="5"/>
    <n v="10"/>
    <n v="0"/>
    <n v="30"/>
    <n v="25"/>
    <n v="0"/>
    <n v="25"/>
    <n v="0"/>
    <n v="0"/>
    <n v="20"/>
    <n v="0"/>
    <n v="10"/>
    <n v="25"/>
    <n v="20"/>
    <n v="25"/>
    <n v="20"/>
    <n v="10"/>
    <n v="0"/>
    <n v="10"/>
    <n v="20"/>
    <n v="0"/>
    <m/>
    <m/>
    <x v="0"/>
  </r>
  <r>
    <n v="812280001"/>
    <x v="5"/>
    <x v="101"/>
    <s v="Administració local"/>
    <s v="Ajuntaments"/>
    <x v="1"/>
    <n v="7.5"/>
    <n v="7.5"/>
    <n v="25"/>
    <n v="0"/>
    <n v="0"/>
    <n v="0"/>
    <n v="0"/>
    <n v="0"/>
    <n v="20"/>
    <n v="25"/>
    <n v="25"/>
    <n v="0"/>
    <n v="0"/>
    <n v="35"/>
    <n v="25"/>
    <n v="20"/>
    <n v="5"/>
    <n v="10"/>
    <n v="0"/>
    <n v="30"/>
    <n v="25"/>
    <n v="0"/>
    <n v="25"/>
    <n v="0"/>
    <n v="0"/>
    <n v="0"/>
    <n v="0"/>
    <n v="0"/>
    <n v="0"/>
    <n v="0"/>
    <n v="25"/>
    <n v="0"/>
    <n v="10"/>
    <n v="0"/>
    <n v="0"/>
    <n v="0"/>
    <n v="0"/>
    <m/>
    <m/>
    <x v="0"/>
  </r>
  <r>
    <n v="813850006"/>
    <x v="10"/>
    <x v="102"/>
    <s v="Administració local"/>
    <s v="Ajuntaments"/>
    <x v="0"/>
    <n v="7.5"/>
    <n v="7.5"/>
    <n v="25"/>
    <n v="2.5"/>
    <n v="0"/>
    <n v="0"/>
    <n v="0"/>
    <n v="0"/>
    <n v="0"/>
    <n v="25"/>
    <n v="25"/>
    <n v="0"/>
    <n v="0"/>
    <n v="0"/>
    <n v="0"/>
    <n v="20"/>
    <n v="5"/>
    <n v="10"/>
    <n v="0"/>
    <n v="30"/>
    <n v="25"/>
    <n v="0"/>
    <n v="0"/>
    <n v="0"/>
    <n v="0"/>
    <n v="0"/>
    <n v="0"/>
    <n v="0"/>
    <n v="25"/>
    <n v="20"/>
    <n v="25"/>
    <n v="20"/>
    <n v="0"/>
    <n v="0"/>
    <n v="0"/>
    <n v="0"/>
    <n v="0"/>
    <m/>
    <m/>
    <x v="0"/>
  </r>
  <r>
    <n v="812340003"/>
    <x v="0"/>
    <x v="103"/>
    <s v="Administració local"/>
    <s v="Ajuntaments"/>
    <x v="3"/>
    <n v="7.5"/>
    <n v="7.5"/>
    <n v="25"/>
    <n v="0"/>
    <n v="0"/>
    <n v="0"/>
    <n v="0"/>
    <n v="0"/>
    <n v="20"/>
    <n v="25"/>
    <n v="25"/>
    <n v="25"/>
    <n v="25"/>
    <n v="35"/>
    <n v="25"/>
    <n v="20"/>
    <n v="5"/>
    <n v="10"/>
    <n v="0"/>
    <n v="30"/>
    <n v="25"/>
    <n v="0"/>
    <n v="25"/>
    <n v="25"/>
    <n v="0"/>
    <n v="0"/>
    <n v="0"/>
    <n v="0"/>
    <n v="25"/>
    <n v="20"/>
    <n v="25"/>
    <n v="20"/>
    <n v="10"/>
    <n v="0"/>
    <n v="10"/>
    <n v="20"/>
    <n v="0"/>
    <m/>
    <m/>
    <x v="0"/>
  </r>
  <r>
    <n v="812490004"/>
    <x v="6"/>
    <x v="104"/>
    <s v="Administració local"/>
    <s v="Ajuntaments"/>
    <x v="2"/>
    <n v="7.5"/>
    <n v="7.5"/>
    <n v="25"/>
    <n v="2.5"/>
    <n v="0"/>
    <n v="0"/>
    <n v="0"/>
    <n v="0"/>
    <n v="20"/>
    <n v="25"/>
    <n v="25"/>
    <n v="0"/>
    <n v="0"/>
    <n v="35"/>
    <n v="25"/>
    <n v="20"/>
    <n v="5"/>
    <n v="10"/>
    <n v="0"/>
    <n v="30"/>
    <n v="25"/>
    <n v="25"/>
    <n v="25"/>
    <n v="0"/>
    <n v="0"/>
    <n v="0"/>
    <n v="0"/>
    <n v="10"/>
    <n v="25"/>
    <n v="20"/>
    <n v="25"/>
    <n v="0"/>
    <n v="10"/>
    <n v="0"/>
    <n v="10"/>
    <n v="20"/>
    <n v="0"/>
    <m/>
    <m/>
    <x v="0"/>
  </r>
  <r>
    <n v="812870005"/>
    <x v="10"/>
    <x v="105"/>
    <s v="Administració local"/>
    <s v="Ajuntaments"/>
    <x v="1"/>
    <n v="7.5"/>
    <n v="7.5"/>
    <n v="25"/>
    <n v="2.5"/>
    <n v="0"/>
    <n v="0"/>
    <n v="0"/>
    <n v="0"/>
    <n v="0"/>
    <n v="0"/>
    <n v="0"/>
    <n v="0"/>
    <n v="0"/>
    <n v="0"/>
    <n v="0"/>
    <n v="20"/>
    <n v="5"/>
    <n v="10"/>
    <n v="0"/>
    <n v="0"/>
    <n v="25"/>
    <n v="0"/>
    <n v="0"/>
    <n v="0"/>
    <n v="0"/>
    <n v="0"/>
    <n v="0"/>
    <n v="0"/>
    <n v="25"/>
    <n v="0"/>
    <n v="0"/>
    <n v="0"/>
    <n v="0"/>
    <n v="0"/>
    <n v="0"/>
    <n v="0"/>
    <n v="0"/>
    <m/>
    <m/>
    <x v="0"/>
  </r>
  <r>
    <n v="812710007"/>
    <x v="3"/>
    <x v="106"/>
    <s v="Administració local"/>
    <s v="Ajuntaments"/>
    <x v="1"/>
    <n v="7.5"/>
    <n v="7.5"/>
    <n v="25"/>
    <n v="2.5"/>
    <n v="0"/>
    <n v="0"/>
    <n v="0"/>
    <n v="0"/>
    <n v="0"/>
    <n v="25"/>
    <n v="25"/>
    <n v="25"/>
    <n v="25"/>
    <n v="35"/>
    <n v="25"/>
    <n v="20"/>
    <n v="5"/>
    <n v="10"/>
    <n v="0"/>
    <n v="30"/>
    <n v="25"/>
    <n v="0"/>
    <n v="0"/>
    <n v="0"/>
    <n v="0"/>
    <n v="0"/>
    <n v="0"/>
    <n v="0"/>
    <n v="25"/>
    <n v="20"/>
    <n v="25"/>
    <n v="0"/>
    <n v="10"/>
    <n v="0"/>
    <n v="0"/>
    <n v="0"/>
    <n v="0"/>
    <m/>
    <m/>
    <x v="0"/>
  </r>
  <r>
    <n v="812520002"/>
    <x v="7"/>
    <x v="107"/>
    <s v="Administració local"/>
    <s v="Ajuntaments"/>
    <x v="3"/>
    <n v="7.5"/>
    <n v="7.5"/>
    <n v="25"/>
    <n v="2.5"/>
    <n v="0"/>
    <n v="0"/>
    <n v="0"/>
    <n v="0"/>
    <n v="0"/>
    <n v="25"/>
    <n v="25"/>
    <n v="0"/>
    <n v="0"/>
    <n v="35"/>
    <n v="25"/>
    <n v="20"/>
    <n v="5"/>
    <n v="10"/>
    <n v="0"/>
    <n v="30"/>
    <n v="25"/>
    <n v="25"/>
    <n v="25"/>
    <n v="0"/>
    <n v="0"/>
    <n v="20"/>
    <n v="0"/>
    <n v="10"/>
    <n v="25"/>
    <n v="20"/>
    <n v="25"/>
    <n v="0"/>
    <n v="10"/>
    <n v="0"/>
    <n v="10"/>
    <n v="20"/>
    <n v="0"/>
    <m/>
    <m/>
    <x v="0"/>
  </r>
  <r>
    <n v="813110007"/>
    <x v="8"/>
    <x v="108"/>
    <s v="Administració local"/>
    <s v="Ajuntaments"/>
    <x v="1"/>
    <n v="7.5"/>
    <n v="7.5"/>
    <n v="25"/>
    <n v="2.5"/>
    <n v="0"/>
    <n v="0"/>
    <n v="0"/>
    <n v="0"/>
    <n v="20"/>
    <n v="25"/>
    <n v="25"/>
    <n v="0"/>
    <n v="0"/>
    <n v="35"/>
    <n v="25"/>
    <n v="20"/>
    <n v="5"/>
    <n v="10"/>
    <n v="0"/>
    <n v="30"/>
    <n v="25"/>
    <n v="25"/>
    <n v="25"/>
    <n v="0"/>
    <n v="0"/>
    <n v="0"/>
    <n v="0"/>
    <n v="10"/>
    <n v="25"/>
    <n v="0"/>
    <n v="25"/>
    <n v="0"/>
    <n v="10"/>
    <n v="0"/>
    <n v="0"/>
    <n v="0"/>
    <n v="0"/>
    <m/>
    <m/>
    <x v="0"/>
  </r>
  <r>
    <n v="812650006"/>
    <x v="2"/>
    <x v="109"/>
    <s v="Administració local"/>
    <s v="Ajuntaments"/>
    <x v="0"/>
    <n v="7.5"/>
    <n v="7.5"/>
    <n v="25"/>
    <n v="2.5"/>
    <n v="0"/>
    <n v="0"/>
    <n v="0"/>
    <n v="0"/>
    <n v="20"/>
    <n v="25"/>
    <n v="25"/>
    <n v="25"/>
    <n v="25"/>
    <n v="35"/>
    <n v="25"/>
    <n v="20"/>
    <n v="5"/>
    <n v="10"/>
    <n v="0"/>
    <n v="30"/>
    <n v="25"/>
    <n v="0"/>
    <n v="25"/>
    <n v="0"/>
    <n v="0"/>
    <n v="0"/>
    <n v="0"/>
    <n v="10"/>
    <n v="25"/>
    <n v="20"/>
    <n v="25"/>
    <n v="0"/>
    <n v="10"/>
    <n v="0"/>
    <n v="0"/>
    <n v="0"/>
    <n v="0"/>
    <m/>
    <m/>
    <x v="0"/>
  </r>
  <r>
    <n v="813500000"/>
    <x v="1"/>
    <x v="110"/>
    <s v="Administració local"/>
    <s v="Ajuntaments"/>
    <x v="0"/>
    <n v="7.5"/>
    <n v="7.5"/>
    <n v="0"/>
    <n v="2.5"/>
    <n v="0"/>
    <n v="0"/>
    <n v="0"/>
    <n v="0"/>
    <n v="0"/>
    <n v="25"/>
    <n v="25"/>
    <n v="0"/>
    <n v="0"/>
    <n v="35"/>
    <n v="25"/>
    <n v="0"/>
    <n v="5"/>
    <n v="0"/>
    <n v="0"/>
    <n v="30"/>
    <n v="0"/>
    <n v="0"/>
    <n v="25"/>
    <n v="0"/>
    <n v="0"/>
    <n v="0"/>
    <n v="0"/>
    <n v="0"/>
    <n v="0"/>
    <n v="0"/>
    <n v="25"/>
    <n v="20"/>
    <n v="10"/>
    <n v="0"/>
    <n v="0"/>
    <n v="0"/>
    <n v="0"/>
    <m/>
    <m/>
    <x v="0"/>
  </r>
  <r>
    <n v="813630008"/>
    <x v="1"/>
    <x v="111"/>
    <s v="Administració local"/>
    <s v="Ajuntaments"/>
    <x v="0"/>
    <n v="7.5"/>
    <n v="7.5"/>
    <n v="25"/>
    <n v="2.5"/>
    <n v="2.5"/>
    <n v="2.5"/>
    <n v="2.5"/>
    <n v="2.5"/>
    <n v="20"/>
    <n v="25"/>
    <n v="25"/>
    <n v="25"/>
    <n v="25"/>
    <n v="35"/>
    <n v="25"/>
    <n v="20"/>
    <n v="5"/>
    <n v="10"/>
    <n v="0"/>
    <n v="30"/>
    <n v="25"/>
    <n v="25"/>
    <n v="25"/>
    <n v="0"/>
    <n v="0"/>
    <n v="0"/>
    <n v="0"/>
    <n v="0"/>
    <n v="25"/>
    <n v="20"/>
    <n v="25"/>
    <n v="0"/>
    <n v="10"/>
    <n v="0"/>
    <n v="0"/>
    <n v="0"/>
    <n v="0"/>
    <m/>
    <m/>
    <x v="0"/>
  </r>
  <r>
    <n v="812900000"/>
    <x v="8"/>
    <x v="112"/>
    <s v="Administració local"/>
    <s v="Ajuntaments"/>
    <x v="1"/>
    <n v="7.5"/>
    <n v="7.5"/>
    <n v="25"/>
    <n v="2.5"/>
    <n v="0"/>
    <n v="0"/>
    <n v="0"/>
    <n v="0"/>
    <n v="0"/>
    <n v="0"/>
    <n v="0"/>
    <n v="0"/>
    <n v="0"/>
    <n v="0"/>
    <n v="0"/>
    <n v="0"/>
    <n v="5"/>
    <n v="10"/>
    <n v="0"/>
    <n v="0"/>
    <n v="25"/>
    <n v="0"/>
    <n v="0"/>
    <n v="0"/>
    <n v="0"/>
    <n v="0"/>
    <n v="0"/>
    <n v="0"/>
    <n v="25"/>
    <n v="0"/>
    <n v="0"/>
    <n v="0"/>
    <n v="0"/>
    <n v="0"/>
    <n v="0"/>
    <n v="0"/>
    <n v="0"/>
    <m/>
    <m/>
    <x v="0"/>
  </r>
  <r>
    <n v="814020002"/>
    <x v="3"/>
    <x v="113"/>
    <s v="Administració local"/>
    <s v="Ajuntaments"/>
    <x v="0"/>
    <n v="7.5"/>
    <n v="7.5"/>
    <n v="25"/>
    <n v="2.5"/>
    <n v="0"/>
    <n v="0"/>
    <n v="0"/>
    <n v="0"/>
    <n v="20"/>
    <n v="25"/>
    <n v="0"/>
    <n v="0"/>
    <n v="0"/>
    <n v="35"/>
    <n v="25"/>
    <n v="20"/>
    <n v="5"/>
    <n v="10"/>
    <n v="0"/>
    <n v="30"/>
    <n v="25"/>
    <n v="0"/>
    <n v="0"/>
    <n v="0"/>
    <n v="0"/>
    <n v="0"/>
    <n v="0"/>
    <n v="0"/>
    <n v="25"/>
    <n v="20"/>
    <n v="25"/>
    <n v="0"/>
    <n v="10"/>
    <n v="0"/>
    <n v="0"/>
    <n v="0"/>
    <n v="0"/>
    <m/>
    <m/>
    <x v="0"/>
  </r>
  <r>
    <n v="814190004"/>
    <x v="3"/>
    <x v="114"/>
    <s v="Administració local"/>
    <s v="Ajuntaments"/>
    <x v="0"/>
    <n v="7.5"/>
    <n v="7.5"/>
    <n v="25"/>
    <n v="2.5"/>
    <n v="0"/>
    <n v="0"/>
    <n v="0"/>
    <n v="0"/>
    <n v="0"/>
    <n v="25"/>
    <n v="25"/>
    <n v="0"/>
    <n v="0"/>
    <n v="35"/>
    <n v="25"/>
    <n v="20"/>
    <n v="5"/>
    <n v="10"/>
    <n v="0"/>
    <n v="30"/>
    <n v="25"/>
    <n v="0"/>
    <n v="25"/>
    <n v="0"/>
    <n v="0"/>
    <n v="0"/>
    <n v="0"/>
    <n v="0"/>
    <n v="25"/>
    <n v="20"/>
    <n v="25"/>
    <n v="20"/>
    <n v="10"/>
    <n v="0"/>
    <n v="0"/>
    <n v="0"/>
    <n v="0"/>
    <m/>
    <m/>
    <x v="0"/>
  </r>
  <r>
    <n v="814300000"/>
    <x v="9"/>
    <x v="115"/>
    <s v="Administració local"/>
    <s v="Ajuntaments"/>
    <x v="1"/>
    <n v="7.5"/>
    <n v="7.5"/>
    <n v="25"/>
    <n v="2.5"/>
    <n v="0"/>
    <n v="0"/>
    <n v="0"/>
    <n v="0"/>
    <n v="20"/>
    <n v="25"/>
    <n v="25"/>
    <n v="0"/>
    <n v="0"/>
    <n v="35"/>
    <n v="25"/>
    <n v="20"/>
    <n v="5"/>
    <n v="10"/>
    <n v="0"/>
    <n v="30"/>
    <n v="25"/>
    <n v="25"/>
    <n v="25"/>
    <n v="0"/>
    <n v="0"/>
    <n v="0"/>
    <n v="0"/>
    <n v="0"/>
    <n v="25"/>
    <n v="0"/>
    <n v="25"/>
    <n v="20"/>
    <n v="10"/>
    <n v="0"/>
    <n v="0"/>
    <n v="0"/>
    <n v="0"/>
    <m/>
    <m/>
    <x v="0"/>
  </r>
  <r>
    <n v="814580001"/>
    <x v="5"/>
    <x v="116"/>
    <s v="Administració local"/>
    <s v="Ajuntaments"/>
    <x v="1"/>
    <n v="7.5"/>
    <n v="7.5"/>
    <n v="25"/>
    <n v="2.5"/>
    <n v="0"/>
    <n v="0"/>
    <n v="0"/>
    <n v="0"/>
    <n v="20"/>
    <n v="25"/>
    <n v="0"/>
    <n v="0"/>
    <n v="0"/>
    <n v="35"/>
    <n v="25"/>
    <n v="20"/>
    <n v="5"/>
    <n v="10"/>
    <n v="0"/>
    <n v="30"/>
    <n v="25"/>
    <n v="25"/>
    <n v="25"/>
    <n v="25"/>
    <n v="0"/>
    <n v="0"/>
    <n v="0"/>
    <n v="0"/>
    <n v="25"/>
    <n v="20"/>
    <n v="25"/>
    <n v="0"/>
    <n v="10"/>
    <n v="0"/>
    <n v="0"/>
    <n v="0"/>
    <n v="0"/>
    <m/>
    <m/>
    <x v="0"/>
  </r>
  <r>
    <n v="814610007"/>
    <x v="5"/>
    <x v="117"/>
    <s v="Administració local"/>
    <s v="Ajuntaments"/>
    <x v="1"/>
    <n v="7.5"/>
    <n v="7.5"/>
    <n v="25"/>
    <n v="2.5"/>
    <n v="0"/>
    <n v="0"/>
    <n v="0"/>
    <n v="0"/>
    <n v="0"/>
    <n v="25"/>
    <n v="25"/>
    <n v="0"/>
    <n v="0"/>
    <n v="35"/>
    <n v="25"/>
    <n v="20"/>
    <n v="5"/>
    <n v="10"/>
    <n v="0"/>
    <n v="30"/>
    <n v="25"/>
    <n v="0"/>
    <n v="25"/>
    <n v="0"/>
    <n v="0"/>
    <n v="0"/>
    <n v="0"/>
    <n v="0"/>
    <n v="25"/>
    <n v="0"/>
    <n v="25"/>
    <n v="20"/>
    <n v="10"/>
    <n v="0"/>
    <n v="0"/>
    <n v="0"/>
    <n v="0"/>
    <m/>
    <m/>
    <x v="0"/>
  </r>
  <r>
    <n v="814770005"/>
    <x v="0"/>
    <x v="118"/>
    <s v="Administració local"/>
    <s v="Ajuntaments"/>
    <x v="3"/>
    <n v="7.5"/>
    <n v="7.5"/>
    <n v="25"/>
    <n v="2.5"/>
    <n v="0"/>
    <n v="0"/>
    <n v="0"/>
    <n v="0"/>
    <n v="20"/>
    <n v="25"/>
    <n v="25"/>
    <n v="0"/>
    <n v="0"/>
    <n v="35"/>
    <n v="25"/>
    <n v="20"/>
    <n v="5"/>
    <n v="10"/>
    <n v="0"/>
    <n v="30"/>
    <n v="0"/>
    <n v="25"/>
    <n v="25"/>
    <n v="0"/>
    <n v="0"/>
    <n v="0"/>
    <n v="0"/>
    <n v="10"/>
    <n v="25"/>
    <n v="20"/>
    <n v="25"/>
    <n v="20"/>
    <n v="10"/>
    <n v="0"/>
    <n v="10"/>
    <n v="20"/>
    <n v="0"/>
    <m/>
    <m/>
    <x v="0"/>
  </r>
  <r>
    <n v="814830008"/>
    <x v="11"/>
    <x v="119"/>
    <s v="Administració local"/>
    <s v="Ajuntaments"/>
    <x v="1"/>
    <n v="7.5"/>
    <n v="7.5"/>
    <n v="25"/>
    <n v="2.5"/>
    <n v="0"/>
    <n v="0"/>
    <n v="0"/>
    <n v="0"/>
    <n v="0"/>
    <n v="0"/>
    <n v="0"/>
    <n v="0"/>
    <n v="0"/>
    <n v="0"/>
    <n v="0"/>
    <n v="0"/>
    <n v="5"/>
    <n v="10"/>
    <n v="0"/>
    <n v="0"/>
    <n v="25"/>
    <n v="0"/>
    <n v="0"/>
    <n v="0"/>
    <n v="0"/>
    <n v="0"/>
    <n v="0"/>
    <n v="0"/>
    <n v="25"/>
    <n v="20"/>
    <n v="0"/>
    <n v="0"/>
    <n v="0"/>
    <n v="0"/>
    <n v="0"/>
    <n v="0"/>
    <n v="0"/>
    <m/>
    <m/>
    <x v="0"/>
  </r>
  <r>
    <n v="814960009"/>
    <x v="8"/>
    <x v="120"/>
    <s v="Administració local"/>
    <s v="Ajuntaments"/>
    <x v="1"/>
    <n v="7.5"/>
    <n v="7.5"/>
    <n v="25"/>
    <n v="2.5"/>
    <n v="0"/>
    <n v="0"/>
    <n v="0"/>
    <n v="0"/>
    <n v="20"/>
    <n v="25"/>
    <n v="25"/>
    <n v="0"/>
    <n v="0"/>
    <n v="35"/>
    <n v="25"/>
    <n v="20"/>
    <n v="5"/>
    <n v="10"/>
    <n v="0"/>
    <n v="30"/>
    <n v="25"/>
    <n v="0"/>
    <n v="0"/>
    <n v="0"/>
    <n v="0"/>
    <n v="0"/>
    <n v="0"/>
    <n v="0"/>
    <n v="25"/>
    <n v="0"/>
    <n v="25"/>
    <n v="0"/>
    <n v="10"/>
    <n v="0"/>
    <n v="0"/>
    <n v="0"/>
    <n v="0"/>
    <m/>
    <m/>
    <x v="0"/>
  </r>
  <r>
    <n v="814450006"/>
    <x v="4"/>
    <x v="121"/>
    <s v="Administració local"/>
    <s v="Ajuntaments"/>
    <x v="1"/>
    <n v="7.5"/>
    <n v="7.5"/>
    <n v="25"/>
    <n v="2.5"/>
    <n v="0"/>
    <n v="0"/>
    <n v="0"/>
    <n v="0"/>
    <n v="0"/>
    <n v="25"/>
    <n v="0"/>
    <n v="0"/>
    <n v="0"/>
    <n v="35"/>
    <n v="25"/>
    <n v="0"/>
    <n v="5"/>
    <n v="10"/>
    <n v="0"/>
    <n v="30"/>
    <n v="25"/>
    <n v="0"/>
    <n v="0"/>
    <n v="0"/>
    <n v="0"/>
    <n v="0"/>
    <n v="0"/>
    <n v="0"/>
    <n v="25"/>
    <n v="0"/>
    <n v="25"/>
    <n v="0"/>
    <n v="10"/>
    <n v="0"/>
    <n v="0"/>
    <n v="0"/>
    <n v="0"/>
    <m/>
    <m/>
    <x v="0"/>
  </r>
  <r>
    <n v="815160009"/>
    <x v="8"/>
    <x v="122"/>
    <s v="Administració local"/>
    <s v="Ajuntaments"/>
    <x v="1"/>
    <n v="7.5"/>
    <n v="7.5"/>
    <n v="25"/>
    <n v="2.5"/>
    <n v="0"/>
    <n v="0"/>
    <n v="0"/>
    <n v="0"/>
    <n v="20"/>
    <n v="25"/>
    <n v="25"/>
    <n v="0"/>
    <n v="0"/>
    <n v="35"/>
    <n v="25"/>
    <n v="20"/>
    <n v="5"/>
    <n v="10"/>
    <n v="0"/>
    <n v="30"/>
    <n v="25"/>
    <n v="0"/>
    <n v="0"/>
    <n v="0"/>
    <n v="0"/>
    <n v="0"/>
    <n v="0"/>
    <n v="0"/>
    <n v="25"/>
    <n v="0"/>
    <n v="25"/>
    <n v="0"/>
    <n v="10"/>
    <n v="0"/>
    <n v="0"/>
    <n v="0"/>
    <n v="0"/>
    <m/>
    <m/>
    <x v="0"/>
  </r>
  <r>
    <n v="815370005"/>
    <x v="2"/>
    <x v="123"/>
    <s v="Administració local"/>
    <s v="Ajuntaments"/>
    <x v="1"/>
    <n v="7.5"/>
    <n v="7.5"/>
    <n v="25"/>
    <n v="2.5"/>
    <n v="0"/>
    <n v="0"/>
    <n v="0"/>
    <n v="0"/>
    <n v="20"/>
    <n v="25"/>
    <n v="25"/>
    <n v="0"/>
    <n v="0"/>
    <n v="35"/>
    <n v="25"/>
    <n v="20"/>
    <n v="5"/>
    <n v="0"/>
    <n v="0"/>
    <n v="30"/>
    <n v="25"/>
    <n v="25"/>
    <n v="25"/>
    <n v="0"/>
    <n v="0"/>
    <n v="0"/>
    <n v="0"/>
    <n v="0"/>
    <n v="25"/>
    <n v="0"/>
    <n v="25"/>
    <n v="0"/>
    <n v="10"/>
    <n v="0"/>
    <n v="0"/>
    <n v="0"/>
    <n v="0"/>
    <m/>
    <m/>
    <x v="0"/>
  </r>
  <r>
    <n v="815420002"/>
    <x v="5"/>
    <x v="124"/>
    <s v="Administració local"/>
    <s v="Ajuntaments"/>
    <x v="1"/>
    <n v="7.5"/>
    <n v="7.5"/>
    <n v="25"/>
    <n v="2.5"/>
    <n v="0"/>
    <n v="0"/>
    <n v="0"/>
    <n v="0"/>
    <n v="0"/>
    <n v="0"/>
    <n v="0"/>
    <n v="0"/>
    <n v="0"/>
    <n v="0"/>
    <n v="0"/>
    <n v="20"/>
    <n v="5"/>
    <n v="10"/>
    <n v="0"/>
    <n v="0"/>
    <n v="25"/>
    <n v="0"/>
    <n v="0"/>
    <n v="0"/>
    <n v="0"/>
    <n v="0"/>
    <n v="0"/>
    <n v="0"/>
    <n v="25"/>
    <n v="0"/>
    <n v="0"/>
    <n v="0"/>
    <n v="0"/>
    <n v="0"/>
    <n v="0"/>
    <n v="0"/>
    <n v="0"/>
    <m/>
    <m/>
    <x v="0"/>
  </r>
  <r>
    <n v="815550006"/>
    <x v="2"/>
    <x v="125"/>
    <s v="Administració local"/>
    <s v="Ajuntaments"/>
    <x v="0"/>
    <n v="7.5"/>
    <n v="7.5"/>
    <n v="25"/>
    <n v="2.5"/>
    <n v="0"/>
    <n v="0"/>
    <n v="0"/>
    <n v="0"/>
    <n v="0"/>
    <n v="25"/>
    <n v="25"/>
    <n v="25"/>
    <n v="25"/>
    <n v="35"/>
    <n v="25"/>
    <n v="20"/>
    <n v="5"/>
    <n v="10"/>
    <n v="0"/>
    <n v="30"/>
    <n v="25"/>
    <n v="25"/>
    <n v="25"/>
    <n v="0"/>
    <n v="0"/>
    <n v="0"/>
    <n v="0"/>
    <n v="0"/>
    <n v="25"/>
    <n v="20"/>
    <n v="25"/>
    <n v="0"/>
    <n v="10"/>
    <n v="0"/>
    <n v="0"/>
    <n v="0"/>
    <n v="0"/>
    <m/>
    <m/>
    <x v="0"/>
  </r>
  <r>
    <n v="815680001"/>
    <x v="7"/>
    <x v="126"/>
    <s v="Administració local"/>
    <s v="Ajuntaments"/>
    <x v="0"/>
    <n v="7.5"/>
    <n v="7.5"/>
    <n v="25"/>
    <n v="2.5"/>
    <n v="0"/>
    <n v="0"/>
    <n v="0"/>
    <n v="0"/>
    <n v="20"/>
    <n v="25"/>
    <n v="25"/>
    <n v="0"/>
    <n v="0"/>
    <n v="35"/>
    <n v="25"/>
    <n v="20"/>
    <n v="5"/>
    <n v="10"/>
    <n v="0"/>
    <n v="30"/>
    <n v="25"/>
    <n v="0"/>
    <n v="0"/>
    <n v="0"/>
    <n v="0"/>
    <n v="0"/>
    <n v="0"/>
    <n v="0"/>
    <n v="25"/>
    <n v="20"/>
    <n v="25"/>
    <n v="0"/>
    <n v="10"/>
    <n v="0"/>
    <n v="0"/>
    <n v="0"/>
    <n v="0"/>
    <m/>
    <m/>
    <x v="0"/>
  </r>
  <r>
    <n v="815740003"/>
    <x v="0"/>
    <x v="127"/>
    <s v="Administració local"/>
    <s v="Ajuntaments"/>
    <x v="0"/>
    <n v="7.5"/>
    <n v="0"/>
    <n v="0"/>
    <n v="2.5"/>
    <n v="0"/>
    <n v="0"/>
    <n v="0"/>
    <n v="0"/>
    <n v="0"/>
    <n v="25"/>
    <n v="25"/>
    <n v="25"/>
    <n v="25"/>
    <n v="35"/>
    <n v="25"/>
    <n v="0"/>
    <n v="5"/>
    <n v="10"/>
    <n v="0"/>
    <n v="30"/>
    <n v="25"/>
    <n v="0"/>
    <n v="25"/>
    <n v="0"/>
    <n v="0"/>
    <n v="0"/>
    <n v="0"/>
    <n v="0"/>
    <n v="0"/>
    <n v="0"/>
    <n v="25"/>
    <n v="0"/>
    <n v="10"/>
    <n v="0"/>
    <n v="0"/>
    <n v="0"/>
    <n v="0"/>
    <m/>
    <m/>
    <x v="0"/>
  </r>
  <r>
    <n v="890580001"/>
    <x v="0"/>
    <x v="128"/>
    <s v="Administració local"/>
    <s v="Ajuntaments"/>
    <x v="1"/>
    <n v="7.5"/>
    <n v="7.5"/>
    <n v="25"/>
    <n v="2.5"/>
    <n v="0"/>
    <n v="0"/>
    <n v="0"/>
    <n v="0"/>
    <n v="20"/>
    <n v="25"/>
    <n v="25"/>
    <n v="0"/>
    <n v="0"/>
    <n v="35"/>
    <n v="25"/>
    <n v="20"/>
    <n v="5"/>
    <n v="10"/>
    <n v="0"/>
    <n v="30"/>
    <n v="25"/>
    <n v="25"/>
    <n v="25"/>
    <n v="0"/>
    <n v="0"/>
    <n v="0"/>
    <n v="0"/>
    <n v="0"/>
    <n v="25"/>
    <n v="20"/>
    <n v="25"/>
    <n v="0"/>
    <n v="10"/>
    <n v="0"/>
    <n v="0"/>
    <n v="0"/>
    <n v="0"/>
    <m/>
    <m/>
    <x v="0"/>
  </r>
  <r>
    <n v="815800000"/>
    <x v="0"/>
    <x v="129"/>
    <s v="Administració local"/>
    <s v="Ajuntaments"/>
    <x v="1"/>
    <n v="7.5"/>
    <n v="7.5"/>
    <n v="25"/>
    <n v="2.5"/>
    <n v="0"/>
    <n v="0"/>
    <n v="0"/>
    <n v="0"/>
    <n v="0"/>
    <n v="25"/>
    <n v="25"/>
    <n v="0"/>
    <n v="0"/>
    <n v="35"/>
    <n v="25"/>
    <n v="20"/>
    <n v="5"/>
    <n v="10"/>
    <n v="0"/>
    <n v="30"/>
    <n v="25"/>
    <n v="0"/>
    <n v="25"/>
    <n v="0"/>
    <n v="0"/>
    <n v="0"/>
    <n v="0"/>
    <n v="0"/>
    <n v="25"/>
    <n v="20"/>
    <n v="25"/>
    <n v="0"/>
    <n v="10"/>
    <n v="0"/>
    <n v="0"/>
    <n v="0"/>
    <n v="0"/>
    <m/>
    <m/>
    <x v="0"/>
  </r>
  <r>
    <n v="815930008"/>
    <x v="1"/>
    <x v="130"/>
    <s v="Administració local"/>
    <s v="Ajuntaments"/>
    <x v="0"/>
    <n v="7.5"/>
    <n v="7.5"/>
    <n v="25"/>
    <n v="2.5"/>
    <n v="0"/>
    <n v="0"/>
    <n v="0"/>
    <n v="0"/>
    <n v="0"/>
    <n v="0"/>
    <n v="0"/>
    <n v="0"/>
    <n v="0"/>
    <n v="0"/>
    <n v="0"/>
    <n v="20"/>
    <n v="5"/>
    <n v="10"/>
    <n v="0"/>
    <n v="0"/>
    <n v="25"/>
    <n v="0"/>
    <n v="0"/>
    <n v="0"/>
    <n v="0"/>
    <n v="0"/>
    <n v="0"/>
    <n v="10"/>
    <n v="25"/>
    <n v="0"/>
    <n v="0"/>
    <n v="20"/>
    <n v="0"/>
    <n v="0"/>
    <n v="0"/>
    <n v="0"/>
    <n v="0"/>
    <m/>
    <m/>
    <x v="0"/>
  </r>
  <r>
    <n v="816140003"/>
    <x v="9"/>
    <x v="131"/>
    <s v="Administració local"/>
    <s v="Ajuntaments"/>
    <x v="0"/>
    <n v="7.5"/>
    <n v="7.5"/>
    <n v="25"/>
    <n v="2.5"/>
    <n v="0"/>
    <n v="0"/>
    <n v="0"/>
    <n v="0"/>
    <n v="0"/>
    <n v="25"/>
    <n v="25"/>
    <n v="0"/>
    <n v="0"/>
    <n v="35"/>
    <n v="25"/>
    <n v="20"/>
    <n v="5"/>
    <n v="10"/>
    <n v="0"/>
    <n v="30"/>
    <n v="25"/>
    <n v="0"/>
    <n v="25"/>
    <n v="0"/>
    <n v="0"/>
    <n v="0"/>
    <n v="0"/>
    <n v="0"/>
    <n v="25"/>
    <n v="20"/>
    <n v="25"/>
    <n v="0"/>
    <n v="10"/>
    <n v="0"/>
    <n v="0"/>
    <n v="0"/>
    <n v="0"/>
    <m/>
    <m/>
    <x v="0"/>
  </r>
  <r>
    <n v="816350006"/>
    <x v="2"/>
    <x v="132"/>
    <s v="Administració local"/>
    <s v="Ajuntaments"/>
    <x v="3"/>
    <n v="7.5"/>
    <n v="7.5"/>
    <n v="25"/>
    <n v="2.5"/>
    <n v="0"/>
    <n v="2.5"/>
    <n v="2.5"/>
    <n v="0"/>
    <n v="20"/>
    <n v="25"/>
    <n v="25"/>
    <n v="0"/>
    <n v="0"/>
    <n v="35"/>
    <n v="25"/>
    <n v="20"/>
    <n v="5"/>
    <n v="10"/>
    <n v="2.5"/>
    <n v="30"/>
    <n v="0"/>
    <n v="25"/>
    <n v="25"/>
    <n v="0"/>
    <n v="0"/>
    <n v="0"/>
    <n v="0"/>
    <n v="0"/>
    <n v="25"/>
    <n v="20"/>
    <n v="25"/>
    <n v="20"/>
    <n v="10"/>
    <n v="0"/>
    <n v="10"/>
    <n v="20"/>
    <n v="0"/>
    <m/>
    <m/>
    <x v="0"/>
  </r>
  <r>
    <n v="816400000"/>
    <x v="5"/>
    <x v="133"/>
    <s v="Administració local"/>
    <s v="Ajuntaments"/>
    <x v="1"/>
    <n v="7.5"/>
    <n v="7.5"/>
    <n v="25"/>
    <n v="2.5"/>
    <n v="0"/>
    <n v="0"/>
    <n v="0"/>
    <n v="0"/>
    <n v="0"/>
    <n v="25"/>
    <n v="25"/>
    <n v="0"/>
    <n v="0"/>
    <n v="35"/>
    <n v="25"/>
    <n v="20"/>
    <n v="5"/>
    <n v="10"/>
    <n v="0"/>
    <n v="30"/>
    <n v="25"/>
    <n v="0"/>
    <n v="0"/>
    <n v="0"/>
    <n v="0"/>
    <n v="0"/>
    <n v="0"/>
    <n v="0"/>
    <n v="25"/>
    <n v="0"/>
    <n v="25"/>
    <n v="0"/>
    <n v="10"/>
    <n v="0"/>
    <n v="0"/>
    <n v="0"/>
    <n v="0"/>
    <m/>
    <m/>
    <x v="0"/>
  </r>
  <r>
    <n v="816530008"/>
    <x v="9"/>
    <x v="134"/>
    <s v="Administració local"/>
    <s v="Ajuntaments"/>
    <x v="1"/>
    <n v="7.5"/>
    <n v="7.5"/>
    <n v="25"/>
    <n v="2.5"/>
    <n v="0"/>
    <n v="0"/>
    <n v="0"/>
    <n v="0"/>
    <n v="0"/>
    <n v="0"/>
    <n v="0"/>
    <n v="0"/>
    <n v="0"/>
    <n v="0"/>
    <n v="0"/>
    <n v="0"/>
    <n v="5"/>
    <n v="10"/>
    <n v="0"/>
    <n v="0"/>
    <n v="25"/>
    <n v="0"/>
    <n v="0"/>
    <n v="0"/>
    <n v="0"/>
    <n v="0"/>
    <n v="0"/>
    <n v="0"/>
    <n v="25"/>
    <n v="0"/>
    <n v="0"/>
    <n v="0"/>
    <n v="0"/>
    <n v="0"/>
    <n v="0"/>
    <n v="0"/>
    <n v="0"/>
    <m/>
    <m/>
    <x v="0"/>
  </r>
  <r>
    <n v="816660009"/>
    <x v="4"/>
    <x v="135"/>
    <s v="Administració local"/>
    <s v="Ajuntaments"/>
    <x v="1"/>
    <n v="7.5"/>
    <n v="7.5"/>
    <n v="25"/>
    <n v="2.5"/>
    <n v="0"/>
    <n v="0"/>
    <n v="0"/>
    <n v="0"/>
    <n v="20"/>
    <n v="25"/>
    <n v="0"/>
    <n v="0"/>
    <n v="0"/>
    <n v="35"/>
    <n v="25"/>
    <n v="20"/>
    <n v="5"/>
    <n v="10"/>
    <n v="0"/>
    <n v="30"/>
    <n v="25"/>
    <n v="0"/>
    <n v="0"/>
    <n v="25"/>
    <n v="0"/>
    <n v="0"/>
    <n v="0"/>
    <n v="0"/>
    <n v="25"/>
    <n v="20"/>
    <n v="25"/>
    <n v="20"/>
    <n v="10"/>
    <n v="0"/>
    <n v="0"/>
    <n v="0"/>
    <n v="0"/>
    <m/>
    <m/>
    <x v="0"/>
  </r>
  <r>
    <n v="816720002"/>
    <x v="7"/>
    <x v="136"/>
    <s v="Administració local"/>
    <s v="Ajuntaments"/>
    <x v="0"/>
    <n v="7.5"/>
    <n v="7.5"/>
    <n v="25"/>
    <n v="2.5"/>
    <n v="0"/>
    <n v="0"/>
    <n v="0"/>
    <n v="0"/>
    <n v="20"/>
    <n v="25"/>
    <n v="25"/>
    <n v="0"/>
    <n v="0"/>
    <n v="35"/>
    <n v="25"/>
    <n v="20"/>
    <n v="5"/>
    <n v="10"/>
    <n v="0"/>
    <n v="30"/>
    <n v="25"/>
    <n v="0"/>
    <n v="0"/>
    <n v="0"/>
    <n v="0"/>
    <n v="20"/>
    <n v="0"/>
    <n v="0"/>
    <n v="25"/>
    <n v="0"/>
    <n v="25"/>
    <n v="20"/>
    <n v="10"/>
    <n v="0"/>
    <n v="0"/>
    <n v="0"/>
    <n v="0"/>
    <m/>
    <m/>
    <x v="0"/>
  </r>
  <r>
    <n v="818250006"/>
    <x v="3"/>
    <x v="137"/>
    <s v="Administració local"/>
    <s v="Ajuntaments"/>
    <x v="1"/>
    <n v="7.5"/>
    <n v="7.5"/>
    <n v="25"/>
    <n v="2.5"/>
    <n v="0"/>
    <n v="0"/>
    <n v="0"/>
    <n v="0"/>
    <n v="0"/>
    <n v="0"/>
    <n v="0"/>
    <n v="0"/>
    <n v="0"/>
    <n v="0"/>
    <n v="0"/>
    <n v="20"/>
    <n v="5"/>
    <n v="10"/>
    <n v="0"/>
    <n v="0"/>
    <n v="25"/>
    <n v="0"/>
    <n v="0"/>
    <n v="0"/>
    <n v="0"/>
    <n v="0"/>
    <n v="0"/>
    <n v="0"/>
    <n v="25"/>
    <n v="20"/>
    <n v="0"/>
    <n v="0"/>
    <n v="0"/>
    <n v="0"/>
    <n v="0"/>
    <n v="0"/>
    <n v="0"/>
    <m/>
    <m/>
    <x v="0"/>
  </r>
  <r>
    <n v="816880001"/>
    <x v="5"/>
    <x v="138"/>
    <s v="Administració local"/>
    <s v="Ajuntaments"/>
    <x v="1"/>
    <n v="7.5"/>
    <n v="7.5"/>
    <n v="25"/>
    <n v="2.5"/>
    <n v="0"/>
    <n v="0"/>
    <n v="0"/>
    <n v="0"/>
    <n v="20"/>
    <n v="25"/>
    <n v="25"/>
    <n v="0"/>
    <n v="0"/>
    <n v="35"/>
    <n v="25"/>
    <n v="20"/>
    <n v="5"/>
    <n v="10"/>
    <n v="0"/>
    <n v="30"/>
    <n v="25"/>
    <n v="25"/>
    <n v="25"/>
    <n v="0"/>
    <n v="0"/>
    <n v="0"/>
    <n v="0"/>
    <n v="0"/>
    <n v="25"/>
    <n v="0"/>
    <n v="25"/>
    <n v="0"/>
    <n v="10"/>
    <n v="0"/>
    <n v="0"/>
    <n v="0"/>
    <n v="0"/>
    <m/>
    <m/>
    <x v="0"/>
  </r>
  <r>
    <n v="816910007"/>
    <x v="6"/>
    <x v="139"/>
    <s v="Administració local"/>
    <s v="Ajuntaments"/>
    <x v="2"/>
    <n v="7.5"/>
    <n v="7.5"/>
    <n v="25"/>
    <n v="2.5"/>
    <n v="0"/>
    <n v="0"/>
    <n v="0"/>
    <n v="0"/>
    <n v="20"/>
    <n v="25"/>
    <n v="25"/>
    <n v="25"/>
    <n v="25"/>
    <n v="35"/>
    <n v="25"/>
    <n v="20"/>
    <n v="5"/>
    <n v="10"/>
    <n v="0"/>
    <n v="30"/>
    <n v="0"/>
    <n v="0"/>
    <n v="25"/>
    <n v="0"/>
    <n v="0"/>
    <n v="0"/>
    <n v="0"/>
    <n v="0"/>
    <n v="25"/>
    <n v="20"/>
    <n v="25"/>
    <n v="20"/>
    <n v="10"/>
    <n v="0"/>
    <n v="10"/>
    <n v="20"/>
    <n v="0"/>
    <m/>
    <m/>
    <x v="0"/>
  </r>
  <r>
    <n v="817120002"/>
    <x v="8"/>
    <x v="140"/>
    <s v="Administració local"/>
    <s v="Ajuntaments"/>
    <x v="1"/>
    <n v="7.5"/>
    <n v="7.5"/>
    <n v="25"/>
    <n v="2.5"/>
    <n v="0"/>
    <n v="0"/>
    <n v="0"/>
    <n v="0"/>
    <n v="0"/>
    <n v="25"/>
    <n v="25"/>
    <n v="0"/>
    <n v="0"/>
    <n v="35"/>
    <n v="25"/>
    <n v="20"/>
    <n v="5"/>
    <n v="10"/>
    <n v="0"/>
    <n v="30"/>
    <n v="0"/>
    <n v="0"/>
    <n v="25"/>
    <n v="0"/>
    <n v="0"/>
    <n v="0"/>
    <n v="0"/>
    <n v="0"/>
    <n v="25"/>
    <n v="0"/>
    <n v="25"/>
    <n v="0"/>
    <n v="10"/>
    <n v="0"/>
    <n v="0"/>
    <n v="0"/>
    <n v="0"/>
    <m/>
    <m/>
    <x v="0"/>
  </r>
  <r>
    <n v="817050006"/>
    <x v="9"/>
    <x v="141"/>
    <s v="Administració local"/>
    <s v="Ajuntaments"/>
    <x v="1"/>
    <n v="7.5"/>
    <n v="7.5"/>
    <n v="25"/>
    <n v="2.5"/>
    <n v="0"/>
    <n v="0"/>
    <n v="0"/>
    <n v="0"/>
    <n v="0"/>
    <n v="25"/>
    <n v="25"/>
    <n v="0"/>
    <n v="0"/>
    <n v="35"/>
    <n v="25"/>
    <n v="20"/>
    <n v="5"/>
    <n v="10"/>
    <n v="0"/>
    <n v="30"/>
    <n v="25"/>
    <n v="25"/>
    <n v="25"/>
    <n v="0"/>
    <n v="0"/>
    <n v="0"/>
    <n v="0"/>
    <n v="0"/>
    <n v="25"/>
    <n v="0"/>
    <n v="25"/>
    <n v="0"/>
    <n v="10"/>
    <n v="0"/>
    <n v="0"/>
    <n v="0"/>
    <n v="0"/>
    <m/>
    <m/>
    <x v="0"/>
  </r>
  <r>
    <n v="823030008"/>
    <x v="2"/>
    <x v="142"/>
    <s v="Administració local"/>
    <s v="Ajuntaments"/>
    <x v="0"/>
    <n v="7.5"/>
    <n v="7.5"/>
    <n v="25"/>
    <n v="2.5"/>
    <n v="0"/>
    <n v="0"/>
    <n v="0"/>
    <n v="0"/>
    <n v="20"/>
    <n v="25"/>
    <n v="25"/>
    <n v="0"/>
    <n v="0"/>
    <n v="35"/>
    <n v="25"/>
    <n v="20"/>
    <n v="5"/>
    <n v="10"/>
    <n v="0"/>
    <n v="30"/>
    <n v="25"/>
    <n v="0"/>
    <n v="25"/>
    <n v="0"/>
    <n v="0"/>
    <n v="20"/>
    <n v="0"/>
    <n v="10"/>
    <n v="25"/>
    <n v="20"/>
    <n v="25"/>
    <n v="0"/>
    <n v="10"/>
    <n v="0"/>
    <n v="0"/>
    <n v="0"/>
    <n v="0"/>
    <m/>
    <m/>
    <x v="0"/>
  </r>
  <r>
    <n v="817270005"/>
    <x v="2"/>
    <x v="143"/>
    <s v="Administració local"/>
    <s v="Ajuntaments"/>
    <x v="3"/>
    <n v="7.5"/>
    <n v="7.5"/>
    <n v="25"/>
    <n v="2.5"/>
    <n v="0"/>
    <n v="0"/>
    <n v="0"/>
    <n v="0"/>
    <n v="20"/>
    <n v="25"/>
    <n v="0"/>
    <n v="0"/>
    <n v="0"/>
    <n v="35"/>
    <n v="25"/>
    <n v="20"/>
    <n v="5"/>
    <n v="10"/>
    <n v="0"/>
    <n v="30"/>
    <n v="0"/>
    <n v="25"/>
    <n v="25"/>
    <n v="0"/>
    <n v="0"/>
    <n v="0"/>
    <n v="0"/>
    <n v="10"/>
    <n v="25"/>
    <n v="20"/>
    <n v="25"/>
    <n v="20"/>
    <n v="10"/>
    <n v="0"/>
    <n v="10"/>
    <n v="20"/>
    <n v="0"/>
    <m/>
    <m/>
    <x v="0"/>
  </r>
  <r>
    <n v="817480001"/>
    <x v="5"/>
    <x v="144"/>
    <s v="Administració local"/>
    <s v="Ajuntaments"/>
    <x v="1"/>
    <n v="7.5"/>
    <n v="7.5"/>
    <n v="0"/>
    <n v="2.5"/>
    <n v="0"/>
    <n v="0"/>
    <n v="0"/>
    <n v="0"/>
    <n v="20"/>
    <n v="25"/>
    <n v="25"/>
    <n v="0"/>
    <n v="0"/>
    <n v="35"/>
    <n v="25"/>
    <n v="20"/>
    <n v="5"/>
    <n v="10"/>
    <n v="0"/>
    <n v="30"/>
    <n v="25"/>
    <n v="0"/>
    <n v="0"/>
    <n v="0"/>
    <n v="0"/>
    <n v="0"/>
    <n v="0"/>
    <n v="0"/>
    <n v="25"/>
    <n v="0"/>
    <n v="25"/>
    <n v="0"/>
    <n v="10"/>
    <n v="0"/>
    <n v="0"/>
    <n v="0"/>
    <n v="0"/>
    <m/>
    <m/>
    <x v="0"/>
  </r>
  <r>
    <n v="817510007"/>
    <x v="4"/>
    <x v="145"/>
    <s v="Administració local"/>
    <s v="Ajuntaments"/>
    <x v="1"/>
    <n v="7.5"/>
    <n v="7.5"/>
    <n v="25"/>
    <n v="2.5"/>
    <n v="0"/>
    <n v="0"/>
    <n v="0"/>
    <n v="0"/>
    <n v="20"/>
    <n v="25"/>
    <n v="25"/>
    <n v="0"/>
    <n v="0"/>
    <n v="35"/>
    <n v="0"/>
    <n v="0"/>
    <n v="5"/>
    <n v="10"/>
    <n v="0"/>
    <n v="30"/>
    <n v="25"/>
    <n v="0"/>
    <n v="0"/>
    <n v="0"/>
    <n v="0"/>
    <n v="0"/>
    <n v="0"/>
    <n v="0"/>
    <n v="25"/>
    <n v="0"/>
    <n v="25"/>
    <n v="20"/>
    <n v="10"/>
    <n v="0"/>
    <n v="0"/>
    <n v="0"/>
    <n v="0"/>
    <m/>
    <m/>
    <x v="0"/>
  </r>
  <r>
    <n v="817860009"/>
    <x v="3"/>
    <x v="146"/>
    <s v="Administració local"/>
    <s v="Ajuntaments"/>
    <x v="1"/>
    <n v="7.5"/>
    <n v="7.5"/>
    <n v="25"/>
    <n v="2.5"/>
    <n v="0"/>
    <n v="0"/>
    <n v="0"/>
    <n v="0"/>
    <n v="0"/>
    <n v="25"/>
    <n v="25"/>
    <n v="0"/>
    <n v="0"/>
    <n v="35"/>
    <n v="25"/>
    <n v="20"/>
    <n v="5"/>
    <n v="10"/>
    <n v="0"/>
    <n v="30"/>
    <n v="25"/>
    <n v="0"/>
    <n v="0"/>
    <n v="0"/>
    <n v="0"/>
    <n v="0"/>
    <n v="0"/>
    <n v="0"/>
    <n v="25"/>
    <n v="0"/>
    <n v="25"/>
    <n v="0"/>
    <n v="10"/>
    <n v="0"/>
    <n v="0"/>
    <n v="0"/>
    <n v="0"/>
    <m/>
    <m/>
    <x v="0"/>
  </r>
  <r>
    <n v="817990004"/>
    <x v="7"/>
    <x v="147"/>
    <s v="Administració local"/>
    <s v="Ajuntaments"/>
    <x v="1"/>
    <n v="7.5"/>
    <n v="7.5"/>
    <n v="25"/>
    <n v="2.5"/>
    <n v="0"/>
    <n v="0"/>
    <n v="0"/>
    <n v="0"/>
    <n v="0"/>
    <n v="25"/>
    <n v="25"/>
    <n v="0"/>
    <n v="0"/>
    <n v="35"/>
    <n v="25"/>
    <n v="0"/>
    <n v="5"/>
    <n v="10"/>
    <n v="0"/>
    <n v="30"/>
    <n v="25"/>
    <n v="25"/>
    <n v="25"/>
    <n v="0"/>
    <n v="0"/>
    <n v="0"/>
    <n v="0"/>
    <n v="0"/>
    <n v="25"/>
    <n v="0"/>
    <n v="0"/>
    <n v="0"/>
    <n v="10"/>
    <n v="0"/>
    <n v="0"/>
    <n v="0"/>
    <n v="0"/>
    <m/>
    <m/>
    <x v="0"/>
  </r>
  <r>
    <n v="818030008"/>
    <x v="7"/>
    <x v="148"/>
    <s v="Administració local"/>
    <s v="Ajuntaments"/>
    <x v="3"/>
    <n v="7.5"/>
    <n v="7.5"/>
    <n v="25"/>
    <n v="2.5"/>
    <n v="0"/>
    <n v="0"/>
    <n v="0"/>
    <n v="0"/>
    <n v="0"/>
    <n v="0"/>
    <n v="0"/>
    <n v="0"/>
    <n v="0"/>
    <n v="0"/>
    <n v="0"/>
    <n v="20"/>
    <n v="5"/>
    <n v="10"/>
    <n v="0"/>
    <n v="0"/>
    <n v="0"/>
    <n v="0"/>
    <n v="0"/>
    <n v="0"/>
    <n v="0"/>
    <n v="0"/>
    <n v="0"/>
    <n v="0"/>
    <n v="25"/>
    <n v="20"/>
    <n v="0"/>
    <n v="0"/>
    <n v="0"/>
    <n v="0"/>
    <n v="10"/>
    <n v="20"/>
    <n v="0"/>
    <m/>
    <m/>
    <x v="0"/>
  </r>
  <r>
    <n v="818100000"/>
    <x v="1"/>
    <x v="149"/>
    <s v="Administració local"/>
    <s v="Ajuntaments"/>
    <x v="0"/>
    <n v="7.5"/>
    <n v="0"/>
    <n v="25"/>
    <n v="2.5"/>
    <n v="0"/>
    <n v="0"/>
    <n v="0"/>
    <n v="0"/>
    <n v="20"/>
    <n v="25"/>
    <n v="25"/>
    <n v="0"/>
    <n v="0"/>
    <n v="35"/>
    <n v="25"/>
    <n v="20"/>
    <n v="5"/>
    <n v="10"/>
    <n v="0"/>
    <n v="30"/>
    <n v="0"/>
    <n v="0"/>
    <n v="0"/>
    <n v="0"/>
    <n v="0"/>
    <n v="0"/>
    <n v="0"/>
    <n v="0"/>
    <n v="25"/>
    <n v="0"/>
    <n v="25"/>
    <n v="0"/>
    <n v="10"/>
    <n v="0"/>
    <n v="0"/>
    <n v="0"/>
    <n v="0"/>
    <m/>
    <m/>
    <x v="0"/>
  </r>
  <r>
    <n v="818310007"/>
    <x v="8"/>
    <x v="150"/>
    <s v="Administració local"/>
    <s v="Ajuntaments"/>
    <x v="0"/>
    <n v="7.5"/>
    <n v="7.5"/>
    <n v="25"/>
    <n v="2.5"/>
    <n v="0"/>
    <n v="0"/>
    <n v="0"/>
    <n v="0"/>
    <n v="0"/>
    <n v="0"/>
    <n v="0"/>
    <n v="0"/>
    <n v="0"/>
    <n v="0"/>
    <n v="0"/>
    <n v="20"/>
    <n v="5"/>
    <n v="10"/>
    <n v="0"/>
    <n v="0"/>
    <n v="25"/>
    <n v="0"/>
    <n v="0"/>
    <n v="0"/>
    <n v="0"/>
    <n v="0"/>
    <n v="0"/>
    <n v="0"/>
    <n v="25"/>
    <n v="20"/>
    <n v="0"/>
    <n v="0"/>
    <n v="0"/>
    <n v="0"/>
    <n v="0"/>
    <n v="0"/>
    <n v="0"/>
    <m/>
    <m/>
    <x v="0"/>
  </r>
  <r>
    <n v="818460009"/>
    <x v="6"/>
    <x v="151"/>
    <s v="Administració local"/>
    <s v="Ajuntaments"/>
    <x v="2"/>
    <n v="7.5"/>
    <n v="7.5"/>
    <n v="25"/>
    <n v="2.5"/>
    <n v="2.5"/>
    <n v="2.5"/>
    <n v="2.5"/>
    <n v="2.5"/>
    <n v="0"/>
    <n v="25"/>
    <n v="25"/>
    <n v="25"/>
    <n v="25"/>
    <n v="35"/>
    <n v="25"/>
    <n v="20"/>
    <n v="5"/>
    <n v="10"/>
    <n v="2.5"/>
    <n v="30"/>
    <n v="25"/>
    <n v="25"/>
    <n v="25"/>
    <n v="0"/>
    <n v="20"/>
    <n v="20"/>
    <n v="0"/>
    <n v="10"/>
    <n v="25"/>
    <n v="20"/>
    <n v="25"/>
    <n v="20"/>
    <n v="10"/>
    <n v="0"/>
    <n v="10"/>
    <n v="20"/>
    <n v="0"/>
    <m/>
    <m/>
    <x v="0"/>
  </r>
  <r>
    <n v="818780001"/>
    <x v="6"/>
    <x v="152"/>
    <s v="Administració local"/>
    <s v="Ajuntaments"/>
    <x v="2"/>
    <n v="7.5"/>
    <n v="7.5"/>
    <n v="25"/>
    <n v="2.5"/>
    <n v="2.5"/>
    <n v="2.5"/>
    <n v="2.5"/>
    <n v="2.5"/>
    <n v="0"/>
    <n v="25"/>
    <n v="25"/>
    <n v="25"/>
    <n v="25"/>
    <n v="35"/>
    <n v="25"/>
    <n v="20"/>
    <n v="5"/>
    <n v="10"/>
    <n v="0"/>
    <n v="30"/>
    <n v="25"/>
    <n v="0"/>
    <n v="25"/>
    <n v="0"/>
    <n v="0"/>
    <n v="20"/>
    <n v="0"/>
    <n v="10"/>
    <n v="25"/>
    <n v="20"/>
    <n v="25"/>
    <n v="20"/>
    <n v="10"/>
    <n v="0"/>
    <n v="10"/>
    <n v="20"/>
    <n v="0"/>
    <m/>
    <m/>
    <x v="0"/>
  </r>
  <r>
    <n v="819180001"/>
    <x v="3"/>
    <x v="153"/>
    <s v="Administració local"/>
    <s v="Ajuntaments"/>
    <x v="0"/>
    <n v="7.5"/>
    <n v="7.5"/>
    <n v="25"/>
    <n v="2.5"/>
    <n v="0"/>
    <n v="0"/>
    <n v="0"/>
    <n v="0"/>
    <n v="0"/>
    <n v="0"/>
    <n v="0"/>
    <n v="0"/>
    <n v="0"/>
    <n v="0"/>
    <n v="0"/>
    <n v="20"/>
    <n v="5"/>
    <n v="10"/>
    <n v="0"/>
    <n v="0"/>
    <n v="25"/>
    <n v="0"/>
    <n v="0"/>
    <n v="0"/>
    <n v="0"/>
    <n v="0"/>
    <n v="0"/>
    <n v="0"/>
    <n v="25"/>
    <n v="20"/>
    <n v="0"/>
    <n v="0"/>
    <n v="0"/>
    <n v="0"/>
    <n v="0"/>
    <n v="0"/>
    <n v="0"/>
    <m/>
    <m/>
    <x v="0"/>
  </r>
  <r>
    <n v="819440003"/>
    <x v="13"/>
    <x v="154"/>
    <s v="Administració local"/>
    <s v="Ajuntaments"/>
    <x v="3"/>
    <n v="0"/>
    <n v="7.5"/>
    <n v="0"/>
    <n v="2.5"/>
    <n v="2.5"/>
    <n v="2.5"/>
    <n v="2.5"/>
    <n v="2.5"/>
    <n v="0"/>
    <n v="0"/>
    <n v="0"/>
    <n v="0"/>
    <n v="0"/>
    <n v="0"/>
    <n v="0"/>
    <n v="20"/>
    <n v="5"/>
    <n v="0"/>
    <n v="0"/>
    <n v="0"/>
    <n v="25"/>
    <n v="0"/>
    <n v="0"/>
    <n v="0"/>
    <n v="0"/>
    <n v="0"/>
    <n v="0"/>
    <n v="0"/>
    <n v="0"/>
    <n v="0"/>
    <n v="0"/>
    <n v="20"/>
    <n v="0"/>
    <n v="0"/>
    <n v="0"/>
    <n v="0"/>
    <n v="0"/>
    <m/>
    <m/>
    <x v="0"/>
  </r>
  <r>
    <n v="819600000"/>
    <x v="0"/>
    <x v="155"/>
    <s v="Administració local"/>
    <s v="Ajuntaments"/>
    <x v="3"/>
    <n v="7.5"/>
    <n v="7.5"/>
    <n v="25"/>
    <n v="2.5"/>
    <n v="0"/>
    <n v="0"/>
    <n v="0"/>
    <n v="0"/>
    <n v="20"/>
    <n v="25"/>
    <n v="25"/>
    <n v="0"/>
    <n v="0"/>
    <n v="35"/>
    <n v="25"/>
    <n v="20"/>
    <n v="5"/>
    <n v="10"/>
    <n v="0"/>
    <n v="30"/>
    <n v="0"/>
    <n v="0"/>
    <n v="25"/>
    <n v="0"/>
    <n v="0"/>
    <n v="0"/>
    <n v="0"/>
    <n v="10"/>
    <n v="25"/>
    <n v="20"/>
    <n v="25"/>
    <n v="0"/>
    <n v="10"/>
    <n v="0"/>
    <n v="10"/>
    <n v="20"/>
    <n v="0"/>
    <m/>
    <m/>
    <x v="0"/>
  </r>
  <r>
    <n v="819760009"/>
    <x v="2"/>
    <x v="156"/>
    <s v="Administració local"/>
    <s v="Ajuntaments"/>
    <x v="0"/>
    <n v="7.5"/>
    <n v="7.5"/>
    <n v="25"/>
    <n v="2.5"/>
    <n v="0"/>
    <n v="0"/>
    <n v="0"/>
    <n v="0"/>
    <n v="0"/>
    <n v="0"/>
    <n v="0"/>
    <n v="0"/>
    <n v="0"/>
    <n v="0"/>
    <n v="0"/>
    <n v="20"/>
    <n v="5"/>
    <n v="10"/>
    <n v="0"/>
    <n v="0"/>
    <n v="0"/>
    <n v="0"/>
    <n v="0"/>
    <n v="0"/>
    <n v="0"/>
    <n v="0"/>
    <n v="0"/>
    <n v="0"/>
    <n v="25"/>
    <n v="20"/>
    <n v="0"/>
    <n v="0"/>
    <n v="0"/>
    <n v="0"/>
    <n v="0"/>
    <n v="0"/>
    <n v="0"/>
    <m/>
    <m/>
    <x v="0"/>
  </r>
  <r>
    <n v="819820002"/>
    <x v="1"/>
    <x v="157"/>
    <s v="Administració local"/>
    <s v="Ajuntaments"/>
    <x v="0"/>
    <n v="7.5"/>
    <n v="7.5"/>
    <n v="25"/>
    <n v="2.5"/>
    <n v="0"/>
    <n v="0"/>
    <n v="0"/>
    <n v="0"/>
    <n v="0"/>
    <n v="25"/>
    <n v="25"/>
    <n v="0"/>
    <n v="0"/>
    <n v="0"/>
    <n v="0"/>
    <n v="20"/>
    <n v="5"/>
    <n v="10"/>
    <n v="0"/>
    <n v="0"/>
    <n v="25"/>
    <n v="0"/>
    <n v="0"/>
    <n v="0"/>
    <n v="0"/>
    <n v="0"/>
    <n v="0"/>
    <n v="0"/>
    <n v="25"/>
    <n v="20"/>
    <n v="0"/>
    <n v="20"/>
    <n v="0"/>
    <n v="0"/>
    <n v="0"/>
    <n v="0"/>
    <n v="0"/>
    <m/>
    <m/>
    <x v="0"/>
  </r>
  <r>
    <n v="819950006"/>
    <x v="8"/>
    <x v="158"/>
    <s v="Administració local"/>
    <s v="Ajuntaments"/>
    <x v="1"/>
    <n v="7.5"/>
    <n v="7.5"/>
    <n v="25"/>
    <n v="2.5"/>
    <n v="0"/>
    <n v="0"/>
    <n v="0"/>
    <n v="0"/>
    <n v="0"/>
    <n v="25"/>
    <n v="0"/>
    <n v="0"/>
    <n v="0"/>
    <n v="35"/>
    <n v="25"/>
    <n v="0"/>
    <n v="5"/>
    <n v="10"/>
    <n v="0"/>
    <n v="30"/>
    <n v="25"/>
    <n v="0"/>
    <n v="0"/>
    <n v="0"/>
    <n v="0"/>
    <n v="0"/>
    <n v="0"/>
    <n v="0"/>
    <n v="25"/>
    <n v="0"/>
    <n v="25"/>
    <n v="0"/>
    <n v="10"/>
    <n v="0"/>
    <n v="0"/>
    <n v="0"/>
    <n v="0"/>
    <m/>
    <m/>
    <x v="0"/>
  </r>
  <r>
    <n v="820090004"/>
    <x v="6"/>
    <x v="159"/>
    <s v="Administració local"/>
    <s v="Ajuntaments"/>
    <x v="2"/>
    <n v="7.5"/>
    <n v="7.5"/>
    <n v="25"/>
    <n v="2.5"/>
    <n v="0"/>
    <n v="0"/>
    <n v="0"/>
    <n v="0"/>
    <n v="20"/>
    <n v="25"/>
    <n v="25"/>
    <n v="0"/>
    <n v="0"/>
    <n v="35"/>
    <n v="25"/>
    <n v="20"/>
    <n v="5"/>
    <n v="10"/>
    <n v="0"/>
    <n v="30"/>
    <n v="0"/>
    <n v="25"/>
    <n v="25"/>
    <n v="0"/>
    <n v="0"/>
    <n v="0"/>
    <n v="0"/>
    <n v="10"/>
    <n v="25"/>
    <n v="20"/>
    <n v="25"/>
    <n v="20"/>
    <n v="10"/>
    <n v="0"/>
    <n v="10"/>
    <n v="20"/>
    <n v="0"/>
    <m/>
    <m/>
    <x v="0"/>
  </r>
  <r>
    <n v="820160009"/>
    <x v="8"/>
    <x v="160"/>
    <s v="Administració local"/>
    <s v="Ajuntaments"/>
    <x v="1"/>
    <n v="7.5"/>
    <n v="7.5"/>
    <n v="25"/>
    <n v="0"/>
    <n v="0"/>
    <n v="0"/>
    <n v="0"/>
    <n v="0"/>
    <n v="20"/>
    <n v="25"/>
    <n v="25"/>
    <n v="0"/>
    <n v="0"/>
    <n v="35"/>
    <n v="25"/>
    <n v="20"/>
    <n v="5"/>
    <n v="10"/>
    <n v="0"/>
    <n v="30"/>
    <n v="25"/>
    <n v="0"/>
    <n v="0"/>
    <n v="0"/>
    <n v="0"/>
    <n v="0"/>
    <n v="0"/>
    <n v="0"/>
    <n v="25"/>
    <n v="20"/>
    <n v="25"/>
    <n v="0"/>
    <n v="10"/>
    <n v="0"/>
    <n v="0"/>
    <n v="0"/>
    <n v="0"/>
    <m/>
    <m/>
    <x v="0"/>
  </r>
  <r>
    <n v="820370005"/>
    <x v="2"/>
    <x v="161"/>
    <s v="Administració local"/>
    <s v="Ajuntaments"/>
    <x v="1"/>
    <n v="7.5"/>
    <n v="7.5"/>
    <n v="25"/>
    <n v="2.5"/>
    <n v="0"/>
    <n v="0"/>
    <n v="0"/>
    <n v="0"/>
    <n v="0"/>
    <n v="0"/>
    <n v="0"/>
    <n v="0"/>
    <n v="0"/>
    <n v="0"/>
    <n v="0"/>
    <n v="20"/>
    <n v="5"/>
    <n v="10"/>
    <n v="0"/>
    <n v="0"/>
    <n v="25"/>
    <n v="0"/>
    <n v="0"/>
    <n v="0"/>
    <n v="0"/>
    <n v="0"/>
    <n v="0"/>
    <n v="0"/>
    <n v="25"/>
    <n v="20"/>
    <n v="0"/>
    <n v="0"/>
    <n v="0"/>
    <n v="0"/>
    <n v="0"/>
    <n v="0"/>
    <n v="0"/>
    <m/>
    <m/>
    <x v="0"/>
  </r>
  <r>
    <n v="820210007"/>
    <x v="1"/>
    <x v="162"/>
    <s v="Administració local"/>
    <s v="Ajuntaments"/>
    <x v="0"/>
    <n v="7.5"/>
    <n v="7.5"/>
    <n v="25"/>
    <n v="2.5"/>
    <n v="0"/>
    <n v="0"/>
    <n v="0"/>
    <n v="0"/>
    <n v="0"/>
    <n v="25"/>
    <n v="25"/>
    <n v="0"/>
    <n v="0"/>
    <n v="35"/>
    <n v="25"/>
    <n v="20"/>
    <n v="5"/>
    <n v="10"/>
    <n v="0"/>
    <n v="30"/>
    <n v="25"/>
    <n v="0"/>
    <n v="0"/>
    <n v="0"/>
    <n v="0"/>
    <n v="0"/>
    <n v="0"/>
    <n v="0"/>
    <n v="25"/>
    <n v="20"/>
    <n v="25"/>
    <n v="0"/>
    <n v="10"/>
    <n v="0"/>
    <n v="0"/>
    <n v="0"/>
    <n v="0"/>
    <m/>
    <m/>
    <x v="0"/>
  </r>
  <r>
    <n v="820420002"/>
    <x v="0"/>
    <x v="163"/>
    <s v="Administració local"/>
    <s v="Ajuntaments"/>
    <x v="1"/>
    <n v="7.5"/>
    <n v="7.5"/>
    <n v="25"/>
    <n v="2.5"/>
    <n v="0"/>
    <n v="0"/>
    <n v="0"/>
    <n v="0"/>
    <n v="0"/>
    <n v="0"/>
    <n v="0"/>
    <n v="0"/>
    <n v="0"/>
    <n v="0"/>
    <n v="0"/>
    <n v="20"/>
    <n v="5"/>
    <n v="10"/>
    <n v="0"/>
    <n v="0"/>
    <n v="25"/>
    <n v="0"/>
    <n v="0"/>
    <n v="0"/>
    <n v="0"/>
    <n v="0"/>
    <n v="0"/>
    <n v="10"/>
    <n v="25"/>
    <n v="20"/>
    <n v="0"/>
    <n v="0"/>
    <n v="0"/>
    <n v="0"/>
    <n v="0"/>
    <n v="0"/>
    <n v="0"/>
    <m/>
    <m/>
    <x v="0"/>
  </r>
  <r>
    <n v="820550006"/>
    <x v="6"/>
    <x v="164"/>
    <s v="Administració local"/>
    <s v="Ajuntaments"/>
    <x v="2"/>
    <n v="7.5"/>
    <n v="7.5"/>
    <n v="25"/>
    <n v="2.5"/>
    <n v="0"/>
    <n v="0"/>
    <n v="0"/>
    <n v="0"/>
    <n v="20"/>
    <n v="25"/>
    <n v="25"/>
    <n v="25"/>
    <n v="25"/>
    <n v="35"/>
    <n v="25"/>
    <n v="20"/>
    <n v="5"/>
    <n v="10"/>
    <n v="0"/>
    <n v="30"/>
    <n v="25"/>
    <n v="25"/>
    <n v="25"/>
    <n v="0"/>
    <n v="0"/>
    <n v="0"/>
    <n v="0"/>
    <n v="10"/>
    <n v="25"/>
    <n v="20"/>
    <n v="25"/>
    <n v="20"/>
    <n v="10"/>
    <n v="0"/>
    <n v="10"/>
    <n v="20"/>
    <n v="0"/>
    <m/>
    <m/>
    <x v="0"/>
  </r>
  <r>
    <n v="820680001"/>
    <x v="5"/>
    <x v="165"/>
    <s v="Administració local"/>
    <s v="Ajuntaments"/>
    <x v="1"/>
    <n v="7.5"/>
    <n v="7.5"/>
    <n v="25"/>
    <n v="2.5"/>
    <n v="0"/>
    <n v="0"/>
    <n v="0"/>
    <n v="0"/>
    <n v="20"/>
    <n v="25"/>
    <n v="25"/>
    <n v="0"/>
    <n v="0"/>
    <n v="35"/>
    <n v="25"/>
    <n v="20"/>
    <n v="5"/>
    <n v="10"/>
    <n v="0"/>
    <n v="30"/>
    <n v="25"/>
    <n v="0"/>
    <n v="0"/>
    <n v="0"/>
    <n v="0"/>
    <n v="0"/>
    <n v="0"/>
    <n v="0"/>
    <n v="25"/>
    <n v="0"/>
    <n v="25"/>
    <n v="0"/>
    <n v="10"/>
    <n v="0"/>
    <n v="0"/>
    <n v="0"/>
    <n v="0"/>
    <m/>
    <m/>
    <x v="0"/>
  </r>
  <r>
    <n v="820740003"/>
    <x v="1"/>
    <x v="166"/>
    <s v="Administració local"/>
    <s v="Ajuntaments"/>
    <x v="1"/>
    <n v="7.5"/>
    <n v="7.5"/>
    <n v="25"/>
    <n v="2.5"/>
    <n v="0"/>
    <n v="0"/>
    <n v="0"/>
    <n v="0"/>
    <n v="0"/>
    <n v="25"/>
    <n v="25"/>
    <n v="0"/>
    <n v="0"/>
    <n v="35"/>
    <n v="25"/>
    <n v="20"/>
    <n v="5"/>
    <n v="10"/>
    <n v="0"/>
    <n v="30"/>
    <n v="25"/>
    <n v="25"/>
    <n v="25"/>
    <n v="0"/>
    <n v="0"/>
    <n v="0"/>
    <n v="0"/>
    <n v="0"/>
    <n v="25"/>
    <n v="0"/>
    <n v="25"/>
    <n v="20"/>
    <n v="10"/>
    <n v="0"/>
    <n v="0"/>
    <n v="0"/>
    <n v="0"/>
    <m/>
    <m/>
    <x v="0"/>
  </r>
  <r>
    <n v="820800000"/>
    <x v="0"/>
    <x v="167"/>
    <s v="Administració local"/>
    <s v="Ajuntaments"/>
    <x v="0"/>
    <n v="7.5"/>
    <n v="7.5"/>
    <n v="25"/>
    <n v="2.5"/>
    <n v="0"/>
    <n v="0"/>
    <n v="0"/>
    <n v="0"/>
    <n v="0"/>
    <n v="25"/>
    <n v="25"/>
    <n v="0"/>
    <n v="0"/>
    <n v="35"/>
    <n v="25"/>
    <n v="20"/>
    <n v="5"/>
    <n v="10"/>
    <n v="0"/>
    <n v="30"/>
    <n v="25"/>
    <n v="0"/>
    <n v="25"/>
    <n v="0"/>
    <n v="0"/>
    <n v="0"/>
    <n v="0"/>
    <n v="10"/>
    <n v="25"/>
    <n v="0"/>
    <n v="25"/>
    <n v="20"/>
    <n v="10"/>
    <n v="0"/>
    <n v="0"/>
    <n v="0"/>
    <n v="0"/>
    <m/>
    <m/>
    <x v="0"/>
  </r>
  <r>
    <n v="821070005"/>
    <x v="1"/>
    <x v="168"/>
    <s v="Administració local"/>
    <s v="Ajuntaments"/>
    <x v="0"/>
    <n v="7.5"/>
    <n v="7.5"/>
    <n v="25"/>
    <n v="2.5"/>
    <n v="0"/>
    <n v="0"/>
    <n v="0"/>
    <n v="0"/>
    <n v="0"/>
    <n v="25"/>
    <n v="25"/>
    <n v="0"/>
    <n v="0"/>
    <n v="35"/>
    <n v="25"/>
    <n v="20"/>
    <n v="5"/>
    <n v="10"/>
    <n v="0"/>
    <n v="30"/>
    <n v="25"/>
    <n v="0"/>
    <n v="25"/>
    <n v="0"/>
    <n v="0"/>
    <n v="0"/>
    <n v="0"/>
    <n v="0"/>
    <n v="25"/>
    <n v="20"/>
    <n v="25"/>
    <n v="20"/>
    <n v="10"/>
    <n v="0"/>
    <n v="0"/>
    <n v="0"/>
    <n v="0"/>
    <m/>
    <m/>
    <x v="0"/>
  </r>
  <r>
    <n v="821140003"/>
    <x v="0"/>
    <x v="169"/>
    <s v="Administració local"/>
    <s v="Ajuntaments"/>
    <x v="3"/>
    <n v="7.5"/>
    <n v="7.5"/>
    <n v="25"/>
    <n v="2.5"/>
    <n v="0"/>
    <n v="0"/>
    <n v="0"/>
    <n v="0"/>
    <n v="20"/>
    <n v="25"/>
    <n v="25"/>
    <n v="0"/>
    <n v="0"/>
    <n v="35"/>
    <n v="25"/>
    <n v="20"/>
    <n v="5"/>
    <n v="10"/>
    <n v="0"/>
    <n v="30"/>
    <n v="0"/>
    <n v="0"/>
    <n v="0"/>
    <n v="0"/>
    <n v="0"/>
    <n v="0"/>
    <n v="0"/>
    <n v="0"/>
    <n v="25"/>
    <n v="20"/>
    <n v="25"/>
    <n v="20"/>
    <n v="10"/>
    <n v="0"/>
    <n v="10"/>
    <n v="20"/>
    <n v="0"/>
    <m/>
    <m/>
    <x v="0"/>
  </r>
  <r>
    <n v="821290004"/>
    <x v="3"/>
    <x v="170"/>
    <s v="Administració local"/>
    <s v="Ajuntaments"/>
    <x v="1"/>
    <n v="7.5"/>
    <n v="7.5"/>
    <n v="25"/>
    <n v="2.5"/>
    <n v="0"/>
    <n v="0"/>
    <n v="0"/>
    <n v="0"/>
    <n v="0"/>
    <n v="0"/>
    <n v="0"/>
    <n v="0"/>
    <n v="0"/>
    <n v="0"/>
    <n v="0"/>
    <n v="20"/>
    <n v="5"/>
    <n v="10"/>
    <n v="0"/>
    <n v="0"/>
    <n v="25"/>
    <n v="0"/>
    <n v="0"/>
    <n v="0"/>
    <n v="0"/>
    <n v="0"/>
    <n v="0"/>
    <n v="0"/>
    <n v="25"/>
    <n v="20"/>
    <n v="0"/>
    <n v="0"/>
    <n v="0"/>
    <n v="0"/>
    <n v="0"/>
    <n v="0"/>
    <n v="0"/>
    <m/>
    <m/>
    <x v="0"/>
  </r>
  <r>
    <n v="820930008"/>
    <x v="1"/>
    <x v="171"/>
    <s v="Administració local"/>
    <s v="Ajuntaments"/>
    <x v="0"/>
    <n v="7.5"/>
    <n v="7.5"/>
    <n v="25"/>
    <n v="2.5"/>
    <n v="0"/>
    <n v="0"/>
    <n v="0"/>
    <n v="0"/>
    <n v="0"/>
    <n v="25"/>
    <n v="25"/>
    <n v="0"/>
    <n v="0"/>
    <n v="35"/>
    <n v="25"/>
    <n v="20"/>
    <n v="5"/>
    <n v="10"/>
    <n v="0"/>
    <n v="30"/>
    <n v="25"/>
    <n v="25"/>
    <n v="25"/>
    <n v="0"/>
    <n v="0"/>
    <n v="0"/>
    <n v="0"/>
    <n v="0"/>
    <n v="25"/>
    <n v="20"/>
    <n v="25"/>
    <n v="0"/>
    <n v="10"/>
    <n v="0"/>
    <n v="0"/>
    <n v="0"/>
    <n v="0"/>
    <m/>
    <m/>
    <x v="0"/>
  </r>
  <r>
    <n v="821350006"/>
    <x v="3"/>
    <x v="172"/>
    <s v="Administració local"/>
    <s v="Ajuntaments"/>
    <x v="0"/>
    <n v="7.5"/>
    <n v="0"/>
    <n v="0"/>
    <n v="2.5"/>
    <n v="0"/>
    <n v="0"/>
    <n v="0"/>
    <n v="0"/>
    <n v="20"/>
    <n v="25"/>
    <n v="25"/>
    <n v="0"/>
    <n v="0"/>
    <n v="35"/>
    <n v="25"/>
    <n v="0"/>
    <n v="5"/>
    <n v="10"/>
    <n v="0"/>
    <n v="30"/>
    <n v="0"/>
    <n v="25"/>
    <n v="25"/>
    <n v="0"/>
    <n v="0"/>
    <n v="0"/>
    <n v="0"/>
    <n v="0"/>
    <n v="0"/>
    <n v="0"/>
    <n v="25"/>
    <n v="0"/>
    <n v="10"/>
    <n v="0"/>
    <n v="0"/>
    <n v="0"/>
    <n v="0"/>
    <m/>
    <m/>
    <x v="0"/>
  </r>
  <r>
    <n v="821530008"/>
    <x v="8"/>
    <x v="173"/>
    <s v="Administració local"/>
    <s v="Ajuntaments"/>
    <x v="1"/>
    <n v="7.5"/>
    <n v="7.5"/>
    <n v="25"/>
    <n v="2.5"/>
    <n v="0"/>
    <n v="0"/>
    <n v="0"/>
    <n v="0"/>
    <n v="20"/>
    <n v="25"/>
    <n v="25"/>
    <n v="0"/>
    <n v="0"/>
    <n v="35"/>
    <n v="25"/>
    <n v="20"/>
    <n v="5"/>
    <n v="10"/>
    <n v="0"/>
    <n v="30"/>
    <n v="25"/>
    <n v="25"/>
    <n v="25"/>
    <n v="0"/>
    <n v="0"/>
    <n v="0"/>
    <n v="0"/>
    <n v="0"/>
    <n v="25"/>
    <n v="0"/>
    <n v="25"/>
    <n v="20"/>
    <n v="10"/>
    <n v="0"/>
    <n v="0"/>
    <n v="0"/>
    <n v="0"/>
    <m/>
    <m/>
    <x v="0"/>
  </r>
  <r>
    <n v="819390004"/>
    <x v="2"/>
    <x v="174"/>
    <s v="Administració local"/>
    <s v="Ajuntaments"/>
    <x v="1"/>
    <n v="7.5"/>
    <n v="0"/>
    <n v="25"/>
    <n v="2.5"/>
    <n v="0"/>
    <n v="0"/>
    <n v="0"/>
    <n v="0"/>
    <n v="20"/>
    <n v="25"/>
    <n v="25"/>
    <n v="0"/>
    <n v="0"/>
    <n v="35"/>
    <n v="25"/>
    <n v="0"/>
    <n v="5"/>
    <n v="10"/>
    <n v="0"/>
    <n v="30"/>
    <n v="25"/>
    <n v="0"/>
    <n v="0"/>
    <n v="0"/>
    <n v="0"/>
    <n v="0"/>
    <n v="0"/>
    <n v="0"/>
    <n v="25"/>
    <n v="0"/>
    <n v="25"/>
    <n v="0"/>
    <n v="10"/>
    <n v="0"/>
    <n v="0"/>
    <n v="0"/>
    <n v="0"/>
    <m/>
    <m/>
    <x v="0"/>
  </r>
  <r>
    <n v="821880001"/>
    <x v="3"/>
    <x v="175"/>
    <s v="Administració local"/>
    <s v="Ajuntaments"/>
    <x v="0"/>
    <n v="7.5"/>
    <n v="7.5"/>
    <n v="25"/>
    <n v="2.5"/>
    <n v="0"/>
    <n v="0"/>
    <n v="0"/>
    <n v="0"/>
    <n v="0"/>
    <n v="25"/>
    <n v="25"/>
    <n v="0"/>
    <n v="0"/>
    <n v="35"/>
    <n v="25"/>
    <n v="20"/>
    <n v="5"/>
    <n v="10"/>
    <n v="0"/>
    <n v="30"/>
    <n v="25"/>
    <n v="0"/>
    <n v="25"/>
    <n v="0"/>
    <n v="0"/>
    <n v="0"/>
    <n v="0"/>
    <n v="0"/>
    <n v="25"/>
    <n v="20"/>
    <n v="25"/>
    <n v="0"/>
    <n v="10"/>
    <n v="0"/>
    <n v="0"/>
    <n v="0"/>
    <n v="0"/>
    <m/>
    <m/>
    <x v="0"/>
  </r>
  <r>
    <n v="821720002"/>
    <x v="0"/>
    <x v="176"/>
    <s v="Administració local"/>
    <s v="Ajuntaments"/>
    <x v="3"/>
    <n v="7.5"/>
    <n v="7.5"/>
    <n v="25"/>
    <n v="2.5"/>
    <n v="0"/>
    <n v="0"/>
    <n v="0"/>
    <n v="0"/>
    <n v="20"/>
    <n v="25"/>
    <n v="25"/>
    <n v="0"/>
    <n v="0"/>
    <n v="35"/>
    <n v="25"/>
    <n v="20"/>
    <n v="5"/>
    <n v="10"/>
    <n v="0"/>
    <n v="30"/>
    <n v="25"/>
    <n v="25"/>
    <n v="25"/>
    <n v="0"/>
    <n v="0"/>
    <n v="20"/>
    <n v="0"/>
    <n v="10"/>
    <n v="25"/>
    <n v="20"/>
    <n v="25"/>
    <n v="0"/>
    <n v="10"/>
    <n v="0"/>
    <n v="10"/>
    <n v="20"/>
    <n v="0"/>
    <m/>
    <m/>
    <x v="0"/>
  </r>
  <r>
    <n v="822050006"/>
    <x v="8"/>
    <x v="177"/>
    <s v="Administració local"/>
    <s v="Ajuntaments"/>
    <x v="1"/>
    <n v="7.5"/>
    <n v="7.5"/>
    <n v="25"/>
    <n v="2.5"/>
    <n v="0"/>
    <n v="0"/>
    <n v="0"/>
    <n v="0"/>
    <n v="0"/>
    <n v="0"/>
    <n v="0"/>
    <n v="0"/>
    <n v="0"/>
    <n v="0"/>
    <n v="0"/>
    <n v="20"/>
    <n v="5"/>
    <n v="10"/>
    <n v="0"/>
    <n v="0"/>
    <n v="25"/>
    <n v="0"/>
    <n v="0"/>
    <n v="0"/>
    <n v="0"/>
    <n v="0"/>
    <n v="0"/>
    <n v="0"/>
    <n v="25"/>
    <n v="20"/>
    <n v="0"/>
    <n v="0"/>
    <n v="0"/>
    <n v="0"/>
    <n v="0"/>
    <n v="0"/>
    <n v="0"/>
    <m/>
    <m/>
    <x v="0"/>
  </r>
  <r>
    <n v="822120002"/>
    <x v="0"/>
    <x v="178"/>
    <s v="Administració local"/>
    <s v="Ajuntaments"/>
    <x v="0"/>
    <n v="7.5"/>
    <n v="7.5"/>
    <n v="25"/>
    <n v="2.5"/>
    <n v="0"/>
    <n v="0"/>
    <n v="0"/>
    <n v="0"/>
    <n v="0"/>
    <n v="25"/>
    <n v="25"/>
    <n v="0"/>
    <n v="0"/>
    <n v="35"/>
    <n v="25"/>
    <n v="20"/>
    <n v="5"/>
    <n v="10"/>
    <n v="0"/>
    <n v="30"/>
    <n v="25"/>
    <n v="0"/>
    <n v="25"/>
    <n v="0"/>
    <n v="0"/>
    <n v="0"/>
    <n v="0"/>
    <n v="0"/>
    <n v="25"/>
    <n v="20"/>
    <n v="25"/>
    <n v="0"/>
    <n v="10"/>
    <n v="0"/>
    <n v="0"/>
    <n v="0"/>
    <n v="0"/>
    <m/>
    <m/>
    <x v="0"/>
  </r>
  <r>
    <n v="822270005"/>
    <x v="5"/>
    <x v="179"/>
    <s v="Administració local"/>
    <s v="Ajuntaments"/>
    <x v="1"/>
    <n v="7.5"/>
    <n v="7.5"/>
    <n v="25"/>
    <n v="2.5"/>
    <n v="0"/>
    <n v="0"/>
    <n v="0"/>
    <n v="0"/>
    <n v="20"/>
    <n v="25"/>
    <n v="25"/>
    <n v="0"/>
    <n v="0"/>
    <n v="35"/>
    <n v="25"/>
    <n v="20"/>
    <n v="5"/>
    <n v="10"/>
    <n v="0"/>
    <n v="30"/>
    <n v="25"/>
    <n v="25"/>
    <n v="25"/>
    <n v="0"/>
    <n v="0"/>
    <n v="0"/>
    <n v="0"/>
    <n v="0"/>
    <n v="25"/>
    <n v="20"/>
    <n v="25"/>
    <n v="0"/>
    <n v="10"/>
    <n v="0"/>
    <n v="0"/>
    <n v="0"/>
    <n v="0"/>
    <m/>
    <m/>
    <x v="0"/>
  </r>
  <r>
    <n v="822330008"/>
    <x v="7"/>
    <x v="180"/>
    <s v="Administració local"/>
    <s v="Ajuntaments"/>
    <x v="1"/>
    <n v="7.5"/>
    <n v="7.5"/>
    <n v="25"/>
    <n v="2.5"/>
    <n v="0"/>
    <n v="0"/>
    <n v="0"/>
    <n v="0"/>
    <n v="0"/>
    <n v="25"/>
    <n v="25"/>
    <n v="0"/>
    <n v="0"/>
    <n v="35"/>
    <n v="25"/>
    <n v="20"/>
    <n v="5"/>
    <n v="10"/>
    <n v="0"/>
    <n v="30"/>
    <n v="25"/>
    <n v="0"/>
    <n v="0"/>
    <n v="0"/>
    <n v="0"/>
    <n v="0"/>
    <n v="0"/>
    <n v="0"/>
    <n v="25"/>
    <n v="20"/>
    <n v="25"/>
    <n v="0"/>
    <n v="10"/>
    <n v="0"/>
    <n v="0"/>
    <n v="0"/>
    <n v="0"/>
    <m/>
    <m/>
    <x v="0"/>
  </r>
  <r>
    <n v="822480001"/>
    <x v="8"/>
    <x v="181"/>
    <s v="Administració local"/>
    <s v="Ajuntaments"/>
    <x v="1"/>
    <n v="7.5"/>
    <n v="7.5"/>
    <n v="25"/>
    <n v="2.5"/>
    <n v="0"/>
    <n v="0"/>
    <n v="0"/>
    <n v="0"/>
    <n v="20"/>
    <n v="25"/>
    <n v="0"/>
    <n v="0"/>
    <n v="0"/>
    <n v="35"/>
    <n v="25"/>
    <n v="0"/>
    <n v="5"/>
    <n v="10"/>
    <n v="0"/>
    <n v="30"/>
    <n v="25"/>
    <n v="25"/>
    <n v="25"/>
    <n v="0"/>
    <n v="0"/>
    <n v="0"/>
    <n v="0"/>
    <n v="0"/>
    <n v="25"/>
    <n v="0"/>
    <n v="25"/>
    <n v="0"/>
    <n v="10"/>
    <n v="0"/>
    <n v="0"/>
    <n v="0"/>
    <n v="0"/>
    <m/>
    <m/>
    <x v="0"/>
  </r>
  <r>
    <n v="822640003"/>
    <x v="9"/>
    <x v="182"/>
    <s v="Administració local"/>
    <s v="Ajuntaments"/>
    <x v="1"/>
    <n v="7.5"/>
    <n v="7.5"/>
    <n v="25"/>
    <n v="2.5"/>
    <n v="0"/>
    <n v="0"/>
    <n v="0"/>
    <n v="0"/>
    <n v="20"/>
    <n v="25"/>
    <n v="25"/>
    <n v="0"/>
    <n v="0"/>
    <n v="35"/>
    <n v="25"/>
    <n v="20"/>
    <n v="5"/>
    <n v="10"/>
    <n v="0"/>
    <n v="30"/>
    <n v="25"/>
    <n v="0"/>
    <n v="25"/>
    <n v="0"/>
    <n v="0"/>
    <n v="0"/>
    <n v="0"/>
    <n v="0"/>
    <n v="25"/>
    <n v="0"/>
    <n v="25"/>
    <n v="0"/>
    <n v="10"/>
    <n v="0"/>
    <n v="0"/>
    <n v="0"/>
    <n v="0"/>
    <m/>
    <m/>
    <x v="0"/>
  </r>
  <r>
    <n v="822700000"/>
    <x v="5"/>
    <x v="183"/>
    <s v="Administració local"/>
    <s v="Ajuntaments"/>
    <x v="1"/>
    <n v="7.5"/>
    <n v="0"/>
    <n v="25"/>
    <n v="2.5"/>
    <n v="0"/>
    <n v="0"/>
    <n v="0"/>
    <n v="0"/>
    <n v="0"/>
    <n v="0"/>
    <n v="0"/>
    <n v="0"/>
    <n v="0"/>
    <n v="0"/>
    <n v="0"/>
    <n v="20"/>
    <n v="5"/>
    <n v="10"/>
    <n v="0"/>
    <n v="0"/>
    <n v="25"/>
    <n v="0"/>
    <n v="0"/>
    <n v="0"/>
    <n v="0"/>
    <n v="0"/>
    <n v="0"/>
    <n v="0"/>
    <n v="25"/>
    <n v="20"/>
    <n v="0"/>
    <n v="0"/>
    <n v="0"/>
    <n v="0"/>
    <n v="0"/>
    <n v="0"/>
    <n v="0"/>
    <m/>
    <m/>
    <x v="0"/>
  </r>
  <r>
    <n v="822990004"/>
    <x v="3"/>
    <x v="184"/>
    <s v="Administració local"/>
    <s v="Ajuntaments"/>
    <x v="1"/>
    <n v="7.5"/>
    <n v="7.5"/>
    <n v="25"/>
    <n v="2.5"/>
    <n v="0"/>
    <n v="0"/>
    <n v="0"/>
    <n v="0"/>
    <n v="0"/>
    <n v="25"/>
    <n v="25"/>
    <n v="0"/>
    <n v="0"/>
    <n v="35"/>
    <n v="25"/>
    <n v="20"/>
    <n v="5"/>
    <n v="10"/>
    <n v="0"/>
    <n v="30"/>
    <n v="25"/>
    <n v="0"/>
    <n v="25"/>
    <n v="0"/>
    <n v="0"/>
    <n v="0"/>
    <n v="0"/>
    <n v="0"/>
    <n v="25"/>
    <n v="20"/>
    <n v="25"/>
    <n v="0"/>
    <n v="10"/>
    <n v="0"/>
    <n v="0"/>
    <n v="0"/>
    <n v="0"/>
    <m/>
    <m/>
    <x v="0"/>
  </r>
  <r>
    <n v="823100000"/>
    <x v="11"/>
    <x v="185"/>
    <s v="Administració local"/>
    <s v="Ajuntaments"/>
    <x v="3"/>
    <n v="7.5"/>
    <n v="7.5"/>
    <n v="25"/>
    <n v="2.5"/>
    <n v="0"/>
    <n v="0"/>
    <n v="0"/>
    <n v="0"/>
    <n v="20"/>
    <n v="25"/>
    <n v="0"/>
    <n v="0"/>
    <n v="0"/>
    <n v="35"/>
    <n v="25"/>
    <n v="20"/>
    <n v="5"/>
    <n v="10"/>
    <n v="0"/>
    <n v="30"/>
    <n v="0"/>
    <n v="25"/>
    <n v="25"/>
    <n v="0"/>
    <n v="0"/>
    <n v="0"/>
    <n v="0"/>
    <n v="0"/>
    <n v="25"/>
    <n v="20"/>
    <n v="25"/>
    <n v="0"/>
    <n v="10"/>
    <n v="0"/>
    <n v="10"/>
    <n v="20"/>
    <n v="0"/>
    <m/>
    <m/>
    <x v="0"/>
  </r>
  <r>
    <n v="823250006"/>
    <x v="5"/>
    <x v="186"/>
    <s v="Administració local"/>
    <s v="Ajuntaments"/>
    <x v="1"/>
    <n v="7.5"/>
    <n v="7.5"/>
    <n v="25"/>
    <n v="2.5"/>
    <n v="0"/>
    <n v="0"/>
    <n v="0"/>
    <n v="0"/>
    <n v="0"/>
    <n v="0"/>
    <n v="0"/>
    <n v="0"/>
    <n v="0"/>
    <n v="0"/>
    <n v="0"/>
    <n v="20"/>
    <n v="5"/>
    <n v="10"/>
    <n v="0"/>
    <n v="0"/>
    <n v="25"/>
    <n v="0"/>
    <n v="0"/>
    <n v="0"/>
    <n v="0"/>
    <n v="0"/>
    <n v="0"/>
    <n v="0"/>
    <n v="25"/>
    <n v="20"/>
    <n v="0"/>
    <n v="0"/>
    <n v="0"/>
    <n v="0"/>
    <n v="0"/>
    <n v="0"/>
    <n v="0"/>
    <m/>
    <m/>
    <x v="0"/>
  </r>
  <r>
    <n v="823310007"/>
    <x v="8"/>
    <x v="187"/>
    <s v="Administració local"/>
    <s v="Ajuntaments"/>
    <x v="1"/>
    <n v="7.5"/>
    <n v="7.5"/>
    <n v="25"/>
    <n v="2.5"/>
    <n v="0"/>
    <n v="0"/>
    <n v="0"/>
    <n v="0"/>
    <n v="0"/>
    <n v="0"/>
    <n v="0"/>
    <n v="0"/>
    <n v="0"/>
    <n v="0"/>
    <n v="0"/>
    <n v="20"/>
    <n v="5"/>
    <n v="10"/>
    <n v="0"/>
    <n v="0"/>
    <n v="25"/>
    <n v="0"/>
    <n v="0"/>
    <n v="0"/>
    <n v="0"/>
    <n v="0"/>
    <n v="0"/>
    <n v="0"/>
    <n v="25"/>
    <n v="20"/>
    <n v="0"/>
    <n v="0"/>
    <n v="0"/>
    <n v="0"/>
    <n v="0"/>
    <n v="0"/>
    <n v="0"/>
    <m/>
    <m/>
    <x v="0"/>
  </r>
  <r>
    <n v="823460009"/>
    <x v="1"/>
    <x v="188"/>
    <s v="Administració local"/>
    <s v="Ajuntaments"/>
    <x v="1"/>
    <n v="7.5"/>
    <n v="7.5"/>
    <n v="25"/>
    <n v="2.5"/>
    <n v="0"/>
    <n v="0"/>
    <n v="0"/>
    <n v="0"/>
    <n v="20"/>
    <n v="25"/>
    <n v="25"/>
    <n v="0"/>
    <n v="0"/>
    <n v="35"/>
    <n v="0"/>
    <n v="20"/>
    <n v="5"/>
    <n v="10"/>
    <n v="0"/>
    <n v="30"/>
    <n v="25"/>
    <n v="0"/>
    <n v="0"/>
    <n v="0"/>
    <n v="0"/>
    <n v="0"/>
    <n v="0"/>
    <n v="0"/>
    <n v="25"/>
    <n v="0"/>
    <n v="25"/>
    <n v="20"/>
    <n v="10"/>
    <n v="0"/>
    <n v="0"/>
    <n v="0"/>
    <n v="0"/>
    <m/>
    <m/>
    <x v="0"/>
  </r>
  <r>
    <n v="823590004"/>
    <x v="2"/>
    <x v="189"/>
    <s v="Administració local"/>
    <s v="Ajuntaments"/>
    <x v="0"/>
    <n v="7.5"/>
    <n v="7.5"/>
    <n v="25"/>
    <n v="2.5"/>
    <n v="0"/>
    <n v="0"/>
    <n v="0"/>
    <n v="0"/>
    <n v="0"/>
    <n v="25"/>
    <n v="25"/>
    <n v="0"/>
    <n v="0"/>
    <n v="35"/>
    <n v="25"/>
    <n v="20"/>
    <n v="5"/>
    <n v="10"/>
    <n v="0"/>
    <n v="30"/>
    <n v="25"/>
    <n v="0"/>
    <n v="0"/>
    <n v="0"/>
    <n v="0"/>
    <n v="0"/>
    <n v="0"/>
    <n v="0"/>
    <n v="25"/>
    <n v="20"/>
    <n v="25"/>
    <n v="0"/>
    <n v="10"/>
    <n v="0"/>
    <n v="0"/>
    <n v="0"/>
    <n v="0"/>
    <m/>
    <m/>
    <x v="0"/>
  </r>
  <r>
    <n v="823620002"/>
    <x v="5"/>
    <x v="190"/>
    <s v="Administració local"/>
    <s v="Ajuntaments"/>
    <x v="1"/>
    <n v="7.5"/>
    <n v="7.5"/>
    <n v="25"/>
    <n v="2.5"/>
    <n v="0"/>
    <n v="0"/>
    <n v="0"/>
    <n v="0"/>
    <n v="0"/>
    <n v="25"/>
    <n v="25"/>
    <n v="0"/>
    <n v="0"/>
    <n v="35"/>
    <n v="25"/>
    <n v="20"/>
    <n v="5"/>
    <n v="10"/>
    <n v="0"/>
    <n v="30"/>
    <n v="25"/>
    <n v="25"/>
    <n v="25"/>
    <n v="0"/>
    <n v="0"/>
    <n v="0"/>
    <n v="0"/>
    <n v="0"/>
    <n v="25"/>
    <n v="20"/>
    <n v="25"/>
    <n v="0"/>
    <n v="10"/>
    <n v="0"/>
    <n v="0"/>
    <n v="0"/>
    <n v="0"/>
    <m/>
    <m/>
    <x v="0"/>
  </r>
  <r>
    <n v="823780001"/>
    <x v="8"/>
    <x v="191"/>
    <s v="Administració local"/>
    <s v="Ajuntaments"/>
    <x v="1"/>
    <n v="7.5"/>
    <n v="7.5"/>
    <n v="25"/>
    <n v="2.5"/>
    <n v="0"/>
    <n v="0"/>
    <n v="0"/>
    <n v="0"/>
    <n v="0"/>
    <n v="25"/>
    <n v="25"/>
    <n v="0"/>
    <n v="0"/>
    <n v="35"/>
    <n v="25"/>
    <n v="0"/>
    <n v="5"/>
    <n v="10"/>
    <n v="0"/>
    <n v="30"/>
    <n v="25"/>
    <n v="0"/>
    <n v="0"/>
    <n v="0"/>
    <n v="0"/>
    <n v="0"/>
    <n v="0"/>
    <n v="0"/>
    <n v="25"/>
    <n v="0"/>
    <n v="25"/>
    <n v="0"/>
    <n v="10"/>
    <n v="0"/>
    <n v="0"/>
    <n v="0"/>
    <n v="0"/>
    <m/>
    <m/>
    <x v="0"/>
  </r>
  <r>
    <n v="823840003"/>
    <x v="7"/>
    <x v="192"/>
    <s v="Administració local"/>
    <s v="Ajuntaments"/>
    <x v="3"/>
    <n v="7.5"/>
    <n v="7.5"/>
    <n v="25"/>
    <n v="2.5"/>
    <n v="0"/>
    <n v="0"/>
    <n v="0"/>
    <n v="0"/>
    <n v="20"/>
    <n v="25"/>
    <n v="25"/>
    <n v="25"/>
    <n v="25"/>
    <n v="35"/>
    <n v="25"/>
    <n v="20"/>
    <n v="5"/>
    <n v="10"/>
    <n v="0"/>
    <n v="30"/>
    <n v="0"/>
    <n v="25"/>
    <n v="25"/>
    <n v="0"/>
    <n v="0"/>
    <n v="0"/>
    <n v="0"/>
    <n v="10"/>
    <n v="25"/>
    <n v="20"/>
    <n v="25"/>
    <n v="20"/>
    <n v="10"/>
    <n v="0"/>
    <n v="10"/>
    <n v="20"/>
    <n v="0"/>
    <m/>
    <m/>
    <x v="0"/>
  </r>
  <r>
    <n v="823970005"/>
    <x v="10"/>
    <x v="193"/>
    <s v="Administració local"/>
    <s v="Ajuntaments"/>
    <x v="1"/>
    <n v="7.5"/>
    <n v="7.5"/>
    <n v="25"/>
    <n v="2.5"/>
    <n v="0"/>
    <n v="0"/>
    <n v="0"/>
    <n v="0"/>
    <n v="0"/>
    <n v="0"/>
    <n v="0"/>
    <n v="0"/>
    <n v="0"/>
    <n v="0"/>
    <n v="0"/>
    <n v="20"/>
    <n v="5"/>
    <n v="10"/>
    <n v="0"/>
    <n v="0"/>
    <n v="25"/>
    <n v="0"/>
    <n v="0"/>
    <n v="0"/>
    <n v="0"/>
    <n v="0"/>
    <n v="0"/>
    <n v="0"/>
    <n v="25"/>
    <n v="0"/>
    <n v="0"/>
    <n v="0"/>
    <n v="0"/>
    <n v="0"/>
    <n v="0"/>
    <n v="0"/>
    <n v="0"/>
    <m/>
    <m/>
    <x v="0"/>
  </r>
  <r>
    <n v="824010007"/>
    <x v="5"/>
    <x v="194"/>
    <s v="Administració local"/>
    <s v="Ajuntaments"/>
    <x v="0"/>
    <n v="7.5"/>
    <n v="7.5"/>
    <n v="25"/>
    <n v="2.5"/>
    <n v="0"/>
    <n v="0"/>
    <n v="0"/>
    <n v="0"/>
    <n v="20"/>
    <n v="25"/>
    <n v="25"/>
    <n v="0"/>
    <n v="0"/>
    <n v="35"/>
    <n v="25"/>
    <n v="20"/>
    <n v="5"/>
    <n v="10"/>
    <n v="0"/>
    <n v="30"/>
    <n v="25"/>
    <n v="0"/>
    <n v="25"/>
    <n v="0"/>
    <n v="0"/>
    <n v="0"/>
    <n v="0"/>
    <n v="0"/>
    <n v="25"/>
    <n v="0"/>
    <n v="25"/>
    <n v="20"/>
    <n v="10"/>
    <n v="0"/>
    <n v="0"/>
    <n v="0"/>
    <n v="0"/>
    <m/>
    <m/>
    <x v="0"/>
  </r>
  <r>
    <n v="809830008"/>
    <x v="3"/>
    <x v="195"/>
    <s v="Administració local"/>
    <s v="Ajuntaments"/>
    <x v="1"/>
    <n v="7.5"/>
    <n v="7.5"/>
    <n v="25"/>
    <n v="2.5"/>
    <n v="0"/>
    <n v="0"/>
    <n v="0"/>
    <n v="0"/>
    <n v="0"/>
    <n v="25"/>
    <n v="25"/>
    <n v="0"/>
    <n v="0"/>
    <n v="35"/>
    <n v="25"/>
    <n v="20"/>
    <n v="5"/>
    <n v="10"/>
    <n v="0"/>
    <n v="30"/>
    <n v="25"/>
    <n v="0"/>
    <n v="0"/>
    <n v="0"/>
    <n v="0"/>
    <n v="0"/>
    <n v="0"/>
    <n v="0"/>
    <n v="25"/>
    <n v="20"/>
    <n v="25"/>
    <n v="0"/>
    <n v="10"/>
    <n v="0"/>
    <n v="0"/>
    <n v="0"/>
    <n v="0"/>
    <m/>
    <m/>
    <x v="0"/>
  </r>
  <r>
    <n v="826280001"/>
    <x v="3"/>
    <x v="196"/>
    <s v="Administració local"/>
    <s v="Ajuntaments"/>
    <x v="0"/>
    <n v="7.5"/>
    <n v="0"/>
    <n v="25"/>
    <n v="2.5"/>
    <n v="0"/>
    <n v="0"/>
    <n v="0"/>
    <n v="0"/>
    <n v="20"/>
    <n v="25"/>
    <n v="25"/>
    <n v="0"/>
    <n v="0"/>
    <n v="35"/>
    <n v="25"/>
    <n v="0"/>
    <n v="5"/>
    <n v="10"/>
    <n v="0"/>
    <n v="30"/>
    <n v="0"/>
    <n v="0"/>
    <n v="25"/>
    <n v="0"/>
    <n v="0"/>
    <n v="0"/>
    <n v="0"/>
    <n v="0"/>
    <n v="25"/>
    <n v="0"/>
    <n v="25"/>
    <n v="0"/>
    <n v="10"/>
    <n v="0"/>
    <n v="0"/>
    <n v="0"/>
    <n v="0"/>
    <m/>
    <m/>
    <x v="0"/>
  </r>
  <r>
    <n v="826490004"/>
    <x v="2"/>
    <x v="197"/>
    <s v="Administració local"/>
    <s v="Ajuntaments"/>
    <x v="0"/>
    <n v="7.5"/>
    <n v="0"/>
    <n v="25"/>
    <n v="2.5"/>
    <n v="0"/>
    <n v="0"/>
    <n v="0"/>
    <n v="0"/>
    <n v="0"/>
    <n v="25"/>
    <n v="25"/>
    <n v="0"/>
    <n v="0"/>
    <n v="35"/>
    <n v="25"/>
    <n v="20"/>
    <n v="5"/>
    <n v="10"/>
    <n v="0"/>
    <n v="30"/>
    <n v="0"/>
    <n v="0"/>
    <n v="25"/>
    <n v="0"/>
    <n v="0"/>
    <n v="0"/>
    <n v="0"/>
    <n v="0"/>
    <n v="25"/>
    <n v="0"/>
    <n v="25"/>
    <n v="0"/>
    <n v="10"/>
    <n v="0"/>
    <n v="0"/>
    <n v="0"/>
    <n v="0"/>
    <m/>
    <m/>
    <x v="0"/>
  </r>
  <r>
    <n v="826520002"/>
    <x v="8"/>
    <x v="198"/>
    <s v="Administració local"/>
    <s v="Ajuntaments"/>
    <x v="1"/>
    <n v="7.5"/>
    <n v="7.5"/>
    <n v="25"/>
    <n v="2.5"/>
    <n v="0"/>
    <n v="0"/>
    <n v="0"/>
    <n v="0"/>
    <n v="20"/>
    <n v="25"/>
    <n v="25"/>
    <n v="25"/>
    <n v="25"/>
    <n v="35"/>
    <n v="25"/>
    <n v="20"/>
    <n v="5"/>
    <n v="10"/>
    <n v="0"/>
    <n v="30"/>
    <n v="25"/>
    <n v="0"/>
    <n v="25"/>
    <n v="0"/>
    <n v="0"/>
    <n v="0"/>
    <n v="0"/>
    <n v="0"/>
    <n v="25"/>
    <n v="0"/>
    <n v="25"/>
    <n v="20"/>
    <n v="10"/>
    <n v="0"/>
    <n v="0"/>
    <n v="0"/>
    <n v="0"/>
    <m/>
    <m/>
    <x v="0"/>
  </r>
  <r>
    <n v="826340003"/>
    <x v="0"/>
    <x v="199"/>
    <s v="Administració local"/>
    <s v="Ajuntaments"/>
    <x v="3"/>
    <n v="7.5"/>
    <n v="7.5"/>
    <n v="25"/>
    <n v="2.5"/>
    <n v="0"/>
    <n v="0"/>
    <n v="0"/>
    <n v="0"/>
    <n v="20"/>
    <n v="25"/>
    <n v="25"/>
    <n v="0"/>
    <n v="0"/>
    <n v="35"/>
    <n v="25"/>
    <n v="20"/>
    <n v="5"/>
    <n v="10"/>
    <n v="0"/>
    <n v="30"/>
    <n v="0"/>
    <n v="0"/>
    <n v="0"/>
    <n v="0"/>
    <n v="0"/>
    <n v="0"/>
    <n v="0"/>
    <n v="0"/>
    <n v="25"/>
    <n v="20"/>
    <n v="25"/>
    <n v="0"/>
    <n v="10"/>
    <n v="0"/>
    <n v="10"/>
    <n v="20"/>
    <n v="0"/>
    <m/>
    <m/>
    <x v="0"/>
  </r>
  <r>
    <n v="824440003"/>
    <x v="0"/>
    <x v="200"/>
    <s v="Administració local"/>
    <s v="Ajuntaments"/>
    <x v="0"/>
    <n v="7.5"/>
    <n v="7.5"/>
    <n v="25"/>
    <n v="2.5"/>
    <n v="0"/>
    <n v="0"/>
    <n v="0"/>
    <n v="0"/>
    <n v="20"/>
    <n v="25"/>
    <n v="25"/>
    <n v="0"/>
    <n v="0"/>
    <n v="35"/>
    <n v="25"/>
    <n v="20"/>
    <n v="5"/>
    <n v="10"/>
    <n v="0"/>
    <n v="30"/>
    <n v="0"/>
    <n v="25"/>
    <n v="25"/>
    <n v="0"/>
    <n v="0"/>
    <n v="0"/>
    <n v="0"/>
    <n v="0"/>
    <n v="25"/>
    <n v="20"/>
    <n v="25"/>
    <n v="0"/>
    <n v="10"/>
    <n v="0"/>
    <n v="0"/>
    <n v="0"/>
    <n v="0"/>
    <m/>
    <m/>
    <x v="0"/>
  </r>
  <r>
    <n v="824570005"/>
    <x v="6"/>
    <x v="201"/>
    <s v="Administració local"/>
    <s v="Ajuntaments"/>
    <x v="2"/>
    <n v="7.5"/>
    <n v="7.5"/>
    <n v="25"/>
    <n v="2.5"/>
    <n v="2.5"/>
    <n v="2.5"/>
    <n v="2.5"/>
    <n v="2.5"/>
    <n v="0"/>
    <n v="0"/>
    <n v="0"/>
    <n v="0"/>
    <n v="0"/>
    <n v="0"/>
    <n v="0"/>
    <n v="0"/>
    <n v="5"/>
    <n v="10"/>
    <n v="0"/>
    <n v="0"/>
    <n v="25"/>
    <n v="0"/>
    <n v="0"/>
    <n v="0"/>
    <n v="0"/>
    <n v="20"/>
    <n v="0"/>
    <n v="10"/>
    <n v="25"/>
    <n v="20"/>
    <n v="0"/>
    <n v="20"/>
    <n v="0"/>
    <n v="0"/>
    <n v="10"/>
    <n v="20"/>
    <n v="0"/>
    <m/>
    <m/>
    <x v="0"/>
  </r>
  <r>
    <n v="824600000"/>
    <x v="8"/>
    <x v="202"/>
    <s v="Administració local"/>
    <s v="Ajuntaments"/>
    <x v="1"/>
    <n v="7.5"/>
    <n v="7.5"/>
    <n v="25"/>
    <n v="2.5"/>
    <n v="0"/>
    <n v="0"/>
    <n v="0"/>
    <n v="0"/>
    <n v="20"/>
    <n v="25"/>
    <n v="25"/>
    <n v="0"/>
    <n v="0"/>
    <n v="35"/>
    <n v="25"/>
    <n v="20"/>
    <n v="5"/>
    <n v="10"/>
    <n v="0"/>
    <n v="30"/>
    <n v="25"/>
    <n v="0"/>
    <n v="0"/>
    <n v="0"/>
    <n v="0"/>
    <n v="0"/>
    <n v="0"/>
    <n v="0"/>
    <n v="25"/>
    <n v="0"/>
    <n v="25"/>
    <n v="0"/>
    <n v="10"/>
    <n v="0"/>
    <n v="0"/>
    <n v="0"/>
    <n v="0"/>
    <m/>
    <m/>
    <x v="0"/>
  </r>
  <r>
    <n v="824760009"/>
    <x v="8"/>
    <x v="203"/>
    <s v="Administració local"/>
    <s v="Ajuntaments"/>
    <x v="1"/>
    <n v="7.5"/>
    <n v="7.5"/>
    <n v="25"/>
    <n v="2.5"/>
    <n v="0"/>
    <n v="0"/>
    <n v="0"/>
    <n v="0"/>
    <n v="20"/>
    <n v="25"/>
    <n v="25"/>
    <n v="0"/>
    <n v="0"/>
    <n v="35"/>
    <n v="25"/>
    <n v="0"/>
    <n v="5"/>
    <n v="10"/>
    <n v="0"/>
    <n v="30"/>
    <n v="25"/>
    <n v="25"/>
    <n v="25"/>
    <n v="0"/>
    <n v="0"/>
    <n v="0"/>
    <n v="0"/>
    <n v="0"/>
    <n v="25"/>
    <n v="0"/>
    <n v="25"/>
    <n v="0"/>
    <n v="10"/>
    <n v="0"/>
    <n v="0"/>
    <n v="0"/>
    <n v="0"/>
    <m/>
    <m/>
    <x v="0"/>
  </r>
  <r>
    <n v="824820002"/>
    <x v="1"/>
    <x v="204"/>
    <s v="Administració local"/>
    <s v="Ajuntaments"/>
    <x v="0"/>
    <n v="7.5"/>
    <n v="7.5"/>
    <n v="25"/>
    <n v="2.5"/>
    <n v="0"/>
    <n v="0"/>
    <n v="0"/>
    <n v="0"/>
    <n v="20"/>
    <n v="25"/>
    <n v="0"/>
    <n v="0"/>
    <n v="0"/>
    <n v="35"/>
    <n v="25"/>
    <n v="20"/>
    <n v="5"/>
    <n v="10"/>
    <n v="0"/>
    <n v="30"/>
    <n v="25"/>
    <n v="25"/>
    <n v="0"/>
    <n v="0"/>
    <n v="0"/>
    <n v="0"/>
    <n v="0"/>
    <n v="0"/>
    <n v="25"/>
    <n v="20"/>
    <n v="25"/>
    <n v="0"/>
    <n v="10"/>
    <n v="0"/>
    <n v="0"/>
    <n v="0"/>
    <n v="0"/>
    <m/>
    <m/>
    <x v="0"/>
  </r>
  <r>
    <n v="825080001"/>
    <x v="9"/>
    <x v="205"/>
    <s v="Administració local"/>
    <s v="Ajuntaments"/>
    <x v="0"/>
    <n v="7.5"/>
    <n v="7.5"/>
    <n v="25"/>
    <n v="2.5"/>
    <n v="0"/>
    <n v="0"/>
    <n v="0"/>
    <n v="0"/>
    <n v="20"/>
    <n v="25"/>
    <n v="25"/>
    <n v="0"/>
    <n v="0"/>
    <n v="35"/>
    <n v="25"/>
    <n v="20"/>
    <n v="5"/>
    <n v="10"/>
    <n v="0"/>
    <n v="30"/>
    <n v="25"/>
    <n v="25"/>
    <n v="25"/>
    <n v="0"/>
    <n v="0"/>
    <n v="0"/>
    <n v="0"/>
    <n v="0"/>
    <n v="25"/>
    <n v="20"/>
    <n v="25"/>
    <n v="20"/>
    <n v="10"/>
    <n v="0"/>
    <n v="0"/>
    <n v="0"/>
    <n v="0"/>
    <m/>
    <m/>
    <x v="0"/>
  </r>
  <r>
    <n v="825150006"/>
    <x v="5"/>
    <x v="206"/>
    <s v="Administració local"/>
    <s v="Ajuntaments"/>
    <x v="0"/>
    <n v="7.5"/>
    <n v="0"/>
    <n v="0"/>
    <n v="2.5"/>
    <n v="0"/>
    <n v="0"/>
    <n v="0"/>
    <n v="0"/>
    <n v="0"/>
    <n v="0"/>
    <n v="0"/>
    <n v="0"/>
    <n v="0"/>
    <n v="0"/>
    <n v="0"/>
    <n v="20"/>
    <n v="5"/>
    <n v="10"/>
    <n v="0"/>
    <n v="0"/>
    <n v="0"/>
    <n v="0"/>
    <n v="0"/>
    <n v="0"/>
    <n v="0"/>
    <n v="0"/>
    <n v="0"/>
    <n v="0"/>
    <n v="0"/>
    <n v="0"/>
    <n v="0"/>
    <n v="0"/>
    <n v="0"/>
    <n v="0"/>
    <n v="0"/>
    <n v="0"/>
    <n v="0"/>
    <m/>
    <m/>
    <x v="0"/>
  </r>
  <r>
    <n v="825410007"/>
    <x v="8"/>
    <x v="207"/>
    <s v="Administració local"/>
    <s v="Ajuntaments"/>
    <x v="1"/>
    <n v="7.5"/>
    <n v="7.5"/>
    <n v="25"/>
    <n v="2.5"/>
    <n v="0"/>
    <n v="0"/>
    <n v="0"/>
    <n v="0"/>
    <n v="0"/>
    <n v="25"/>
    <n v="25"/>
    <n v="0"/>
    <n v="0"/>
    <n v="35"/>
    <n v="25"/>
    <n v="20"/>
    <n v="5"/>
    <n v="10"/>
    <n v="0"/>
    <n v="30"/>
    <n v="25"/>
    <n v="0"/>
    <n v="25"/>
    <n v="0"/>
    <n v="0"/>
    <n v="0"/>
    <n v="0"/>
    <n v="0"/>
    <n v="25"/>
    <n v="0"/>
    <n v="25"/>
    <n v="0"/>
    <n v="10"/>
    <n v="0"/>
    <n v="0"/>
    <n v="0"/>
    <n v="0"/>
    <m/>
    <m/>
    <x v="0"/>
  </r>
  <r>
    <n v="825670005"/>
    <x v="1"/>
    <x v="208"/>
    <s v="Administració local"/>
    <s v="Ajuntaments"/>
    <x v="1"/>
    <n v="7.5"/>
    <n v="0"/>
    <n v="25"/>
    <n v="2.5"/>
    <n v="0"/>
    <n v="0"/>
    <n v="0"/>
    <n v="0"/>
    <n v="0"/>
    <n v="25"/>
    <n v="25"/>
    <n v="0"/>
    <n v="0"/>
    <n v="35"/>
    <n v="25"/>
    <n v="20"/>
    <n v="5"/>
    <n v="10"/>
    <n v="0"/>
    <n v="30"/>
    <n v="25"/>
    <n v="0"/>
    <n v="25"/>
    <n v="0"/>
    <n v="0"/>
    <n v="0"/>
    <n v="0"/>
    <n v="0"/>
    <n v="25"/>
    <n v="20"/>
    <n v="25"/>
    <n v="20"/>
    <n v="10"/>
    <n v="0"/>
    <n v="0"/>
    <n v="0"/>
    <n v="0"/>
    <m/>
    <m/>
    <x v="0"/>
  </r>
  <r>
    <n v="825920002"/>
    <x v="1"/>
    <x v="209"/>
    <s v="Administració local"/>
    <s v="Ajuntaments"/>
    <x v="0"/>
    <n v="7.5"/>
    <n v="7.5"/>
    <n v="25"/>
    <n v="2.5"/>
    <n v="0"/>
    <n v="0"/>
    <n v="0"/>
    <n v="0"/>
    <n v="0"/>
    <n v="0"/>
    <n v="0"/>
    <n v="0"/>
    <n v="0"/>
    <n v="0"/>
    <n v="0"/>
    <n v="20"/>
    <n v="5"/>
    <n v="10"/>
    <n v="0"/>
    <n v="0"/>
    <n v="25"/>
    <n v="0"/>
    <n v="0"/>
    <n v="0"/>
    <n v="0"/>
    <n v="0"/>
    <n v="0"/>
    <n v="0"/>
    <n v="25"/>
    <n v="20"/>
    <n v="0"/>
    <n v="0"/>
    <n v="0"/>
    <n v="0"/>
    <n v="0"/>
    <n v="0"/>
    <n v="0"/>
    <m/>
    <m/>
    <x v="0"/>
  </r>
  <r>
    <n v="825890004"/>
    <x v="10"/>
    <x v="210"/>
    <s v="Administració local"/>
    <s v="Ajuntaments"/>
    <x v="1"/>
    <n v="7.5"/>
    <n v="7.5"/>
    <n v="25"/>
    <n v="2.5"/>
    <n v="0"/>
    <n v="0"/>
    <n v="0"/>
    <n v="0"/>
    <n v="0"/>
    <n v="25"/>
    <n v="0"/>
    <n v="0"/>
    <n v="0"/>
    <n v="35"/>
    <n v="25"/>
    <n v="0"/>
    <n v="5"/>
    <n v="10"/>
    <n v="0"/>
    <n v="30"/>
    <n v="25"/>
    <n v="0"/>
    <n v="0"/>
    <n v="0"/>
    <n v="0"/>
    <n v="0"/>
    <n v="0"/>
    <n v="0"/>
    <n v="25"/>
    <n v="0"/>
    <n v="25"/>
    <n v="0"/>
    <n v="10"/>
    <n v="0"/>
    <n v="0"/>
    <n v="0"/>
    <n v="0"/>
    <m/>
    <m/>
    <x v="0"/>
  </r>
  <r>
    <n v="826060009"/>
    <x v="7"/>
    <x v="211"/>
    <s v="Administració local"/>
    <s v="Ajuntaments"/>
    <x v="3"/>
    <n v="7.5"/>
    <n v="7.5"/>
    <n v="25"/>
    <n v="2.5"/>
    <n v="2.5"/>
    <n v="2.5"/>
    <n v="2.5"/>
    <n v="2.5"/>
    <n v="0"/>
    <n v="25"/>
    <n v="25"/>
    <n v="25"/>
    <n v="25"/>
    <n v="35"/>
    <n v="25"/>
    <n v="0"/>
    <n v="5"/>
    <n v="10"/>
    <n v="2.5"/>
    <n v="30"/>
    <n v="0"/>
    <n v="25"/>
    <n v="25"/>
    <n v="0"/>
    <n v="0"/>
    <n v="0"/>
    <n v="0"/>
    <n v="0"/>
    <n v="25"/>
    <n v="20"/>
    <n v="25"/>
    <n v="20"/>
    <n v="10"/>
    <n v="0"/>
    <n v="10"/>
    <n v="20"/>
    <n v="0"/>
    <m/>
    <m/>
    <x v="0"/>
  </r>
  <r>
    <n v="826130008"/>
    <x v="2"/>
    <x v="212"/>
    <s v="Administració local"/>
    <s v="Ajuntaments"/>
    <x v="1"/>
    <n v="7.5"/>
    <n v="7.5"/>
    <n v="25"/>
    <n v="2.5"/>
    <n v="0"/>
    <n v="0"/>
    <n v="0"/>
    <n v="0"/>
    <n v="0"/>
    <n v="25"/>
    <n v="25"/>
    <n v="0"/>
    <n v="0"/>
    <n v="35"/>
    <n v="25"/>
    <n v="20"/>
    <n v="5"/>
    <n v="10"/>
    <n v="0"/>
    <n v="30"/>
    <n v="25"/>
    <n v="25"/>
    <n v="25"/>
    <n v="0"/>
    <n v="0"/>
    <n v="0"/>
    <n v="0"/>
    <n v="0"/>
    <n v="25"/>
    <n v="20"/>
    <n v="25"/>
    <n v="0"/>
    <n v="10"/>
    <n v="0"/>
    <n v="0"/>
    <n v="0"/>
    <n v="0"/>
    <m/>
    <m/>
    <x v="0"/>
  </r>
  <r>
    <n v="819230008"/>
    <x v="3"/>
    <x v="213"/>
    <s v="Administració local"/>
    <s v="Ajuntaments"/>
    <x v="0"/>
    <n v="7.5"/>
    <n v="7.5"/>
    <n v="25"/>
    <n v="2.5"/>
    <n v="0"/>
    <n v="0"/>
    <n v="0"/>
    <n v="0"/>
    <n v="0"/>
    <n v="25"/>
    <n v="25"/>
    <n v="0"/>
    <n v="0"/>
    <n v="35"/>
    <n v="25"/>
    <n v="20"/>
    <n v="5"/>
    <n v="10"/>
    <n v="0"/>
    <n v="30"/>
    <n v="25"/>
    <n v="0"/>
    <n v="25"/>
    <n v="0"/>
    <n v="0"/>
    <n v="0"/>
    <n v="0"/>
    <n v="0"/>
    <n v="25"/>
    <n v="20"/>
    <n v="25"/>
    <n v="0"/>
    <n v="10"/>
    <n v="0"/>
    <n v="0"/>
    <n v="0"/>
    <n v="0"/>
    <m/>
    <m/>
    <x v="0"/>
  </r>
  <r>
    <n v="826710007"/>
    <x v="7"/>
    <x v="214"/>
    <s v="Administració local"/>
    <s v="Ajuntaments"/>
    <x v="0"/>
    <n v="7.5"/>
    <n v="7.5"/>
    <n v="25"/>
    <n v="2.5"/>
    <n v="0"/>
    <n v="0"/>
    <n v="0"/>
    <n v="0"/>
    <n v="20"/>
    <n v="25"/>
    <n v="0"/>
    <n v="0"/>
    <n v="0"/>
    <n v="35"/>
    <n v="25"/>
    <n v="20"/>
    <n v="5"/>
    <n v="10"/>
    <n v="0"/>
    <n v="30"/>
    <n v="25"/>
    <n v="25"/>
    <n v="25"/>
    <n v="0"/>
    <n v="0"/>
    <n v="0"/>
    <n v="0"/>
    <n v="0"/>
    <n v="25"/>
    <n v="20"/>
    <n v="25"/>
    <n v="20"/>
    <n v="10"/>
    <n v="0"/>
    <n v="0"/>
    <n v="0"/>
    <n v="0"/>
    <m/>
    <m/>
    <x v="0"/>
  </r>
  <r>
    <n v="826900000"/>
    <x v="8"/>
    <x v="215"/>
    <s v="Administració local"/>
    <s v="Ajuntaments"/>
    <x v="1"/>
    <n v="7.5"/>
    <n v="7.5"/>
    <n v="25"/>
    <n v="2.5"/>
    <n v="0"/>
    <n v="0"/>
    <n v="0"/>
    <n v="0"/>
    <n v="20"/>
    <n v="25"/>
    <n v="25"/>
    <n v="0"/>
    <n v="0"/>
    <n v="35"/>
    <n v="25"/>
    <n v="20"/>
    <n v="5"/>
    <n v="10"/>
    <n v="0"/>
    <n v="30"/>
    <n v="25"/>
    <n v="25"/>
    <n v="25"/>
    <n v="0"/>
    <n v="0"/>
    <n v="0"/>
    <n v="0"/>
    <n v="0"/>
    <n v="25"/>
    <n v="20"/>
    <n v="25"/>
    <n v="0"/>
    <n v="10"/>
    <n v="0"/>
    <n v="0"/>
    <n v="0"/>
    <n v="0"/>
    <m/>
    <m/>
    <x v="0"/>
  </r>
  <r>
    <n v="827040003"/>
    <x v="11"/>
    <x v="216"/>
    <s v="Administració local"/>
    <s v="Ajuntaments"/>
    <x v="3"/>
    <n v="7.5"/>
    <n v="7.5"/>
    <n v="25"/>
    <n v="2.5"/>
    <n v="0"/>
    <n v="0"/>
    <n v="0"/>
    <n v="0"/>
    <n v="20"/>
    <n v="25"/>
    <n v="25"/>
    <n v="25"/>
    <n v="25"/>
    <n v="35"/>
    <n v="25"/>
    <n v="0"/>
    <n v="5"/>
    <n v="10"/>
    <n v="0"/>
    <n v="30"/>
    <n v="0"/>
    <n v="0"/>
    <n v="0"/>
    <n v="0"/>
    <n v="0"/>
    <n v="0"/>
    <n v="0"/>
    <n v="0"/>
    <n v="25"/>
    <n v="20"/>
    <n v="25"/>
    <n v="20"/>
    <n v="10"/>
    <n v="0"/>
    <n v="10"/>
    <n v="20"/>
    <n v="0"/>
    <m/>
    <m/>
    <x v="0"/>
  </r>
  <r>
    <n v="827320002"/>
    <x v="5"/>
    <x v="217"/>
    <s v="Administració local"/>
    <s v="Ajuntaments"/>
    <x v="1"/>
    <n v="7.5"/>
    <n v="7.5"/>
    <n v="25"/>
    <n v="2.5"/>
    <n v="0"/>
    <n v="0"/>
    <n v="0"/>
    <n v="0"/>
    <n v="0"/>
    <n v="25"/>
    <n v="25"/>
    <n v="0"/>
    <n v="0"/>
    <n v="35"/>
    <n v="25"/>
    <n v="20"/>
    <n v="5"/>
    <n v="10"/>
    <n v="0"/>
    <n v="30"/>
    <n v="25"/>
    <n v="0"/>
    <n v="25"/>
    <n v="0"/>
    <n v="0"/>
    <n v="0"/>
    <n v="0"/>
    <n v="0"/>
    <n v="25"/>
    <n v="20"/>
    <n v="25"/>
    <n v="0"/>
    <n v="10"/>
    <n v="0"/>
    <n v="0"/>
    <n v="0"/>
    <n v="0"/>
    <m/>
    <m/>
    <x v="0"/>
  </r>
  <r>
    <n v="827470005"/>
    <x v="3"/>
    <x v="218"/>
    <s v="Administració local"/>
    <s v="Ajuntaments"/>
    <x v="0"/>
    <n v="7.5"/>
    <n v="7.5"/>
    <n v="25"/>
    <n v="2.5"/>
    <n v="0"/>
    <n v="0"/>
    <n v="0"/>
    <n v="0"/>
    <n v="0"/>
    <n v="25"/>
    <n v="25"/>
    <n v="25"/>
    <n v="0"/>
    <n v="35"/>
    <n v="25"/>
    <n v="20"/>
    <n v="5"/>
    <n v="10"/>
    <n v="0"/>
    <n v="30"/>
    <n v="25"/>
    <n v="25"/>
    <n v="25"/>
    <n v="25"/>
    <n v="0"/>
    <n v="0"/>
    <n v="0"/>
    <n v="0"/>
    <n v="25"/>
    <n v="0"/>
    <n v="25"/>
    <n v="20"/>
    <n v="10"/>
    <n v="0"/>
    <n v="0"/>
    <n v="0"/>
    <n v="0"/>
    <m/>
    <m/>
    <x v="0"/>
  </r>
  <r>
    <n v="827850006"/>
    <x v="8"/>
    <x v="219"/>
    <s v="Administració local"/>
    <s v="Ajuntaments"/>
    <x v="0"/>
    <n v="7.5"/>
    <n v="7.5"/>
    <n v="25"/>
    <n v="2.5"/>
    <n v="0"/>
    <n v="0"/>
    <n v="0"/>
    <n v="0"/>
    <n v="0"/>
    <n v="0"/>
    <n v="0"/>
    <n v="0"/>
    <n v="0"/>
    <n v="0"/>
    <n v="0"/>
    <n v="20"/>
    <n v="5"/>
    <n v="10"/>
    <n v="0"/>
    <n v="0"/>
    <n v="25"/>
    <n v="0"/>
    <n v="0"/>
    <n v="0"/>
    <n v="0"/>
    <n v="0"/>
    <n v="0"/>
    <n v="0"/>
    <n v="25"/>
    <n v="0"/>
    <n v="0"/>
    <n v="0"/>
    <n v="0"/>
    <n v="0"/>
    <n v="0"/>
    <n v="0"/>
    <n v="0"/>
    <m/>
    <m/>
    <x v="0"/>
  </r>
  <r>
    <n v="828190004"/>
    <x v="2"/>
    <x v="220"/>
    <s v="Administració local"/>
    <s v="Ajuntaments"/>
    <x v="0"/>
    <n v="7.5"/>
    <n v="7.5"/>
    <n v="25"/>
    <n v="2.5"/>
    <n v="0"/>
    <n v="0"/>
    <n v="0"/>
    <n v="0"/>
    <n v="0"/>
    <n v="0"/>
    <n v="0"/>
    <n v="0"/>
    <n v="0"/>
    <n v="0"/>
    <n v="0"/>
    <n v="20"/>
    <n v="5"/>
    <n v="10"/>
    <n v="0"/>
    <n v="0"/>
    <n v="25"/>
    <n v="0"/>
    <n v="0"/>
    <n v="0"/>
    <n v="0"/>
    <n v="0"/>
    <n v="0"/>
    <n v="0"/>
    <n v="25"/>
    <n v="20"/>
    <n v="0"/>
    <n v="0"/>
    <n v="0"/>
    <n v="0"/>
    <n v="0"/>
    <n v="0"/>
    <n v="0"/>
    <m/>
    <m/>
    <x v="0"/>
  </r>
  <r>
    <n v="827980001"/>
    <x v="6"/>
    <x v="221"/>
    <s v="Administració local"/>
    <s v="Ajuntaments"/>
    <x v="2"/>
    <n v="7.5"/>
    <n v="7.5"/>
    <n v="25"/>
    <n v="2.5"/>
    <n v="0"/>
    <n v="0"/>
    <n v="0"/>
    <n v="0"/>
    <n v="0"/>
    <n v="25"/>
    <n v="25"/>
    <n v="0"/>
    <n v="0"/>
    <n v="35"/>
    <n v="25"/>
    <n v="20"/>
    <n v="5"/>
    <n v="10"/>
    <n v="0"/>
    <n v="30"/>
    <n v="25"/>
    <n v="25"/>
    <n v="25"/>
    <n v="0"/>
    <n v="0"/>
    <n v="0"/>
    <n v="0"/>
    <n v="10"/>
    <n v="25"/>
    <n v="20"/>
    <n v="25"/>
    <n v="20"/>
    <n v="10"/>
    <n v="0"/>
    <n v="10"/>
    <n v="20"/>
    <n v="0"/>
    <m/>
    <m/>
    <x v="0"/>
  </r>
  <r>
    <n v="828240003"/>
    <x v="2"/>
    <x v="222"/>
    <s v="Administració local"/>
    <s v="Ajuntaments"/>
    <x v="0"/>
    <n v="7.5"/>
    <n v="7.5"/>
    <n v="25"/>
    <n v="2.5"/>
    <n v="0"/>
    <n v="0"/>
    <n v="0"/>
    <n v="0"/>
    <n v="20"/>
    <n v="25"/>
    <n v="25"/>
    <n v="0"/>
    <n v="0"/>
    <n v="35"/>
    <n v="25"/>
    <n v="20"/>
    <n v="5"/>
    <n v="10"/>
    <n v="0"/>
    <n v="30"/>
    <n v="25"/>
    <n v="25"/>
    <n v="25"/>
    <n v="0"/>
    <n v="0"/>
    <n v="0"/>
    <n v="0"/>
    <n v="0"/>
    <n v="25"/>
    <n v="0"/>
    <n v="25"/>
    <n v="20"/>
    <n v="10"/>
    <n v="0"/>
    <n v="0"/>
    <n v="0"/>
    <n v="0"/>
    <m/>
    <m/>
    <x v="0"/>
  </r>
  <r>
    <n v="828300000"/>
    <x v="8"/>
    <x v="223"/>
    <s v="Administració local"/>
    <s v="Ajuntaments"/>
    <x v="0"/>
    <n v="7.5"/>
    <n v="7.5"/>
    <n v="25"/>
    <n v="2.5"/>
    <n v="0"/>
    <n v="0"/>
    <n v="0"/>
    <n v="0"/>
    <n v="20"/>
    <n v="25"/>
    <n v="0"/>
    <n v="0"/>
    <n v="0"/>
    <n v="35"/>
    <n v="25"/>
    <n v="20"/>
    <n v="5"/>
    <n v="10"/>
    <n v="0"/>
    <n v="30"/>
    <n v="25"/>
    <n v="25"/>
    <n v="25"/>
    <n v="0"/>
    <n v="0"/>
    <n v="0"/>
    <n v="0"/>
    <n v="0"/>
    <n v="25"/>
    <n v="20"/>
    <n v="25"/>
    <n v="20"/>
    <n v="10"/>
    <n v="0"/>
    <n v="0"/>
    <n v="0"/>
    <n v="0"/>
    <m/>
    <m/>
    <x v="0"/>
  </r>
  <r>
    <n v="828450006"/>
    <x v="2"/>
    <x v="224"/>
    <s v="Administració local"/>
    <s v="Ajuntaments"/>
    <x v="0"/>
    <n v="7.5"/>
    <n v="7.5"/>
    <n v="0"/>
    <n v="2.5"/>
    <n v="0"/>
    <n v="0"/>
    <n v="0"/>
    <n v="0"/>
    <n v="20"/>
    <n v="25"/>
    <n v="0"/>
    <n v="0"/>
    <n v="0"/>
    <n v="35"/>
    <n v="25"/>
    <n v="20"/>
    <n v="5"/>
    <n v="10"/>
    <n v="0"/>
    <n v="30"/>
    <n v="25"/>
    <n v="25"/>
    <n v="25"/>
    <n v="0"/>
    <n v="0"/>
    <n v="0"/>
    <n v="0"/>
    <n v="0"/>
    <n v="25"/>
    <n v="20"/>
    <n v="25"/>
    <n v="0"/>
    <n v="10"/>
    <n v="0"/>
    <n v="0"/>
    <n v="0"/>
    <n v="0"/>
    <m/>
    <m/>
    <x v="0"/>
  </r>
  <r>
    <n v="828580001"/>
    <x v="8"/>
    <x v="225"/>
    <s v="Administració local"/>
    <s v="Ajuntaments"/>
    <x v="0"/>
    <n v="7.5"/>
    <n v="7.5"/>
    <n v="25"/>
    <n v="2.5"/>
    <n v="0"/>
    <n v="0"/>
    <n v="0"/>
    <n v="0"/>
    <n v="20"/>
    <n v="25"/>
    <n v="25"/>
    <n v="25"/>
    <n v="25"/>
    <n v="35"/>
    <n v="25"/>
    <n v="20"/>
    <n v="5"/>
    <n v="10"/>
    <n v="0"/>
    <n v="30"/>
    <n v="0"/>
    <n v="25"/>
    <n v="25"/>
    <n v="0"/>
    <n v="0"/>
    <n v="0"/>
    <n v="0"/>
    <n v="0"/>
    <n v="25"/>
    <n v="20"/>
    <n v="25"/>
    <n v="0"/>
    <n v="10"/>
    <n v="0"/>
    <n v="0"/>
    <n v="0"/>
    <n v="0"/>
    <m/>
    <m/>
    <x v="0"/>
  </r>
  <r>
    <n v="828610007"/>
    <x v="9"/>
    <x v="226"/>
    <s v="Administració local"/>
    <s v="Ajuntaments"/>
    <x v="1"/>
    <n v="7.5"/>
    <n v="7.5"/>
    <n v="25"/>
    <n v="2.5"/>
    <n v="0"/>
    <n v="0"/>
    <n v="0"/>
    <n v="0"/>
    <n v="20"/>
    <n v="25"/>
    <n v="25"/>
    <n v="0"/>
    <n v="0"/>
    <n v="35"/>
    <n v="25"/>
    <n v="20"/>
    <n v="5"/>
    <n v="10"/>
    <n v="0"/>
    <n v="30"/>
    <n v="25"/>
    <n v="0"/>
    <n v="0"/>
    <n v="0"/>
    <n v="0"/>
    <n v="0"/>
    <n v="0"/>
    <n v="0"/>
    <n v="25"/>
    <n v="20"/>
    <n v="25"/>
    <n v="0"/>
    <n v="10"/>
    <n v="0"/>
    <n v="0"/>
    <n v="0"/>
    <n v="0"/>
    <m/>
    <m/>
    <x v="0"/>
  </r>
  <r>
    <n v="828770005"/>
    <x v="5"/>
    <x v="227"/>
    <s v="Administració local"/>
    <s v="Ajuntaments"/>
    <x v="1"/>
    <n v="7.5"/>
    <n v="7.5"/>
    <n v="25"/>
    <n v="2.5"/>
    <n v="0"/>
    <n v="0"/>
    <n v="0"/>
    <n v="0"/>
    <n v="20"/>
    <n v="25"/>
    <n v="25"/>
    <n v="0"/>
    <n v="0"/>
    <n v="35"/>
    <n v="25"/>
    <n v="0"/>
    <n v="5"/>
    <n v="10"/>
    <n v="0"/>
    <n v="30"/>
    <n v="25"/>
    <n v="0"/>
    <n v="0"/>
    <n v="0"/>
    <n v="0"/>
    <n v="0"/>
    <n v="0"/>
    <n v="0"/>
    <n v="25"/>
    <n v="0"/>
    <n v="25"/>
    <n v="0"/>
    <n v="10"/>
    <n v="0"/>
    <n v="0"/>
    <n v="0"/>
    <n v="0"/>
    <m/>
    <m/>
    <x v="0"/>
  </r>
  <r>
    <n v="828830008"/>
    <x v="5"/>
    <x v="228"/>
    <s v="Administració local"/>
    <s v="Ajuntaments"/>
    <x v="1"/>
    <n v="7.5"/>
    <n v="7.5"/>
    <n v="25"/>
    <n v="2.5"/>
    <n v="0"/>
    <n v="0"/>
    <n v="0"/>
    <n v="0"/>
    <n v="20"/>
    <n v="25"/>
    <n v="25"/>
    <n v="0"/>
    <n v="0"/>
    <n v="35"/>
    <n v="25"/>
    <n v="20"/>
    <n v="5"/>
    <n v="10"/>
    <n v="0"/>
    <n v="30"/>
    <n v="25"/>
    <n v="0"/>
    <n v="0"/>
    <n v="0"/>
    <n v="0"/>
    <n v="0"/>
    <n v="0"/>
    <n v="0"/>
    <n v="25"/>
    <n v="20"/>
    <n v="25"/>
    <n v="0"/>
    <n v="10"/>
    <n v="0"/>
    <n v="0"/>
    <n v="0"/>
    <n v="0"/>
    <m/>
    <m/>
    <x v="0"/>
  </r>
  <r>
    <n v="828960009"/>
    <x v="0"/>
    <x v="229"/>
    <s v="Administració local"/>
    <s v="Ajuntaments"/>
    <x v="0"/>
    <n v="7.5"/>
    <n v="0"/>
    <n v="25"/>
    <n v="2.5"/>
    <n v="0"/>
    <n v="0"/>
    <n v="0"/>
    <n v="0"/>
    <n v="0"/>
    <n v="0"/>
    <n v="0"/>
    <n v="0"/>
    <n v="0"/>
    <n v="0"/>
    <n v="0"/>
    <n v="20"/>
    <n v="5"/>
    <n v="10"/>
    <n v="0"/>
    <n v="0"/>
    <n v="0"/>
    <n v="0"/>
    <n v="0"/>
    <n v="0"/>
    <n v="0"/>
    <n v="0"/>
    <n v="0"/>
    <n v="0"/>
    <n v="25"/>
    <n v="20"/>
    <n v="0"/>
    <n v="0"/>
    <n v="0"/>
    <n v="0"/>
    <n v="0"/>
    <n v="0"/>
    <n v="0"/>
    <m/>
    <m/>
    <x v="0"/>
  </r>
  <r>
    <n v="829000000"/>
    <x v="7"/>
    <x v="230"/>
    <s v="Administració local"/>
    <s v="Ajuntaments"/>
    <x v="1"/>
    <n v="7.5"/>
    <n v="7.5"/>
    <n v="25"/>
    <n v="2.5"/>
    <n v="0"/>
    <n v="0"/>
    <n v="0"/>
    <n v="0"/>
    <n v="0"/>
    <n v="25"/>
    <n v="0"/>
    <n v="0"/>
    <n v="0"/>
    <n v="35"/>
    <n v="25"/>
    <n v="20"/>
    <n v="5"/>
    <n v="10"/>
    <n v="0"/>
    <n v="30"/>
    <n v="25"/>
    <n v="25"/>
    <n v="25"/>
    <n v="0"/>
    <n v="0"/>
    <n v="0"/>
    <n v="0"/>
    <n v="0"/>
    <n v="25"/>
    <n v="20"/>
    <n v="25"/>
    <n v="0"/>
    <n v="10"/>
    <n v="0"/>
    <n v="0"/>
    <n v="0"/>
    <n v="0"/>
    <m/>
    <m/>
    <x v="0"/>
  </r>
  <r>
    <n v="829170005"/>
    <x v="7"/>
    <x v="231"/>
    <s v="Administració local"/>
    <s v="Ajuntaments"/>
    <x v="0"/>
    <n v="7.5"/>
    <n v="7.5"/>
    <n v="25"/>
    <n v="2.5"/>
    <n v="0"/>
    <n v="0"/>
    <n v="0"/>
    <n v="0"/>
    <n v="20"/>
    <n v="25"/>
    <n v="0"/>
    <n v="0"/>
    <n v="0"/>
    <n v="35"/>
    <n v="25"/>
    <n v="20"/>
    <n v="5"/>
    <n v="10"/>
    <n v="0"/>
    <n v="30"/>
    <n v="25"/>
    <n v="0"/>
    <n v="0"/>
    <n v="0"/>
    <n v="0"/>
    <n v="0"/>
    <n v="0"/>
    <n v="0"/>
    <n v="25"/>
    <n v="20"/>
    <n v="25"/>
    <n v="0"/>
    <n v="10"/>
    <n v="0"/>
    <n v="0"/>
    <n v="0"/>
    <n v="0"/>
    <m/>
    <m/>
    <x v="0"/>
  </r>
  <r>
    <n v="829220002"/>
    <x v="9"/>
    <x v="232"/>
    <s v="Administració local"/>
    <s v="Ajuntaments"/>
    <x v="1"/>
    <n v="7.5"/>
    <n v="7.5"/>
    <n v="25"/>
    <n v="2.5"/>
    <n v="0"/>
    <n v="0"/>
    <n v="0"/>
    <n v="0"/>
    <n v="0"/>
    <n v="0"/>
    <n v="0"/>
    <n v="0"/>
    <n v="0"/>
    <n v="0"/>
    <n v="0"/>
    <n v="20"/>
    <n v="5"/>
    <n v="10"/>
    <n v="0"/>
    <n v="0"/>
    <n v="25"/>
    <n v="0"/>
    <n v="0"/>
    <n v="0"/>
    <n v="0"/>
    <n v="0"/>
    <n v="0"/>
    <n v="0"/>
    <n v="25"/>
    <n v="0"/>
    <n v="0"/>
    <n v="0"/>
    <n v="0"/>
    <n v="0"/>
    <n v="0"/>
    <n v="0"/>
    <n v="0"/>
    <m/>
    <m/>
    <x v="0"/>
  </r>
  <r>
    <n v="829430008"/>
    <x v="1"/>
    <x v="233"/>
    <s v="Administració local"/>
    <s v="Ajuntaments"/>
    <x v="1"/>
    <n v="7.5"/>
    <n v="7.5"/>
    <n v="25"/>
    <n v="2.5"/>
    <n v="0"/>
    <n v="0"/>
    <n v="0"/>
    <n v="0"/>
    <n v="0"/>
    <n v="0"/>
    <n v="0"/>
    <n v="0"/>
    <n v="0"/>
    <n v="0"/>
    <n v="0"/>
    <n v="20"/>
    <n v="5"/>
    <n v="10"/>
    <n v="0"/>
    <n v="0"/>
    <n v="25"/>
    <n v="0"/>
    <n v="0"/>
    <n v="0"/>
    <n v="0"/>
    <n v="0"/>
    <n v="0"/>
    <n v="10"/>
    <n v="25"/>
    <n v="0"/>
    <n v="0"/>
    <n v="20"/>
    <n v="0"/>
    <n v="0"/>
    <n v="0"/>
    <n v="0"/>
    <n v="0"/>
    <m/>
    <m/>
    <x v="0"/>
  </r>
  <r>
    <n v="829560009"/>
    <x v="0"/>
    <x v="234"/>
    <s v="Administració local"/>
    <s v="Ajuntaments"/>
    <x v="0"/>
    <n v="7.5"/>
    <n v="7.5"/>
    <n v="25"/>
    <n v="2.5"/>
    <n v="2.5"/>
    <n v="2.5"/>
    <n v="0"/>
    <n v="2.5"/>
    <n v="0"/>
    <n v="25"/>
    <n v="25"/>
    <n v="25"/>
    <n v="25"/>
    <n v="0"/>
    <n v="0"/>
    <n v="20"/>
    <n v="5"/>
    <n v="10"/>
    <n v="2.5"/>
    <n v="30"/>
    <n v="25"/>
    <n v="0"/>
    <n v="0"/>
    <n v="0"/>
    <n v="0"/>
    <n v="0"/>
    <n v="0"/>
    <n v="0"/>
    <n v="25"/>
    <n v="20"/>
    <n v="25"/>
    <n v="0"/>
    <n v="0"/>
    <n v="0"/>
    <n v="0"/>
    <n v="0"/>
    <n v="0"/>
    <m/>
    <m/>
    <x v="0"/>
  </r>
  <r>
    <n v="829690004"/>
    <x v="1"/>
    <x v="235"/>
    <s v="Administració local"/>
    <s v="Ajuntaments"/>
    <x v="1"/>
    <n v="7.5"/>
    <n v="7.5"/>
    <n v="25"/>
    <n v="2.5"/>
    <n v="0"/>
    <n v="0"/>
    <n v="0"/>
    <n v="0"/>
    <n v="20"/>
    <n v="25"/>
    <n v="25"/>
    <n v="0"/>
    <n v="0"/>
    <n v="0"/>
    <n v="0"/>
    <n v="20"/>
    <n v="5"/>
    <n v="10"/>
    <n v="0"/>
    <n v="30"/>
    <n v="25"/>
    <n v="0"/>
    <n v="0"/>
    <n v="0"/>
    <n v="0"/>
    <n v="0"/>
    <n v="0"/>
    <n v="0"/>
    <n v="25"/>
    <n v="20"/>
    <n v="25"/>
    <n v="0"/>
    <n v="0"/>
    <n v="0"/>
    <n v="0"/>
    <n v="0"/>
    <n v="0"/>
    <m/>
    <m/>
    <x v="0"/>
  </r>
  <r>
    <n v="829810007"/>
    <x v="8"/>
    <x v="236"/>
    <s v="Administració local"/>
    <s v="Ajuntaments"/>
    <x v="3"/>
    <n v="7.5"/>
    <n v="7.5"/>
    <n v="25"/>
    <n v="2.5"/>
    <n v="0"/>
    <n v="0"/>
    <n v="0"/>
    <n v="0"/>
    <n v="20"/>
    <n v="25"/>
    <n v="25"/>
    <n v="0"/>
    <n v="0"/>
    <n v="35"/>
    <n v="25"/>
    <n v="20"/>
    <n v="5"/>
    <n v="10"/>
    <n v="0"/>
    <n v="30"/>
    <n v="0"/>
    <n v="0"/>
    <n v="0"/>
    <n v="0"/>
    <n v="0"/>
    <n v="20"/>
    <n v="0"/>
    <n v="10"/>
    <n v="25"/>
    <n v="20"/>
    <n v="25"/>
    <n v="0"/>
    <n v="10"/>
    <n v="0"/>
    <n v="10"/>
    <n v="20"/>
    <n v="0"/>
    <m/>
    <m/>
    <x v="0"/>
  </r>
  <r>
    <n v="830150006"/>
    <x v="6"/>
    <x v="237"/>
    <s v="Administració local"/>
    <s v="Ajuntaments"/>
    <x v="2"/>
    <n v="7.5"/>
    <n v="7.5"/>
    <n v="25"/>
    <n v="2.5"/>
    <n v="0"/>
    <n v="0"/>
    <n v="0"/>
    <n v="0"/>
    <n v="20"/>
    <n v="25"/>
    <n v="25"/>
    <n v="25"/>
    <n v="25"/>
    <n v="35"/>
    <n v="25"/>
    <n v="20"/>
    <n v="5"/>
    <n v="10"/>
    <n v="0"/>
    <n v="30"/>
    <n v="25"/>
    <n v="0"/>
    <n v="25"/>
    <n v="25"/>
    <n v="0"/>
    <n v="20"/>
    <n v="10"/>
    <n v="10"/>
    <n v="25"/>
    <n v="20"/>
    <n v="25"/>
    <n v="20"/>
    <n v="10"/>
    <n v="0"/>
    <n v="10"/>
    <n v="20"/>
    <n v="0"/>
    <m/>
    <m/>
    <x v="0"/>
  </r>
  <r>
    <n v="830080001"/>
    <x v="7"/>
    <x v="238"/>
    <s v="Administració local"/>
    <s v="Ajuntaments"/>
    <x v="0"/>
    <n v="7.5"/>
    <n v="0"/>
    <n v="25"/>
    <n v="2.5"/>
    <n v="0"/>
    <n v="0"/>
    <n v="0"/>
    <n v="0"/>
    <n v="0"/>
    <n v="25"/>
    <n v="25"/>
    <n v="0"/>
    <n v="0"/>
    <n v="35"/>
    <n v="25"/>
    <n v="20"/>
    <n v="5"/>
    <n v="10"/>
    <n v="0"/>
    <n v="30"/>
    <n v="0"/>
    <n v="0"/>
    <n v="25"/>
    <n v="0"/>
    <n v="0"/>
    <n v="0"/>
    <n v="0"/>
    <n v="0"/>
    <n v="25"/>
    <n v="20"/>
    <n v="25"/>
    <n v="0"/>
    <n v="10"/>
    <n v="0"/>
    <n v="0"/>
    <n v="0"/>
    <n v="0"/>
    <m/>
    <m/>
    <x v="0"/>
  </r>
  <r>
    <n v="830540003"/>
    <x v="5"/>
    <x v="239"/>
    <s v="Administració local"/>
    <s v="Ajuntaments"/>
    <x v="3"/>
    <n v="7.5"/>
    <n v="7.5"/>
    <n v="25"/>
    <n v="2.5"/>
    <n v="0"/>
    <n v="0"/>
    <n v="0"/>
    <n v="0"/>
    <n v="20"/>
    <n v="25"/>
    <n v="25"/>
    <n v="25"/>
    <n v="25"/>
    <n v="35"/>
    <n v="25"/>
    <n v="20"/>
    <n v="5"/>
    <n v="10"/>
    <n v="0"/>
    <n v="30"/>
    <n v="0"/>
    <n v="0"/>
    <n v="25"/>
    <n v="0"/>
    <n v="0"/>
    <n v="20"/>
    <n v="0"/>
    <n v="0"/>
    <n v="25"/>
    <n v="20"/>
    <n v="25"/>
    <n v="0"/>
    <n v="10"/>
    <n v="0"/>
    <n v="10"/>
    <n v="20"/>
    <n v="0"/>
    <m/>
    <m/>
    <x v="0"/>
  </r>
  <r>
    <n v="830670005"/>
    <x v="1"/>
    <x v="240"/>
    <s v="Administració local"/>
    <s v="Ajuntaments"/>
    <x v="1"/>
    <n v="7.5"/>
    <n v="7.5"/>
    <n v="25"/>
    <n v="2.5"/>
    <n v="0"/>
    <n v="0"/>
    <n v="0"/>
    <n v="0"/>
    <n v="20"/>
    <n v="25"/>
    <n v="25"/>
    <n v="0"/>
    <n v="0"/>
    <n v="35"/>
    <n v="25"/>
    <n v="20"/>
    <n v="5"/>
    <n v="10"/>
    <n v="0"/>
    <n v="30"/>
    <n v="25"/>
    <n v="25"/>
    <n v="25"/>
    <n v="0"/>
    <n v="0"/>
    <n v="0"/>
    <n v="0"/>
    <n v="0"/>
    <n v="25"/>
    <n v="20"/>
    <n v="25"/>
    <n v="20"/>
    <n v="10"/>
    <n v="0"/>
    <n v="0"/>
    <n v="0"/>
    <n v="0"/>
    <m/>
    <m/>
    <x v="0"/>
  </r>
  <r>
    <n v="830200000"/>
    <x v="9"/>
    <x v="241"/>
    <s v="Administració local"/>
    <s v="Ajuntaments"/>
    <x v="0"/>
    <n v="7.5"/>
    <n v="7.5"/>
    <n v="25"/>
    <n v="2.5"/>
    <n v="0"/>
    <n v="0"/>
    <n v="0"/>
    <n v="0"/>
    <n v="20"/>
    <n v="25"/>
    <n v="25"/>
    <n v="0"/>
    <n v="0"/>
    <n v="35"/>
    <n v="25"/>
    <n v="20"/>
    <n v="5"/>
    <n v="10"/>
    <n v="0"/>
    <n v="30"/>
    <n v="25"/>
    <n v="0"/>
    <n v="0"/>
    <n v="0"/>
    <n v="0"/>
    <n v="0"/>
    <n v="0"/>
    <n v="0"/>
    <n v="25"/>
    <n v="0"/>
    <n v="25"/>
    <n v="0"/>
    <n v="10"/>
    <n v="0"/>
    <n v="0"/>
    <n v="0"/>
    <n v="0"/>
    <m/>
    <m/>
    <x v="0"/>
  </r>
  <r>
    <n v="890240003"/>
    <x v="1"/>
    <x v="242"/>
    <s v="Administració local"/>
    <s v="Ajuntaments"/>
    <x v="0"/>
    <n v="7.5"/>
    <n v="7.5"/>
    <n v="25"/>
    <n v="2.5"/>
    <n v="0"/>
    <n v="0"/>
    <n v="0"/>
    <n v="0"/>
    <n v="20"/>
    <n v="25"/>
    <n v="25"/>
    <n v="0"/>
    <n v="0"/>
    <n v="35"/>
    <n v="25"/>
    <n v="20"/>
    <n v="5"/>
    <n v="10"/>
    <n v="0"/>
    <n v="30"/>
    <n v="25"/>
    <n v="0"/>
    <n v="0"/>
    <n v="0"/>
    <n v="0"/>
    <n v="20"/>
    <n v="0"/>
    <n v="0"/>
    <n v="25"/>
    <n v="20"/>
    <n v="25"/>
    <n v="0"/>
    <n v="10"/>
    <n v="0"/>
    <n v="0"/>
    <n v="0"/>
    <n v="0"/>
    <m/>
    <m/>
    <x v="0"/>
  </r>
  <r>
    <n v="830730008"/>
    <x v="6"/>
    <x v="243"/>
    <s v="Administració local"/>
    <s v="Ajuntaments"/>
    <x v="2"/>
    <n v="7.5"/>
    <n v="7.5"/>
    <n v="25"/>
    <n v="2.5"/>
    <n v="2.5"/>
    <n v="0"/>
    <n v="0"/>
    <n v="0"/>
    <n v="0"/>
    <n v="0"/>
    <n v="0"/>
    <n v="0"/>
    <n v="0"/>
    <n v="0"/>
    <n v="0"/>
    <n v="20"/>
    <n v="5"/>
    <n v="10"/>
    <n v="0"/>
    <n v="0"/>
    <n v="25"/>
    <n v="0"/>
    <n v="0"/>
    <n v="0"/>
    <n v="0"/>
    <n v="20"/>
    <n v="0"/>
    <n v="10"/>
    <n v="25"/>
    <n v="20"/>
    <n v="0"/>
    <n v="20"/>
    <n v="0"/>
    <n v="0"/>
    <n v="10"/>
    <n v="20"/>
    <n v="0"/>
    <m/>
    <m/>
    <x v="0"/>
  </r>
  <r>
    <n v="821400000"/>
    <x v="2"/>
    <x v="244"/>
    <s v="Administració local"/>
    <s v="Ajuntaments"/>
    <x v="0"/>
    <n v="7.5"/>
    <n v="0"/>
    <n v="25"/>
    <n v="2.5"/>
    <n v="0"/>
    <n v="0"/>
    <n v="0"/>
    <n v="0"/>
    <n v="0"/>
    <n v="25"/>
    <n v="25"/>
    <n v="0"/>
    <n v="0"/>
    <n v="35"/>
    <n v="25"/>
    <n v="20"/>
    <n v="5"/>
    <n v="10"/>
    <n v="0"/>
    <n v="30"/>
    <n v="25"/>
    <n v="0"/>
    <n v="25"/>
    <n v="0"/>
    <n v="0"/>
    <n v="0"/>
    <n v="0"/>
    <n v="0"/>
    <n v="25"/>
    <n v="0"/>
    <n v="25"/>
    <n v="0"/>
    <n v="10"/>
    <n v="0"/>
    <n v="0"/>
    <n v="0"/>
    <n v="0"/>
    <m/>
    <m/>
    <x v="0"/>
  </r>
  <r>
    <n v="821910007"/>
    <x v="2"/>
    <x v="245"/>
    <s v="Administració local"/>
    <s v="Ajuntaments"/>
    <x v="3"/>
    <n v="7.5"/>
    <n v="7.5"/>
    <n v="25"/>
    <n v="2.5"/>
    <n v="0"/>
    <n v="0"/>
    <n v="0"/>
    <n v="0"/>
    <n v="0"/>
    <n v="25"/>
    <n v="25"/>
    <n v="0"/>
    <n v="0"/>
    <n v="35"/>
    <n v="25"/>
    <n v="20"/>
    <n v="5"/>
    <n v="10"/>
    <n v="0"/>
    <n v="30"/>
    <n v="0"/>
    <n v="25"/>
    <n v="25"/>
    <n v="0"/>
    <n v="0"/>
    <n v="0"/>
    <n v="0"/>
    <n v="0"/>
    <n v="25"/>
    <n v="20"/>
    <n v="25"/>
    <n v="0"/>
    <n v="10"/>
    <n v="0"/>
    <n v="10"/>
    <n v="20"/>
    <n v="0"/>
    <m/>
    <m/>
    <x v="0"/>
  </r>
  <r>
    <n v="830410007"/>
    <x v="5"/>
    <x v="246"/>
    <s v="Administració local"/>
    <s v="Ajuntaments"/>
    <x v="1"/>
    <n v="7.5"/>
    <n v="7.5"/>
    <n v="25"/>
    <n v="2.5"/>
    <n v="0"/>
    <n v="0"/>
    <n v="0"/>
    <n v="0"/>
    <n v="20"/>
    <n v="25"/>
    <n v="25"/>
    <n v="0"/>
    <n v="0"/>
    <n v="35"/>
    <n v="25"/>
    <n v="0"/>
    <n v="5"/>
    <n v="10"/>
    <n v="0"/>
    <n v="30"/>
    <n v="25"/>
    <n v="0"/>
    <n v="25"/>
    <n v="0"/>
    <n v="0"/>
    <n v="0"/>
    <n v="0"/>
    <n v="0"/>
    <n v="25"/>
    <n v="0"/>
    <n v="25"/>
    <n v="20"/>
    <n v="10"/>
    <n v="0"/>
    <n v="0"/>
    <n v="0"/>
    <n v="0"/>
    <m/>
    <m/>
    <x v="0"/>
  </r>
  <r>
    <n v="800180001"/>
    <x v="0"/>
    <x v="0"/>
    <s v="Administració local"/>
    <s v="Ajuntaments"/>
    <x v="0"/>
    <n v="7.5"/>
    <n v="7.5"/>
    <n v="25"/>
    <n v="1"/>
    <n v="0"/>
    <n v="0"/>
    <n v="0"/>
    <n v="0"/>
    <n v="10"/>
    <n v="25"/>
    <n v="25"/>
    <n v="0"/>
    <n v="0"/>
    <n v="10"/>
    <n v="25"/>
    <n v="20"/>
    <n v="5"/>
    <n v="10"/>
    <n v="0"/>
    <n v="20"/>
    <n v="0"/>
    <n v="25"/>
    <n v="25"/>
    <n v="0"/>
    <n v="0"/>
    <n v="0"/>
    <n v="0"/>
    <n v="0"/>
    <n v="25"/>
    <n v="20"/>
    <n v="25"/>
    <n v="20"/>
    <n v="10"/>
    <n v="50"/>
    <n v="10"/>
    <n v="20"/>
    <n v="0"/>
    <m/>
    <m/>
    <x v="1"/>
  </r>
  <r>
    <n v="801420002"/>
    <x v="1"/>
    <x v="1"/>
    <s v="Administració local"/>
    <s v="Ajuntaments"/>
    <x v="1"/>
    <n v="7.5"/>
    <n v="7.5"/>
    <n v="25"/>
    <n v="1"/>
    <n v="0"/>
    <n v="0"/>
    <n v="0"/>
    <n v="0"/>
    <n v="0"/>
    <n v="25"/>
    <n v="25"/>
    <n v="25"/>
    <n v="0"/>
    <n v="0"/>
    <n v="25"/>
    <n v="20"/>
    <n v="5"/>
    <n v="10"/>
    <n v="0"/>
    <n v="20"/>
    <n v="0"/>
    <n v="25"/>
    <n v="25"/>
    <n v="0"/>
    <n v="0"/>
    <n v="0"/>
    <n v="0"/>
    <n v="0"/>
    <n v="25"/>
    <n v="20"/>
    <n v="25"/>
    <n v="20"/>
    <n v="0"/>
    <n v="50"/>
    <n v="0"/>
    <n v="0"/>
    <n v="0"/>
    <m/>
    <m/>
    <x v="1"/>
  </r>
  <r>
    <n v="800390004"/>
    <x v="2"/>
    <x v="2"/>
    <s v="Administració local"/>
    <s v="Ajuntaments"/>
    <x v="0"/>
    <n v="7.5"/>
    <n v="7.5"/>
    <n v="25"/>
    <n v="1"/>
    <n v="0"/>
    <n v="0"/>
    <n v="0"/>
    <n v="0"/>
    <n v="10"/>
    <n v="25"/>
    <n v="25"/>
    <n v="0"/>
    <n v="0"/>
    <n v="10"/>
    <n v="25"/>
    <n v="20"/>
    <n v="5"/>
    <n v="10"/>
    <n v="0"/>
    <n v="20"/>
    <n v="25"/>
    <n v="25"/>
    <n v="25"/>
    <n v="0"/>
    <n v="0"/>
    <n v="20"/>
    <n v="0"/>
    <n v="10"/>
    <n v="25"/>
    <n v="20"/>
    <n v="25"/>
    <n v="20"/>
    <n v="10"/>
    <n v="50"/>
    <n v="10"/>
    <n v="20"/>
    <n v="10"/>
    <m/>
    <m/>
    <x v="1"/>
  </r>
  <r>
    <n v="800570005"/>
    <x v="1"/>
    <x v="3"/>
    <s v="Administració local"/>
    <s v="Ajuntaments"/>
    <x v="0"/>
    <n v="7.5"/>
    <n v="7.5"/>
    <n v="25"/>
    <n v="1"/>
    <n v="0"/>
    <n v="0"/>
    <n v="0"/>
    <n v="0"/>
    <n v="0"/>
    <n v="0"/>
    <n v="0"/>
    <n v="0"/>
    <n v="0"/>
    <n v="0"/>
    <n v="0"/>
    <n v="20"/>
    <n v="5"/>
    <n v="10"/>
    <n v="0"/>
    <n v="0"/>
    <n v="0"/>
    <n v="0"/>
    <n v="0"/>
    <n v="0"/>
    <n v="0"/>
    <n v="0"/>
    <n v="0"/>
    <n v="0"/>
    <n v="25"/>
    <n v="20"/>
    <n v="0"/>
    <n v="20"/>
    <n v="0"/>
    <n v="0"/>
    <n v="10"/>
    <n v="20"/>
    <n v="0"/>
    <m/>
    <m/>
    <x v="1"/>
  </r>
  <r>
    <n v="800600000"/>
    <x v="2"/>
    <x v="4"/>
    <s v="Administració local"/>
    <s v="Ajuntaments"/>
    <x v="0"/>
    <n v="7.5"/>
    <n v="7.5"/>
    <n v="25"/>
    <n v="1"/>
    <n v="0"/>
    <n v="0"/>
    <n v="0"/>
    <n v="0"/>
    <n v="10"/>
    <n v="25"/>
    <n v="25"/>
    <n v="0"/>
    <n v="0"/>
    <n v="10"/>
    <n v="25"/>
    <n v="20"/>
    <n v="5"/>
    <n v="10"/>
    <n v="0"/>
    <n v="20"/>
    <n v="0"/>
    <n v="25"/>
    <n v="0"/>
    <n v="0"/>
    <n v="0"/>
    <n v="20"/>
    <n v="0"/>
    <n v="0"/>
    <n v="25"/>
    <n v="0"/>
    <n v="25"/>
    <n v="20"/>
    <n v="10"/>
    <n v="50"/>
    <n v="10"/>
    <n v="20"/>
    <n v="0"/>
    <m/>
    <m/>
    <x v="1"/>
  </r>
  <r>
    <n v="800760009"/>
    <x v="2"/>
    <x v="5"/>
    <s v="Administració local"/>
    <s v="Ajuntaments"/>
    <x v="0"/>
    <n v="7.5"/>
    <n v="7.5"/>
    <n v="25"/>
    <n v="1"/>
    <n v="0"/>
    <n v="0"/>
    <n v="0"/>
    <n v="0"/>
    <n v="10"/>
    <n v="25"/>
    <n v="25"/>
    <n v="0"/>
    <n v="0"/>
    <n v="10"/>
    <n v="25"/>
    <n v="20"/>
    <n v="5"/>
    <n v="10"/>
    <n v="0"/>
    <n v="20"/>
    <n v="0"/>
    <n v="25"/>
    <n v="25"/>
    <n v="0"/>
    <n v="0"/>
    <n v="0"/>
    <n v="0"/>
    <n v="10"/>
    <n v="25"/>
    <n v="20"/>
    <n v="25"/>
    <n v="20"/>
    <n v="10"/>
    <n v="50"/>
    <n v="10"/>
    <n v="20"/>
    <n v="10"/>
    <m/>
    <m/>
    <x v="1"/>
  </r>
  <r>
    <n v="800950006"/>
    <x v="2"/>
    <x v="6"/>
    <s v="Administració local"/>
    <s v="Ajuntaments"/>
    <x v="0"/>
    <n v="7.5"/>
    <n v="7.5"/>
    <n v="25"/>
    <n v="1"/>
    <n v="0"/>
    <n v="0"/>
    <n v="0"/>
    <n v="0"/>
    <n v="0"/>
    <n v="25"/>
    <n v="25"/>
    <n v="0"/>
    <n v="0"/>
    <n v="10"/>
    <n v="25"/>
    <n v="20"/>
    <n v="5"/>
    <n v="10"/>
    <n v="0"/>
    <n v="20"/>
    <n v="25"/>
    <n v="25"/>
    <n v="25"/>
    <n v="0"/>
    <n v="0"/>
    <n v="20"/>
    <n v="0"/>
    <n v="10"/>
    <n v="25"/>
    <n v="20"/>
    <n v="25"/>
    <n v="20"/>
    <n v="10"/>
    <n v="50"/>
    <n v="10"/>
    <n v="20"/>
    <n v="0"/>
    <m/>
    <m/>
    <x v="1"/>
  </r>
  <r>
    <n v="801090004"/>
    <x v="3"/>
    <x v="7"/>
    <s v="Administració local"/>
    <s v="Ajuntaments"/>
    <x v="0"/>
    <n v="7.5"/>
    <n v="7.5"/>
    <n v="25"/>
    <n v="1"/>
    <n v="0"/>
    <n v="0"/>
    <n v="0"/>
    <n v="0"/>
    <n v="10"/>
    <n v="25"/>
    <n v="25"/>
    <n v="0"/>
    <n v="0"/>
    <n v="10"/>
    <n v="25"/>
    <n v="20"/>
    <n v="5"/>
    <n v="10"/>
    <n v="0"/>
    <n v="20"/>
    <n v="0"/>
    <n v="0"/>
    <n v="25"/>
    <n v="0"/>
    <n v="0"/>
    <n v="0"/>
    <n v="0"/>
    <n v="0"/>
    <n v="25"/>
    <n v="20"/>
    <n v="25"/>
    <n v="20"/>
    <n v="10"/>
    <n v="50"/>
    <n v="10"/>
    <n v="20"/>
    <n v="10"/>
    <m/>
    <m/>
    <x v="1"/>
  </r>
  <r>
    <n v="801160009"/>
    <x v="4"/>
    <x v="8"/>
    <s v="Administració local"/>
    <s v="Ajuntaments"/>
    <x v="1"/>
    <n v="7.5"/>
    <n v="7.5"/>
    <n v="25"/>
    <n v="1"/>
    <n v="0"/>
    <n v="0"/>
    <n v="0"/>
    <n v="0"/>
    <n v="0"/>
    <n v="0"/>
    <n v="0"/>
    <n v="0"/>
    <n v="0"/>
    <n v="0"/>
    <n v="0"/>
    <n v="20"/>
    <n v="5"/>
    <n v="10"/>
    <n v="0"/>
    <n v="0"/>
    <n v="0"/>
    <n v="0"/>
    <n v="0"/>
    <n v="0"/>
    <n v="0"/>
    <n v="0"/>
    <n v="0"/>
    <n v="0"/>
    <n v="25"/>
    <n v="20"/>
    <n v="0"/>
    <n v="20"/>
    <n v="0"/>
    <n v="0"/>
    <n v="0"/>
    <n v="0"/>
    <n v="0"/>
    <m/>
    <m/>
    <x v="1"/>
  </r>
  <r>
    <n v="801210007"/>
    <x v="3"/>
    <x v="9"/>
    <s v="Administració local"/>
    <s v="Ajuntaments"/>
    <x v="1"/>
    <n v="7.5"/>
    <n v="7.5"/>
    <n v="25"/>
    <n v="1"/>
    <n v="0"/>
    <n v="0"/>
    <n v="0"/>
    <n v="0"/>
    <n v="0"/>
    <n v="25"/>
    <n v="25"/>
    <n v="0"/>
    <n v="0"/>
    <n v="10"/>
    <n v="25"/>
    <n v="20"/>
    <n v="5"/>
    <n v="10"/>
    <n v="0"/>
    <n v="20"/>
    <n v="0"/>
    <n v="25"/>
    <n v="25"/>
    <n v="0"/>
    <n v="0"/>
    <n v="0"/>
    <n v="0"/>
    <n v="0"/>
    <n v="25"/>
    <n v="20"/>
    <n v="25"/>
    <n v="20"/>
    <n v="10"/>
    <n v="50"/>
    <n v="0"/>
    <n v="0"/>
    <n v="10"/>
    <m/>
    <m/>
    <x v="1"/>
  </r>
  <r>
    <n v="801370005"/>
    <x v="5"/>
    <x v="10"/>
    <s v="Administració local"/>
    <s v="Ajuntaments"/>
    <x v="1"/>
    <n v="7.5"/>
    <n v="7.5"/>
    <n v="25"/>
    <n v="1"/>
    <n v="0"/>
    <n v="0"/>
    <n v="0"/>
    <n v="0"/>
    <n v="0"/>
    <n v="0"/>
    <n v="0"/>
    <n v="0"/>
    <n v="0"/>
    <n v="0"/>
    <n v="0"/>
    <n v="20"/>
    <n v="5"/>
    <n v="10"/>
    <n v="0"/>
    <n v="0"/>
    <n v="0"/>
    <n v="0"/>
    <n v="0"/>
    <n v="0"/>
    <n v="0"/>
    <n v="0"/>
    <n v="0"/>
    <n v="0"/>
    <n v="25"/>
    <n v="20"/>
    <n v="0"/>
    <n v="20"/>
    <n v="0"/>
    <n v="0"/>
    <n v="0"/>
    <n v="0"/>
    <n v="0"/>
    <m/>
    <m/>
    <x v="1"/>
  </r>
  <r>
    <n v="801550006"/>
    <x v="6"/>
    <x v="11"/>
    <s v="Administració local"/>
    <s v="Ajuntaments"/>
    <x v="2"/>
    <n v="7.5"/>
    <n v="7.5"/>
    <n v="25"/>
    <n v="1"/>
    <n v="2"/>
    <n v="2"/>
    <n v="0"/>
    <n v="0"/>
    <n v="10"/>
    <n v="25"/>
    <n v="25"/>
    <n v="25"/>
    <n v="25"/>
    <n v="10"/>
    <n v="25"/>
    <n v="20"/>
    <n v="5"/>
    <n v="10"/>
    <n v="0"/>
    <n v="20"/>
    <n v="0"/>
    <n v="25"/>
    <n v="25"/>
    <n v="25"/>
    <n v="0"/>
    <n v="20"/>
    <n v="10"/>
    <n v="0"/>
    <n v="25"/>
    <n v="20"/>
    <n v="25"/>
    <n v="20"/>
    <n v="10"/>
    <n v="50"/>
    <n v="10"/>
    <n v="20"/>
    <n v="10"/>
    <m/>
    <m/>
    <x v="1"/>
  </r>
  <r>
    <n v="890450006"/>
    <x v="7"/>
    <x v="12"/>
    <s v="Administració local"/>
    <s v="Ajuntaments"/>
    <x v="0"/>
    <n v="7.5"/>
    <n v="7.5"/>
    <n v="25"/>
    <n v="1"/>
    <n v="0"/>
    <n v="0"/>
    <n v="0"/>
    <n v="0"/>
    <n v="10"/>
    <n v="25"/>
    <n v="25"/>
    <n v="0"/>
    <n v="0"/>
    <n v="10"/>
    <n v="25"/>
    <n v="20"/>
    <n v="5"/>
    <n v="10"/>
    <n v="0"/>
    <n v="20"/>
    <n v="25"/>
    <n v="25"/>
    <n v="25"/>
    <n v="25"/>
    <n v="0"/>
    <n v="20"/>
    <n v="10"/>
    <n v="10"/>
    <n v="25"/>
    <n v="20"/>
    <n v="25"/>
    <n v="20"/>
    <n v="10"/>
    <n v="50"/>
    <n v="10"/>
    <n v="20"/>
    <n v="0"/>
    <m/>
    <m/>
    <x v="1"/>
  </r>
  <r>
    <n v="801680001"/>
    <x v="4"/>
    <x v="13"/>
    <s v="Administració local"/>
    <s v="Ajuntaments"/>
    <x v="1"/>
    <n v="7.5"/>
    <n v="7.5"/>
    <n v="25"/>
    <n v="1"/>
    <n v="0"/>
    <n v="0"/>
    <n v="0"/>
    <n v="0"/>
    <n v="0"/>
    <n v="0"/>
    <n v="0"/>
    <n v="0"/>
    <n v="0"/>
    <n v="0"/>
    <n v="0"/>
    <n v="0"/>
    <n v="5"/>
    <n v="10"/>
    <n v="0"/>
    <n v="0"/>
    <n v="25"/>
    <n v="0"/>
    <n v="0"/>
    <n v="0"/>
    <n v="0"/>
    <n v="0"/>
    <n v="0"/>
    <n v="0"/>
    <n v="25"/>
    <n v="20"/>
    <n v="0"/>
    <n v="20"/>
    <n v="0"/>
    <n v="0"/>
    <n v="0"/>
    <n v="0"/>
    <n v="0"/>
    <m/>
    <m/>
    <x v="1"/>
  </r>
  <r>
    <n v="801740003"/>
    <x v="8"/>
    <x v="14"/>
    <s v="Administració local"/>
    <s v="Ajuntaments"/>
    <x v="1"/>
    <n v="7.5"/>
    <n v="7.5"/>
    <n v="25"/>
    <n v="1"/>
    <n v="0"/>
    <n v="0"/>
    <n v="0"/>
    <n v="0"/>
    <n v="0"/>
    <n v="0"/>
    <n v="0"/>
    <n v="0"/>
    <n v="0"/>
    <n v="0"/>
    <n v="0"/>
    <n v="20"/>
    <n v="5"/>
    <n v="10"/>
    <n v="0"/>
    <n v="0"/>
    <n v="0"/>
    <n v="0"/>
    <n v="0"/>
    <n v="0"/>
    <n v="0"/>
    <n v="0"/>
    <n v="0"/>
    <n v="0"/>
    <n v="25"/>
    <n v="20"/>
    <n v="0"/>
    <n v="20"/>
    <n v="0"/>
    <n v="0"/>
    <n v="0"/>
    <n v="0"/>
    <n v="0"/>
    <m/>
    <m/>
    <x v="1"/>
  </r>
  <r>
    <n v="801800000"/>
    <x v="3"/>
    <x v="15"/>
    <s v="Administració local"/>
    <s v="Ajuntaments"/>
    <x v="1"/>
    <n v="7.5"/>
    <n v="7.5"/>
    <n v="25"/>
    <n v="1"/>
    <n v="0"/>
    <n v="0"/>
    <n v="0"/>
    <n v="0"/>
    <n v="10"/>
    <n v="25"/>
    <n v="25"/>
    <n v="25"/>
    <n v="0"/>
    <n v="10"/>
    <n v="25"/>
    <n v="20"/>
    <n v="5"/>
    <n v="10"/>
    <n v="0"/>
    <n v="20"/>
    <n v="25"/>
    <n v="25"/>
    <n v="25"/>
    <n v="0"/>
    <n v="0"/>
    <n v="0"/>
    <n v="0"/>
    <n v="0"/>
    <n v="25"/>
    <n v="20"/>
    <n v="25"/>
    <n v="20"/>
    <n v="10"/>
    <n v="50"/>
    <n v="0"/>
    <n v="0"/>
    <n v="10"/>
    <m/>
    <m/>
    <x v="1"/>
  </r>
  <r>
    <n v="825200000"/>
    <x v="7"/>
    <x v="16"/>
    <s v="Administració local"/>
    <s v="Ajuntaments"/>
    <x v="3"/>
    <n v="7.5"/>
    <n v="0"/>
    <n v="25"/>
    <n v="1"/>
    <n v="0"/>
    <n v="0"/>
    <n v="0"/>
    <n v="0"/>
    <n v="0"/>
    <n v="0"/>
    <n v="0"/>
    <n v="0"/>
    <n v="0"/>
    <n v="0"/>
    <n v="0"/>
    <n v="20"/>
    <n v="5"/>
    <n v="10"/>
    <n v="0"/>
    <n v="0"/>
    <n v="0"/>
    <n v="0"/>
    <n v="0"/>
    <n v="0"/>
    <n v="0"/>
    <n v="0"/>
    <n v="0"/>
    <n v="0"/>
    <n v="25"/>
    <n v="0"/>
    <n v="0"/>
    <n v="0"/>
    <n v="0"/>
    <n v="0"/>
    <n v="10"/>
    <n v="20"/>
    <n v="0"/>
    <m/>
    <m/>
    <x v="1"/>
  </r>
  <r>
    <n v="801930008"/>
    <x v="6"/>
    <x v="17"/>
    <s v="Administració local"/>
    <s v="Ajuntaments"/>
    <x v="2"/>
    <n v="7.5"/>
    <n v="7.5"/>
    <n v="25"/>
    <n v="1"/>
    <n v="2"/>
    <n v="2"/>
    <n v="2"/>
    <n v="1"/>
    <n v="10"/>
    <n v="25"/>
    <n v="25"/>
    <n v="25"/>
    <n v="25"/>
    <n v="10"/>
    <n v="25"/>
    <n v="20"/>
    <n v="5"/>
    <n v="10"/>
    <n v="2"/>
    <n v="20"/>
    <n v="25"/>
    <n v="25"/>
    <n v="25"/>
    <n v="0"/>
    <n v="0"/>
    <n v="20"/>
    <n v="0"/>
    <n v="10"/>
    <n v="25"/>
    <n v="20"/>
    <n v="25"/>
    <n v="20"/>
    <n v="10"/>
    <n v="50"/>
    <n v="10"/>
    <n v="20"/>
    <n v="10"/>
    <m/>
    <m/>
    <x v="1"/>
  </r>
  <r>
    <n v="802070005"/>
    <x v="0"/>
    <x v="18"/>
    <s v="Administració local"/>
    <s v="Ajuntaments"/>
    <x v="0"/>
    <n v="7.5"/>
    <n v="7.5"/>
    <n v="25"/>
    <n v="1"/>
    <n v="0"/>
    <n v="0"/>
    <n v="0"/>
    <n v="0"/>
    <n v="10"/>
    <n v="25"/>
    <n v="25"/>
    <n v="0"/>
    <n v="0"/>
    <n v="10"/>
    <n v="25"/>
    <n v="20"/>
    <n v="5"/>
    <n v="10"/>
    <n v="0"/>
    <n v="20"/>
    <n v="0"/>
    <n v="0"/>
    <n v="25"/>
    <n v="0"/>
    <n v="0"/>
    <n v="0"/>
    <n v="0"/>
    <n v="10"/>
    <n v="25"/>
    <n v="20"/>
    <n v="25"/>
    <n v="20"/>
    <n v="10"/>
    <n v="50"/>
    <n v="10"/>
    <n v="20"/>
    <n v="10"/>
    <m/>
    <m/>
    <x v="1"/>
  </r>
  <r>
    <n v="802290004"/>
    <x v="4"/>
    <x v="19"/>
    <s v="Administració local"/>
    <s v="Ajuntaments"/>
    <x v="0"/>
    <n v="7.5"/>
    <n v="7.5"/>
    <n v="25"/>
    <n v="1"/>
    <n v="0"/>
    <n v="0"/>
    <n v="0"/>
    <n v="0"/>
    <n v="10"/>
    <n v="25"/>
    <n v="25"/>
    <n v="0"/>
    <n v="0"/>
    <n v="10"/>
    <n v="25"/>
    <n v="20"/>
    <n v="5"/>
    <n v="10"/>
    <n v="0"/>
    <n v="20"/>
    <n v="0"/>
    <n v="25"/>
    <n v="25"/>
    <n v="0"/>
    <n v="0"/>
    <n v="0"/>
    <n v="0"/>
    <n v="0"/>
    <n v="25"/>
    <n v="20"/>
    <n v="25"/>
    <n v="20"/>
    <n v="10"/>
    <n v="50"/>
    <n v="10"/>
    <n v="20"/>
    <n v="10"/>
    <m/>
    <m/>
    <x v="1"/>
  </r>
  <r>
    <n v="802350006"/>
    <x v="1"/>
    <x v="20"/>
    <s v="Administració local"/>
    <s v="Ajuntaments"/>
    <x v="0"/>
    <n v="7.5"/>
    <n v="7.5"/>
    <n v="25"/>
    <n v="1"/>
    <n v="0"/>
    <n v="0"/>
    <n v="0"/>
    <n v="0"/>
    <n v="10"/>
    <n v="25"/>
    <n v="25"/>
    <n v="0"/>
    <n v="0"/>
    <n v="10"/>
    <n v="25"/>
    <n v="20"/>
    <n v="5"/>
    <n v="10"/>
    <n v="0"/>
    <n v="20"/>
    <n v="25"/>
    <n v="25"/>
    <n v="25"/>
    <n v="0"/>
    <n v="0"/>
    <n v="0"/>
    <n v="0"/>
    <n v="10"/>
    <n v="25"/>
    <n v="20"/>
    <n v="25"/>
    <n v="20"/>
    <n v="10"/>
    <n v="50"/>
    <n v="10"/>
    <n v="20"/>
    <n v="10"/>
    <m/>
    <m/>
    <x v="1"/>
  </r>
  <r>
    <n v="802530008"/>
    <x v="9"/>
    <x v="21"/>
    <s v="Administració local"/>
    <s v="Ajuntaments"/>
    <x v="1"/>
    <n v="7.5"/>
    <n v="7.5"/>
    <n v="25"/>
    <n v="1"/>
    <n v="0"/>
    <n v="0"/>
    <n v="0"/>
    <n v="0"/>
    <n v="10"/>
    <n v="25"/>
    <n v="25"/>
    <n v="0"/>
    <n v="0"/>
    <n v="10"/>
    <n v="25"/>
    <n v="20"/>
    <n v="5"/>
    <n v="10"/>
    <n v="0"/>
    <n v="20"/>
    <n v="25"/>
    <n v="25"/>
    <n v="25"/>
    <n v="0"/>
    <n v="0"/>
    <n v="0"/>
    <n v="0"/>
    <n v="0"/>
    <n v="25"/>
    <n v="20"/>
    <n v="25"/>
    <n v="20"/>
    <n v="10"/>
    <n v="50"/>
    <n v="0"/>
    <n v="0"/>
    <n v="10"/>
    <m/>
    <m/>
    <x v="1"/>
  </r>
  <r>
    <n v="802720002"/>
    <x v="5"/>
    <x v="22"/>
    <s v="Administració local"/>
    <s v="Ajuntaments"/>
    <x v="1"/>
    <n v="7.5"/>
    <n v="7.5"/>
    <n v="25"/>
    <n v="1"/>
    <n v="0"/>
    <n v="0"/>
    <n v="0"/>
    <n v="0"/>
    <n v="10"/>
    <n v="25"/>
    <n v="25"/>
    <n v="0"/>
    <n v="0"/>
    <n v="10"/>
    <n v="25"/>
    <n v="20"/>
    <n v="5"/>
    <n v="10"/>
    <n v="0"/>
    <n v="20"/>
    <n v="0"/>
    <n v="25"/>
    <n v="25"/>
    <n v="0"/>
    <n v="0"/>
    <n v="0"/>
    <n v="0"/>
    <n v="0"/>
    <n v="25"/>
    <n v="20"/>
    <n v="25"/>
    <n v="20"/>
    <n v="10"/>
    <n v="50"/>
    <n v="0"/>
    <n v="0"/>
    <n v="10"/>
    <m/>
    <m/>
    <x v="1"/>
  </r>
  <r>
    <n v="802880001"/>
    <x v="9"/>
    <x v="23"/>
    <s v="Administració local"/>
    <s v="Ajuntaments"/>
    <x v="1"/>
    <n v="7.5"/>
    <n v="7.5"/>
    <n v="25"/>
    <n v="1"/>
    <n v="0"/>
    <n v="0"/>
    <n v="0"/>
    <n v="0"/>
    <n v="0"/>
    <n v="0"/>
    <n v="0"/>
    <n v="0"/>
    <n v="0"/>
    <n v="0"/>
    <n v="0"/>
    <n v="20"/>
    <n v="5"/>
    <n v="10"/>
    <n v="0"/>
    <n v="0"/>
    <n v="0"/>
    <n v="0"/>
    <n v="0"/>
    <n v="0"/>
    <n v="0"/>
    <n v="0"/>
    <n v="0"/>
    <n v="0"/>
    <n v="25"/>
    <n v="20"/>
    <n v="0"/>
    <n v="20"/>
    <n v="0"/>
    <n v="0"/>
    <n v="0"/>
    <n v="0"/>
    <n v="0"/>
    <m/>
    <m/>
    <x v="1"/>
  </r>
  <r>
    <n v="802910007"/>
    <x v="2"/>
    <x v="24"/>
    <s v="Administració local"/>
    <s v="Ajuntaments"/>
    <x v="1"/>
    <n v="7.5"/>
    <n v="7.5"/>
    <n v="25"/>
    <n v="1"/>
    <n v="0"/>
    <n v="0"/>
    <n v="0"/>
    <n v="0"/>
    <n v="0"/>
    <n v="25"/>
    <n v="25"/>
    <n v="0"/>
    <n v="0"/>
    <n v="10"/>
    <n v="25"/>
    <n v="20"/>
    <n v="5"/>
    <n v="10"/>
    <n v="0"/>
    <n v="20"/>
    <n v="0"/>
    <n v="25"/>
    <n v="25"/>
    <n v="0"/>
    <n v="0"/>
    <n v="0"/>
    <n v="0"/>
    <n v="0"/>
    <n v="25"/>
    <n v="20"/>
    <n v="25"/>
    <n v="20"/>
    <n v="10"/>
    <n v="50"/>
    <n v="0"/>
    <n v="0"/>
    <n v="0"/>
    <m/>
    <m/>
    <x v="1"/>
  </r>
  <r>
    <n v="803050006"/>
    <x v="2"/>
    <x v="25"/>
    <s v="Administració local"/>
    <s v="Ajuntaments"/>
    <x v="0"/>
    <n v="7.5"/>
    <n v="7.5"/>
    <n v="25"/>
    <n v="1"/>
    <n v="0"/>
    <n v="0"/>
    <n v="0"/>
    <n v="0"/>
    <n v="10"/>
    <n v="25"/>
    <n v="25"/>
    <n v="0"/>
    <n v="0"/>
    <n v="10"/>
    <n v="25"/>
    <n v="20"/>
    <n v="5"/>
    <n v="10"/>
    <n v="0"/>
    <n v="20"/>
    <n v="0"/>
    <n v="0"/>
    <n v="0"/>
    <n v="0"/>
    <n v="0"/>
    <n v="20"/>
    <n v="0"/>
    <n v="10"/>
    <n v="25"/>
    <n v="20"/>
    <n v="25"/>
    <n v="20"/>
    <n v="10"/>
    <n v="50"/>
    <n v="10"/>
    <n v="20"/>
    <n v="0"/>
    <m/>
    <m/>
    <x v="1"/>
  </r>
  <r>
    <n v="803120002"/>
    <x v="9"/>
    <x v="26"/>
    <s v="Administració local"/>
    <s v="Ajuntaments"/>
    <x v="1"/>
    <n v="7.5"/>
    <n v="7.5"/>
    <n v="25"/>
    <n v="1"/>
    <n v="0"/>
    <n v="0"/>
    <n v="0"/>
    <n v="0"/>
    <n v="10"/>
    <n v="25"/>
    <n v="25"/>
    <n v="25"/>
    <n v="25"/>
    <n v="10"/>
    <n v="25"/>
    <n v="20"/>
    <n v="5"/>
    <n v="10"/>
    <n v="0"/>
    <n v="20"/>
    <n v="0"/>
    <n v="0"/>
    <n v="25"/>
    <n v="0"/>
    <n v="0"/>
    <n v="0"/>
    <n v="0"/>
    <n v="10"/>
    <n v="25"/>
    <n v="20"/>
    <n v="25"/>
    <n v="20"/>
    <n v="10"/>
    <n v="50"/>
    <n v="0"/>
    <n v="0"/>
    <n v="10"/>
    <m/>
    <m/>
    <x v="1"/>
  </r>
  <r>
    <n v="803480001"/>
    <x v="10"/>
    <x v="27"/>
    <s v="Administració local"/>
    <s v="Ajuntaments"/>
    <x v="1"/>
    <n v="7.5"/>
    <n v="7.5"/>
    <n v="25"/>
    <n v="1"/>
    <n v="0"/>
    <n v="0"/>
    <n v="0"/>
    <n v="0"/>
    <n v="10"/>
    <n v="25"/>
    <n v="25"/>
    <n v="0"/>
    <n v="0"/>
    <n v="10"/>
    <n v="25"/>
    <n v="20"/>
    <n v="5"/>
    <n v="10"/>
    <n v="0"/>
    <n v="20"/>
    <n v="0"/>
    <n v="25"/>
    <n v="25"/>
    <n v="0"/>
    <n v="0"/>
    <n v="0"/>
    <n v="0"/>
    <n v="0"/>
    <n v="25"/>
    <n v="20"/>
    <n v="25"/>
    <n v="20"/>
    <n v="10"/>
    <n v="50"/>
    <n v="0"/>
    <n v="0"/>
    <n v="10"/>
    <m/>
    <m/>
    <x v="1"/>
  </r>
  <r>
    <n v="803330008"/>
    <x v="1"/>
    <x v="28"/>
    <s v="Administració local"/>
    <s v="Ajuntaments"/>
    <x v="0"/>
    <n v="7.5"/>
    <n v="7.5"/>
    <n v="25"/>
    <n v="1"/>
    <n v="0"/>
    <n v="0"/>
    <n v="0"/>
    <n v="0"/>
    <n v="10"/>
    <n v="25"/>
    <n v="25"/>
    <n v="25"/>
    <n v="25"/>
    <n v="10"/>
    <n v="25"/>
    <n v="20"/>
    <n v="5"/>
    <n v="10"/>
    <n v="0"/>
    <n v="20"/>
    <n v="0"/>
    <n v="25"/>
    <n v="25"/>
    <n v="0"/>
    <n v="0"/>
    <n v="0"/>
    <n v="0"/>
    <n v="0"/>
    <n v="25"/>
    <n v="20"/>
    <n v="25"/>
    <n v="20"/>
    <n v="10"/>
    <n v="50"/>
    <n v="10"/>
    <n v="20"/>
    <n v="0"/>
    <m/>
    <m/>
    <x v="1"/>
  </r>
  <r>
    <n v="803270005"/>
    <x v="2"/>
    <x v="29"/>
    <s v="Administració local"/>
    <s v="Ajuntaments"/>
    <x v="1"/>
    <n v="7.5"/>
    <n v="7.5"/>
    <n v="25"/>
    <n v="1"/>
    <n v="0"/>
    <n v="0"/>
    <n v="0"/>
    <n v="0"/>
    <n v="0"/>
    <n v="0"/>
    <n v="0"/>
    <n v="0"/>
    <n v="0"/>
    <n v="0"/>
    <n v="0"/>
    <n v="20"/>
    <n v="5"/>
    <n v="10"/>
    <n v="0"/>
    <n v="0"/>
    <n v="0"/>
    <n v="0"/>
    <n v="0"/>
    <n v="0"/>
    <n v="0"/>
    <n v="0"/>
    <n v="0"/>
    <n v="0"/>
    <n v="25"/>
    <n v="20"/>
    <n v="0"/>
    <n v="20"/>
    <n v="0"/>
    <n v="0"/>
    <n v="0"/>
    <n v="0"/>
    <n v="0"/>
    <m/>
    <m/>
    <x v="1"/>
  </r>
  <r>
    <n v="803510007"/>
    <x v="2"/>
    <x v="30"/>
    <s v="Administració local"/>
    <s v="Ajuntaments"/>
    <x v="0"/>
    <n v="7.5"/>
    <n v="7.5"/>
    <n v="25"/>
    <n v="1"/>
    <n v="0"/>
    <n v="0"/>
    <n v="0"/>
    <n v="0"/>
    <n v="10"/>
    <n v="25"/>
    <n v="25"/>
    <n v="0"/>
    <n v="0"/>
    <n v="10"/>
    <n v="25"/>
    <n v="20"/>
    <n v="5"/>
    <n v="10"/>
    <n v="0"/>
    <n v="20"/>
    <n v="0"/>
    <n v="25"/>
    <n v="25"/>
    <n v="0"/>
    <n v="0"/>
    <n v="0"/>
    <n v="0"/>
    <n v="0"/>
    <n v="25"/>
    <n v="20"/>
    <n v="25"/>
    <n v="20"/>
    <n v="10"/>
    <n v="50"/>
    <n v="10"/>
    <n v="20"/>
    <n v="10"/>
    <m/>
    <m/>
    <x v="1"/>
  </r>
  <r>
    <n v="803700000"/>
    <x v="8"/>
    <x v="31"/>
    <s v="Administració local"/>
    <s v="Ajuntaments"/>
    <x v="1"/>
    <n v="7.5"/>
    <n v="7.5"/>
    <n v="25"/>
    <n v="1"/>
    <n v="0"/>
    <n v="0"/>
    <n v="0"/>
    <n v="0"/>
    <n v="10"/>
    <n v="25"/>
    <n v="25"/>
    <n v="0"/>
    <n v="0"/>
    <n v="10"/>
    <n v="25"/>
    <n v="20"/>
    <n v="5"/>
    <n v="10"/>
    <n v="0"/>
    <n v="20"/>
    <n v="0"/>
    <n v="25"/>
    <n v="25"/>
    <n v="0"/>
    <n v="0"/>
    <n v="0"/>
    <n v="0"/>
    <n v="10"/>
    <n v="25"/>
    <n v="20"/>
    <n v="25"/>
    <n v="20"/>
    <n v="10"/>
    <n v="50"/>
    <n v="0"/>
    <n v="0"/>
    <n v="0"/>
    <m/>
    <m/>
    <x v="1"/>
  </r>
  <r>
    <n v="803860009"/>
    <x v="3"/>
    <x v="32"/>
    <s v="Administració local"/>
    <s v="Ajuntaments"/>
    <x v="1"/>
    <n v="7.5"/>
    <n v="7.5"/>
    <n v="25"/>
    <n v="1"/>
    <n v="0"/>
    <n v="0"/>
    <n v="0"/>
    <n v="0"/>
    <n v="0"/>
    <n v="0"/>
    <n v="0"/>
    <n v="0"/>
    <n v="0"/>
    <n v="0"/>
    <n v="0"/>
    <n v="0"/>
    <n v="5"/>
    <n v="10"/>
    <n v="0"/>
    <n v="0"/>
    <n v="0"/>
    <n v="0"/>
    <n v="0"/>
    <n v="0"/>
    <n v="0"/>
    <n v="0"/>
    <n v="0"/>
    <n v="0"/>
    <n v="25"/>
    <n v="20"/>
    <n v="0"/>
    <n v="20"/>
    <n v="0"/>
    <n v="0"/>
    <n v="0"/>
    <n v="0"/>
    <n v="0"/>
    <m/>
    <m/>
    <x v="1"/>
  </r>
  <r>
    <n v="803990004"/>
    <x v="1"/>
    <x v="33"/>
    <s v="Administració local"/>
    <s v="Ajuntaments"/>
    <x v="1"/>
    <n v="7.5"/>
    <n v="7.5"/>
    <n v="25"/>
    <n v="1"/>
    <n v="0"/>
    <n v="0"/>
    <n v="0"/>
    <n v="0"/>
    <n v="0"/>
    <n v="25"/>
    <n v="25"/>
    <n v="0"/>
    <n v="0"/>
    <n v="10"/>
    <n v="25"/>
    <n v="20"/>
    <n v="5"/>
    <n v="10"/>
    <n v="0"/>
    <n v="20"/>
    <n v="0"/>
    <n v="25"/>
    <n v="25"/>
    <n v="0"/>
    <n v="0"/>
    <n v="0"/>
    <n v="0"/>
    <n v="0"/>
    <n v="25"/>
    <n v="20"/>
    <n v="25"/>
    <n v="20"/>
    <n v="10"/>
    <n v="50"/>
    <n v="0"/>
    <n v="0"/>
    <n v="10"/>
    <m/>
    <m/>
    <x v="1"/>
  </r>
  <r>
    <n v="804030008"/>
    <x v="2"/>
    <x v="34"/>
    <s v="Administració local"/>
    <s v="Ajuntaments"/>
    <x v="0"/>
    <n v="7.5"/>
    <n v="7.5"/>
    <n v="25"/>
    <n v="1"/>
    <n v="0"/>
    <n v="0"/>
    <n v="0"/>
    <n v="0"/>
    <n v="10"/>
    <n v="25"/>
    <n v="25"/>
    <n v="0"/>
    <n v="0"/>
    <n v="10"/>
    <n v="25"/>
    <n v="20"/>
    <n v="5"/>
    <n v="10"/>
    <n v="0"/>
    <n v="20"/>
    <n v="0"/>
    <n v="25"/>
    <n v="25"/>
    <n v="0"/>
    <n v="0"/>
    <n v="0"/>
    <n v="0"/>
    <n v="0"/>
    <n v="25"/>
    <n v="0"/>
    <n v="25"/>
    <n v="20"/>
    <n v="10"/>
    <n v="50"/>
    <n v="10"/>
    <n v="20"/>
    <n v="10"/>
    <m/>
    <m/>
    <x v="1"/>
  </r>
  <r>
    <n v="804100000"/>
    <x v="1"/>
    <x v="35"/>
    <s v="Administració local"/>
    <s v="Ajuntaments"/>
    <x v="0"/>
    <n v="7.5"/>
    <n v="7.5"/>
    <n v="25"/>
    <n v="1"/>
    <n v="0"/>
    <n v="0"/>
    <n v="0"/>
    <n v="0"/>
    <n v="0"/>
    <n v="25"/>
    <n v="25"/>
    <n v="0"/>
    <n v="0"/>
    <n v="10"/>
    <n v="25"/>
    <n v="20"/>
    <n v="5"/>
    <n v="10"/>
    <n v="0"/>
    <n v="20"/>
    <n v="0"/>
    <n v="25"/>
    <n v="25"/>
    <n v="0"/>
    <n v="0"/>
    <n v="0"/>
    <n v="0"/>
    <n v="0"/>
    <n v="25"/>
    <n v="0"/>
    <n v="25"/>
    <n v="20"/>
    <n v="10"/>
    <n v="50"/>
    <n v="10"/>
    <n v="20"/>
    <n v="0"/>
    <m/>
    <m/>
    <x v="1"/>
  </r>
  <r>
    <n v="804250006"/>
    <x v="1"/>
    <x v="36"/>
    <s v="Administració local"/>
    <s v="Ajuntaments"/>
    <x v="1"/>
    <n v="7.5"/>
    <n v="0"/>
    <n v="0"/>
    <n v="1"/>
    <n v="0"/>
    <n v="0"/>
    <n v="0"/>
    <n v="0"/>
    <n v="0"/>
    <n v="0"/>
    <n v="0"/>
    <n v="0"/>
    <n v="0"/>
    <n v="0"/>
    <n v="0"/>
    <n v="20"/>
    <n v="5"/>
    <n v="10"/>
    <n v="0"/>
    <n v="0"/>
    <n v="0"/>
    <n v="0"/>
    <n v="0"/>
    <n v="0"/>
    <n v="0"/>
    <n v="0"/>
    <n v="0"/>
    <n v="0"/>
    <n v="0"/>
    <n v="0"/>
    <n v="0"/>
    <n v="0"/>
    <n v="0"/>
    <n v="0"/>
    <n v="0"/>
    <n v="0"/>
    <n v="0"/>
    <m/>
    <m/>
    <x v="1"/>
  </r>
  <r>
    <n v="804310007"/>
    <x v="11"/>
    <x v="37"/>
    <s v="Administració local"/>
    <s v="Ajuntaments"/>
    <x v="0"/>
    <n v="7.5"/>
    <n v="0"/>
    <n v="0"/>
    <n v="1"/>
    <n v="0"/>
    <n v="0"/>
    <n v="0"/>
    <n v="0"/>
    <n v="0"/>
    <n v="0"/>
    <n v="0"/>
    <n v="0"/>
    <n v="0"/>
    <n v="0"/>
    <n v="0"/>
    <n v="0"/>
    <n v="5"/>
    <n v="10"/>
    <n v="0"/>
    <n v="0"/>
    <n v="0"/>
    <n v="0"/>
    <n v="0"/>
    <n v="0"/>
    <n v="0"/>
    <n v="0"/>
    <n v="0"/>
    <n v="0"/>
    <n v="0"/>
    <n v="0"/>
    <n v="0"/>
    <n v="0"/>
    <n v="0"/>
    <n v="0"/>
    <n v="0"/>
    <n v="0"/>
    <n v="0"/>
    <m/>
    <m/>
    <x v="1"/>
  </r>
  <r>
    <n v="804460009"/>
    <x v="9"/>
    <x v="38"/>
    <s v="Administració local"/>
    <s v="Ajuntaments"/>
    <x v="0"/>
    <n v="7.5"/>
    <n v="7.5"/>
    <n v="25"/>
    <n v="1"/>
    <n v="0"/>
    <n v="0"/>
    <n v="0"/>
    <n v="0"/>
    <n v="0"/>
    <n v="25"/>
    <n v="25"/>
    <n v="0"/>
    <n v="0"/>
    <n v="10"/>
    <n v="25"/>
    <n v="20"/>
    <n v="5"/>
    <n v="10"/>
    <n v="0"/>
    <n v="20"/>
    <n v="25"/>
    <n v="0"/>
    <n v="25"/>
    <n v="0"/>
    <n v="0"/>
    <n v="0"/>
    <n v="0"/>
    <n v="0"/>
    <n v="25"/>
    <n v="20"/>
    <n v="25"/>
    <n v="20"/>
    <n v="10"/>
    <n v="50"/>
    <n v="10"/>
    <n v="20"/>
    <n v="10"/>
    <m/>
    <m/>
    <x v="1"/>
  </r>
  <r>
    <n v="804620002"/>
    <x v="1"/>
    <x v="39"/>
    <s v="Administració local"/>
    <s v="Ajuntaments"/>
    <x v="0"/>
    <n v="0"/>
    <n v="0"/>
    <n v="25"/>
    <n v="1"/>
    <n v="0"/>
    <n v="0"/>
    <n v="0"/>
    <n v="0"/>
    <n v="0"/>
    <n v="0"/>
    <n v="0"/>
    <n v="0"/>
    <n v="0"/>
    <n v="0"/>
    <n v="0"/>
    <n v="0"/>
    <n v="5"/>
    <n v="10"/>
    <n v="0"/>
    <n v="0"/>
    <n v="0"/>
    <n v="0"/>
    <n v="0"/>
    <n v="0"/>
    <n v="0"/>
    <n v="0"/>
    <n v="0"/>
    <n v="10"/>
    <n v="0"/>
    <n v="0"/>
    <n v="0"/>
    <n v="20"/>
    <n v="0"/>
    <n v="0"/>
    <n v="10"/>
    <n v="20"/>
    <n v="0"/>
    <m/>
    <m/>
    <x v="1"/>
  </r>
  <r>
    <n v="804780001"/>
    <x v="3"/>
    <x v="40"/>
    <s v="Administració local"/>
    <s v="Ajuntaments"/>
    <x v="1"/>
    <n v="7.5"/>
    <n v="7.5"/>
    <n v="25"/>
    <n v="1"/>
    <n v="0"/>
    <n v="0"/>
    <n v="0"/>
    <n v="0"/>
    <n v="10"/>
    <n v="25"/>
    <n v="25"/>
    <n v="0"/>
    <n v="0"/>
    <n v="10"/>
    <n v="25"/>
    <n v="20"/>
    <n v="5"/>
    <n v="10"/>
    <n v="0"/>
    <n v="20"/>
    <n v="0"/>
    <n v="25"/>
    <n v="25"/>
    <n v="0"/>
    <n v="0"/>
    <n v="0"/>
    <n v="0"/>
    <n v="10"/>
    <n v="25"/>
    <n v="20"/>
    <n v="25"/>
    <n v="20"/>
    <n v="10"/>
    <n v="50"/>
    <n v="0"/>
    <n v="0"/>
    <n v="10"/>
    <m/>
    <m/>
    <x v="1"/>
  </r>
  <r>
    <n v="804840003"/>
    <x v="9"/>
    <x v="41"/>
    <s v="Administració local"/>
    <s v="Ajuntaments"/>
    <x v="1"/>
    <n v="7.5"/>
    <n v="7.5"/>
    <n v="25"/>
    <n v="1"/>
    <n v="0"/>
    <n v="0"/>
    <n v="0"/>
    <n v="0"/>
    <n v="0"/>
    <n v="25"/>
    <n v="25"/>
    <n v="0"/>
    <n v="0"/>
    <n v="10"/>
    <n v="25"/>
    <n v="20"/>
    <n v="5"/>
    <n v="10"/>
    <n v="0"/>
    <n v="20"/>
    <n v="0"/>
    <n v="25"/>
    <n v="25"/>
    <n v="0"/>
    <n v="0"/>
    <n v="0"/>
    <n v="0"/>
    <n v="0"/>
    <n v="25"/>
    <n v="20"/>
    <n v="25"/>
    <n v="20"/>
    <n v="10"/>
    <n v="50"/>
    <n v="0"/>
    <n v="0"/>
    <n v="10"/>
    <m/>
    <m/>
    <x v="1"/>
  </r>
  <r>
    <n v="804970005"/>
    <x v="4"/>
    <x v="42"/>
    <s v="Administració local"/>
    <s v="Ajuntaments"/>
    <x v="1"/>
    <n v="7.5"/>
    <n v="7.5"/>
    <n v="25"/>
    <n v="1"/>
    <n v="0"/>
    <n v="0"/>
    <n v="0"/>
    <n v="0"/>
    <n v="0"/>
    <n v="25"/>
    <n v="25"/>
    <n v="0"/>
    <n v="0"/>
    <n v="10"/>
    <n v="25"/>
    <n v="20"/>
    <n v="5"/>
    <n v="10"/>
    <n v="0"/>
    <n v="20"/>
    <n v="25"/>
    <n v="25"/>
    <n v="25"/>
    <n v="0"/>
    <n v="0"/>
    <n v="0"/>
    <n v="0"/>
    <n v="0"/>
    <n v="25"/>
    <n v="20"/>
    <n v="25"/>
    <n v="20"/>
    <n v="10"/>
    <n v="50"/>
    <n v="0"/>
    <n v="0"/>
    <n v="10"/>
    <m/>
    <m/>
    <x v="1"/>
  </r>
  <r>
    <n v="805170005"/>
    <x v="7"/>
    <x v="43"/>
    <s v="Administració local"/>
    <s v="Ajuntaments"/>
    <x v="3"/>
    <n v="7.5"/>
    <n v="7.5"/>
    <n v="25"/>
    <n v="1"/>
    <n v="0"/>
    <n v="0"/>
    <n v="0"/>
    <n v="0"/>
    <n v="0"/>
    <n v="25"/>
    <n v="25"/>
    <n v="25"/>
    <n v="25"/>
    <n v="10"/>
    <n v="25"/>
    <n v="20"/>
    <n v="5"/>
    <n v="10"/>
    <n v="0"/>
    <n v="20"/>
    <n v="0"/>
    <n v="25"/>
    <n v="25"/>
    <n v="0"/>
    <n v="0"/>
    <n v="0"/>
    <n v="0"/>
    <n v="0"/>
    <n v="25"/>
    <n v="20"/>
    <n v="25"/>
    <n v="20"/>
    <n v="10"/>
    <n v="50"/>
    <n v="10"/>
    <n v="20"/>
    <n v="0"/>
    <m/>
    <m/>
    <x v="1"/>
  </r>
  <r>
    <n v="805380001"/>
    <x v="3"/>
    <x v="44"/>
    <s v="Administració local"/>
    <s v="Ajuntaments"/>
    <x v="1"/>
    <n v="7.5"/>
    <n v="7.5"/>
    <n v="25"/>
    <n v="1"/>
    <n v="0"/>
    <n v="0"/>
    <n v="0"/>
    <n v="0"/>
    <n v="0"/>
    <n v="25"/>
    <n v="25"/>
    <n v="0"/>
    <n v="0"/>
    <n v="10"/>
    <n v="25"/>
    <n v="20"/>
    <n v="5"/>
    <n v="10"/>
    <n v="0"/>
    <n v="20"/>
    <n v="0"/>
    <n v="25"/>
    <n v="25"/>
    <n v="0"/>
    <n v="0"/>
    <n v="0"/>
    <n v="0"/>
    <n v="0"/>
    <n v="25"/>
    <n v="20"/>
    <n v="25"/>
    <n v="20"/>
    <n v="10"/>
    <n v="50"/>
    <n v="0"/>
    <n v="0"/>
    <n v="10"/>
    <m/>
    <m/>
    <x v="1"/>
  </r>
  <r>
    <n v="805430008"/>
    <x v="7"/>
    <x v="45"/>
    <s v="Administració local"/>
    <s v="Ajuntaments"/>
    <x v="0"/>
    <n v="7.5"/>
    <n v="7.5"/>
    <n v="25"/>
    <n v="1"/>
    <n v="0"/>
    <n v="2"/>
    <n v="0"/>
    <n v="1"/>
    <n v="10"/>
    <n v="25"/>
    <n v="25"/>
    <n v="25"/>
    <n v="25"/>
    <n v="10"/>
    <n v="25"/>
    <n v="20"/>
    <n v="5"/>
    <n v="10"/>
    <n v="0"/>
    <n v="20"/>
    <n v="25"/>
    <n v="0"/>
    <n v="25"/>
    <n v="0"/>
    <n v="20"/>
    <n v="0"/>
    <n v="0"/>
    <n v="0"/>
    <n v="25"/>
    <n v="20"/>
    <n v="25"/>
    <n v="20"/>
    <n v="10"/>
    <n v="50"/>
    <n v="10"/>
    <n v="20"/>
    <n v="10"/>
    <m/>
    <m/>
    <x v="1"/>
  </r>
  <r>
    <n v="805560009"/>
    <x v="10"/>
    <x v="46"/>
    <s v="Administració local"/>
    <s v="Ajuntaments"/>
    <x v="1"/>
    <n v="7.5"/>
    <n v="7.5"/>
    <n v="25"/>
    <n v="1"/>
    <n v="0"/>
    <n v="0"/>
    <n v="0"/>
    <n v="0"/>
    <n v="10"/>
    <n v="25"/>
    <n v="25"/>
    <n v="0"/>
    <n v="0"/>
    <n v="10"/>
    <n v="25"/>
    <n v="20"/>
    <n v="5"/>
    <n v="10"/>
    <n v="0"/>
    <n v="20"/>
    <n v="0"/>
    <n v="25"/>
    <n v="25"/>
    <n v="0"/>
    <n v="0"/>
    <n v="0"/>
    <n v="0"/>
    <n v="0"/>
    <n v="25"/>
    <n v="20"/>
    <n v="25"/>
    <n v="20"/>
    <n v="10"/>
    <n v="50"/>
    <n v="0"/>
    <n v="0"/>
    <n v="0"/>
    <m/>
    <m/>
    <x v="1"/>
  </r>
  <r>
    <n v="805690004"/>
    <x v="6"/>
    <x v="47"/>
    <s v="Administració local"/>
    <s v="Ajuntaments"/>
    <x v="2"/>
    <n v="7.5"/>
    <n v="7.5"/>
    <n v="25"/>
    <n v="1"/>
    <n v="0"/>
    <n v="0"/>
    <n v="0"/>
    <n v="0"/>
    <n v="10"/>
    <n v="25"/>
    <n v="25"/>
    <n v="25"/>
    <n v="25"/>
    <n v="10"/>
    <n v="25"/>
    <n v="20"/>
    <n v="5"/>
    <n v="10"/>
    <n v="0"/>
    <n v="20"/>
    <n v="25"/>
    <n v="25"/>
    <n v="25"/>
    <n v="0"/>
    <n v="0"/>
    <n v="20"/>
    <n v="0"/>
    <n v="10"/>
    <n v="25"/>
    <n v="20"/>
    <n v="25"/>
    <n v="20"/>
    <n v="10"/>
    <n v="50"/>
    <n v="10"/>
    <n v="20"/>
    <n v="0"/>
    <m/>
    <m/>
    <x v="1"/>
  </r>
  <r>
    <n v="805810007"/>
    <x v="5"/>
    <x v="48"/>
    <s v="Administració local"/>
    <s v="Ajuntaments"/>
    <x v="1"/>
    <n v="7.5"/>
    <n v="7.5"/>
    <n v="25"/>
    <n v="1"/>
    <n v="0"/>
    <n v="0"/>
    <n v="0"/>
    <n v="0"/>
    <n v="0"/>
    <n v="0"/>
    <n v="0"/>
    <n v="0"/>
    <n v="0"/>
    <n v="0"/>
    <n v="0"/>
    <n v="20"/>
    <n v="5"/>
    <n v="10"/>
    <n v="0"/>
    <n v="0"/>
    <n v="0"/>
    <n v="0"/>
    <n v="0"/>
    <n v="0"/>
    <n v="0"/>
    <n v="0"/>
    <n v="0"/>
    <n v="0"/>
    <n v="25"/>
    <n v="20"/>
    <n v="0"/>
    <n v="20"/>
    <n v="0"/>
    <n v="0"/>
    <n v="0"/>
    <n v="0"/>
    <n v="0"/>
    <m/>
    <m/>
    <x v="1"/>
  </r>
  <r>
    <n v="806150006"/>
    <x v="3"/>
    <x v="49"/>
    <s v="Administració local"/>
    <s v="Ajuntaments"/>
    <x v="1"/>
    <n v="7.5"/>
    <n v="7.5"/>
    <n v="25"/>
    <n v="1"/>
    <n v="0"/>
    <n v="0"/>
    <n v="0"/>
    <n v="0"/>
    <n v="0"/>
    <n v="0"/>
    <n v="0"/>
    <n v="0"/>
    <n v="0"/>
    <n v="0"/>
    <n v="0"/>
    <n v="20"/>
    <n v="5"/>
    <n v="10"/>
    <n v="0"/>
    <n v="0"/>
    <n v="0"/>
    <n v="0"/>
    <n v="0"/>
    <n v="0"/>
    <n v="0"/>
    <n v="0"/>
    <n v="0"/>
    <n v="0"/>
    <n v="25"/>
    <n v="20"/>
    <n v="0"/>
    <n v="20"/>
    <n v="0"/>
    <n v="0"/>
    <n v="0"/>
    <n v="0"/>
    <n v="0"/>
    <m/>
    <m/>
    <x v="1"/>
  </r>
  <r>
    <n v="806200000"/>
    <x v="3"/>
    <x v="50"/>
    <s v="Administració local"/>
    <s v="Ajuntaments"/>
    <x v="1"/>
    <n v="7.5"/>
    <n v="7.5"/>
    <n v="25"/>
    <n v="1"/>
    <n v="0"/>
    <n v="0"/>
    <n v="0"/>
    <n v="0"/>
    <n v="0"/>
    <n v="25"/>
    <n v="25"/>
    <n v="0"/>
    <n v="0"/>
    <n v="10"/>
    <n v="25"/>
    <n v="20"/>
    <n v="5"/>
    <n v="10"/>
    <n v="0"/>
    <n v="20"/>
    <n v="0"/>
    <n v="25"/>
    <n v="25"/>
    <n v="0"/>
    <n v="0"/>
    <n v="0"/>
    <n v="0"/>
    <n v="0"/>
    <n v="25"/>
    <n v="20"/>
    <n v="25"/>
    <n v="20"/>
    <n v="10"/>
    <n v="50"/>
    <n v="0"/>
    <n v="0"/>
    <n v="10"/>
    <m/>
    <m/>
    <x v="1"/>
  </r>
  <r>
    <n v="806360009"/>
    <x v="9"/>
    <x v="51"/>
    <s v="Administració local"/>
    <s v="Ajuntaments"/>
    <x v="1"/>
    <n v="7.5"/>
    <n v="7.5"/>
    <n v="25"/>
    <n v="1"/>
    <n v="0"/>
    <n v="0"/>
    <n v="0"/>
    <n v="0"/>
    <n v="0"/>
    <n v="0"/>
    <n v="0"/>
    <n v="0"/>
    <n v="0"/>
    <n v="0"/>
    <n v="0"/>
    <n v="20"/>
    <n v="5"/>
    <n v="10"/>
    <n v="0"/>
    <n v="0"/>
    <n v="25"/>
    <n v="0"/>
    <n v="0"/>
    <n v="0"/>
    <n v="0"/>
    <n v="0"/>
    <n v="0"/>
    <n v="0"/>
    <n v="25"/>
    <n v="20"/>
    <n v="0"/>
    <n v="20"/>
    <n v="0"/>
    <n v="0"/>
    <n v="0"/>
    <n v="0"/>
    <n v="0"/>
    <m/>
    <m/>
    <x v="1"/>
  </r>
  <r>
    <n v="806410007"/>
    <x v="10"/>
    <x v="52"/>
    <s v="Administració local"/>
    <s v="Ajuntaments"/>
    <x v="1"/>
    <n v="7.5"/>
    <n v="7.5"/>
    <n v="25"/>
    <n v="1"/>
    <n v="0"/>
    <n v="0"/>
    <n v="0"/>
    <n v="0"/>
    <n v="10"/>
    <n v="25"/>
    <n v="25"/>
    <n v="0"/>
    <n v="0"/>
    <n v="10"/>
    <n v="25"/>
    <n v="20"/>
    <n v="5"/>
    <n v="10"/>
    <n v="0"/>
    <n v="20"/>
    <n v="25"/>
    <n v="25"/>
    <n v="25"/>
    <n v="0"/>
    <n v="0"/>
    <n v="0"/>
    <n v="0"/>
    <n v="0"/>
    <n v="25"/>
    <n v="20"/>
    <n v="25"/>
    <n v="20"/>
    <n v="10"/>
    <n v="50"/>
    <n v="0"/>
    <n v="0"/>
    <n v="10"/>
    <m/>
    <m/>
    <x v="1"/>
  </r>
  <r>
    <n v="806540003"/>
    <x v="5"/>
    <x v="53"/>
    <s v="Administració local"/>
    <s v="Ajuntaments"/>
    <x v="1"/>
    <n v="7.5"/>
    <n v="7.5"/>
    <n v="25"/>
    <n v="1"/>
    <n v="0"/>
    <n v="0"/>
    <n v="0"/>
    <n v="0"/>
    <n v="0"/>
    <n v="25"/>
    <n v="25"/>
    <n v="0"/>
    <n v="0"/>
    <n v="10"/>
    <n v="25"/>
    <n v="20"/>
    <n v="5"/>
    <n v="10"/>
    <n v="0"/>
    <n v="20"/>
    <n v="0"/>
    <n v="25"/>
    <n v="25"/>
    <n v="0"/>
    <n v="0"/>
    <n v="0"/>
    <n v="0"/>
    <n v="0"/>
    <n v="25"/>
    <n v="20"/>
    <n v="25"/>
    <n v="20"/>
    <n v="10"/>
    <n v="50"/>
    <n v="0"/>
    <n v="0"/>
    <n v="10"/>
    <m/>
    <m/>
    <x v="1"/>
  </r>
  <r>
    <n v="806670005"/>
    <x v="0"/>
    <x v="54"/>
    <s v="Administració local"/>
    <s v="Ajuntaments"/>
    <x v="1"/>
    <n v="7.5"/>
    <n v="7.5"/>
    <n v="25"/>
    <n v="1"/>
    <n v="0"/>
    <n v="0"/>
    <n v="0"/>
    <n v="0"/>
    <n v="0"/>
    <n v="0"/>
    <n v="0"/>
    <n v="0"/>
    <n v="0"/>
    <n v="0"/>
    <n v="0"/>
    <n v="20"/>
    <n v="5"/>
    <n v="10"/>
    <n v="0"/>
    <n v="0"/>
    <n v="0"/>
    <n v="0"/>
    <n v="0"/>
    <n v="0"/>
    <n v="0"/>
    <n v="0"/>
    <n v="0"/>
    <n v="10"/>
    <n v="25"/>
    <n v="20"/>
    <n v="0"/>
    <n v="20"/>
    <n v="0"/>
    <n v="0"/>
    <n v="0"/>
    <n v="0"/>
    <n v="0"/>
    <m/>
    <m/>
    <x v="1"/>
  </r>
  <r>
    <n v="806730008"/>
    <x v="8"/>
    <x v="55"/>
    <s v="Administració local"/>
    <s v="Ajuntaments"/>
    <x v="0"/>
    <n v="7.5"/>
    <n v="7.5"/>
    <n v="25"/>
    <n v="1"/>
    <n v="0"/>
    <n v="0"/>
    <n v="0"/>
    <n v="0"/>
    <n v="10"/>
    <n v="25"/>
    <n v="25"/>
    <n v="0"/>
    <n v="0"/>
    <n v="10"/>
    <n v="25"/>
    <n v="20"/>
    <n v="5"/>
    <n v="10"/>
    <n v="0"/>
    <n v="20"/>
    <n v="0"/>
    <n v="0"/>
    <n v="0"/>
    <n v="0"/>
    <n v="0"/>
    <n v="0"/>
    <n v="0"/>
    <n v="0"/>
    <n v="25"/>
    <n v="20"/>
    <n v="25"/>
    <n v="20"/>
    <n v="10"/>
    <n v="50"/>
    <n v="10"/>
    <n v="20"/>
    <n v="0"/>
    <m/>
    <m/>
    <x v="1"/>
  </r>
  <r>
    <n v="826870005"/>
    <x v="4"/>
    <x v="56"/>
    <s v="Administració local"/>
    <s v="Ajuntaments"/>
    <x v="1"/>
    <n v="7.5"/>
    <n v="7.5"/>
    <n v="25"/>
    <n v="1"/>
    <n v="0"/>
    <n v="0"/>
    <n v="0"/>
    <n v="0"/>
    <n v="0"/>
    <n v="0"/>
    <n v="0"/>
    <n v="0"/>
    <n v="0"/>
    <n v="0"/>
    <n v="0"/>
    <n v="20"/>
    <n v="5"/>
    <n v="10"/>
    <n v="0"/>
    <n v="0"/>
    <n v="25"/>
    <n v="0"/>
    <n v="0"/>
    <n v="0"/>
    <n v="0"/>
    <n v="0"/>
    <n v="0"/>
    <n v="0"/>
    <n v="25"/>
    <n v="20"/>
    <n v="0"/>
    <n v="20"/>
    <n v="0"/>
    <n v="0"/>
    <n v="0"/>
    <n v="0"/>
    <n v="0"/>
    <m/>
    <m/>
    <x v="1"/>
  </r>
  <r>
    <n v="826650006"/>
    <x v="6"/>
    <x v="57"/>
    <s v="Administració local"/>
    <s v="Ajuntaments"/>
    <x v="2"/>
    <n v="7.5"/>
    <n v="7.5"/>
    <n v="25"/>
    <n v="1"/>
    <n v="0"/>
    <n v="0"/>
    <n v="0"/>
    <n v="0"/>
    <n v="0"/>
    <n v="0"/>
    <n v="0"/>
    <n v="0"/>
    <n v="0"/>
    <n v="0"/>
    <n v="0"/>
    <n v="20"/>
    <n v="5"/>
    <n v="10"/>
    <n v="0"/>
    <n v="0"/>
    <n v="0"/>
    <n v="0"/>
    <n v="0"/>
    <n v="0"/>
    <n v="0"/>
    <n v="0"/>
    <n v="0"/>
    <n v="0"/>
    <n v="25"/>
    <n v="20"/>
    <n v="0"/>
    <n v="20"/>
    <n v="0"/>
    <n v="0"/>
    <n v="10"/>
    <n v="20"/>
    <n v="0"/>
    <m/>
    <m/>
    <x v="1"/>
  </r>
  <r>
    <n v="806890004"/>
    <x v="0"/>
    <x v="58"/>
    <s v="Administració local"/>
    <s v="Ajuntaments"/>
    <x v="0"/>
    <n v="7.5"/>
    <n v="7.5"/>
    <n v="25"/>
    <n v="1"/>
    <n v="0"/>
    <n v="0"/>
    <n v="0"/>
    <n v="0"/>
    <n v="10"/>
    <n v="25"/>
    <n v="25"/>
    <n v="25"/>
    <n v="25"/>
    <n v="10"/>
    <n v="25"/>
    <n v="20"/>
    <n v="5"/>
    <n v="10"/>
    <n v="0"/>
    <n v="20"/>
    <n v="0"/>
    <n v="0"/>
    <n v="25"/>
    <n v="0"/>
    <n v="0"/>
    <n v="0"/>
    <n v="0"/>
    <n v="0"/>
    <n v="25"/>
    <n v="20"/>
    <n v="25"/>
    <n v="20"/>
    <n v="10"/>
    <n v="50"/>
    <n v="10"/>
    <n v="20"/>
    <n v="0"/>
    <m/>
    <m/>
    <x v="1"/>
  </r>
  <r>
    <n v="806920002"/>
    <x v="0"/>
    <x v="59"/>
    <s v="Administració local"/>
    <s v="Ajuntaments"/>
    <x v="1"/>
    <n v="7.5"/>
    <n v="7.5"/>
    <n v="25"/>
    <n v="1"/>
    <n v="0"/>
    <n v="0"/>
    <n v="0"/>
    <n v="0"/>
    <n v="10"/>
    <n v="25"/>
    <n v="25"/>
    <n v="0"/>
    <n v="0"/>
    <n v="10"/>
    <n v="25"/>
    <n v="20"/>
    <n v="5"/>
    <n v="10"/>
    <n v="0"/>
    <n v="20"/>
    <n v="0"/>
    <n v="25"/>
    <n v="25"/>
    <n v="0"/>
    <n v="0"/>
    <n v="0"/>
    <n v="0"/>
    <n v="0"/>
    <n v="25"/>
    <n v="20"/>
    <n v="25"/>
    <n v="20"/>
    <n v="10"/>
    <n v="50"/>
    <n v="0"/>
    <n v="0"/>
    <n v="10"/>
    <m/>
    <m/>
    <x v="1"/>
  </r>
  <r>
    <n v="807280001"/>
    <x v="0"/>
    <x v="60"/>
    <s v="Administració local"/>
    <s v="Ajuntaments"/>
    <x v="0"/>
    <n v="7.5"/>
    <n v="7.5"/>
    <n v="25"/>
    <n v="1"/>
    <n v="0"/>
    <n v="0"/>
    <n v="0"/>
    <n v="0"/>
    <n v="0"/>
    <n v="25"/>
    <n v="25"/>
    <n v="0"/>
    <n v="0"/>
    <n v="10"/>
    <n v="25"/>
    <n v="20"/>
    <n v="5"/>
    <n v="10"/>
    <n v="0"/>
    <n v="20"/>
    <n v="25"/>
    <n v="0"/>
    <n v="25"/>
    <n v="0"/>
    <n v="0"/>
    <n v="0"/>
    <n v="0"/>
    <n v="0"/>
    <n v="25"/>
    <n v="20"/>
    <n v="25"/>
    <n v="20"/>
    <n v="10"/>
    <n v="50"/>
    <n v="10"/>
    <n v="20"/>
    <n v="10"/>
    <m/>
    <m/>
    <x v="1"/>
  </r>
  <r>
    <n v="807340003"/>
    <x v="6"/>
    <x v="61"/>
    <s v="Administració local"/>
    <s v="Ajuntaments"/>
    <x v="2"/>
    <n v="7.5"/>
    <n v="7.5"/>
    <n v="25"/>
    <n v="1"/>
    <n v="0"/>
    <n v="0"/>
    <n v="0"/>
    <n v="0"/>
    <n v="0"/>
    <n v="25"/>
    <n v="25"/>
    <n v="0"/>
    <n v="0"/>
    <n v="10"/>
    <n v="25"/>
    <n v="20"/>
    <n v="5"/>
    <n v="10"/>
    <n v="0"/>
    <n v="20"/>
    <n v="25"/>
    <n v="0"/>
    <n v="25"/>
    <n v="0"/>
    <n v="0"/>
    <n v="20"/>
    <n v="0"/>
    <n v="10"/>
    <n v="25"/>
    <n v="20"/>
    <n v="25"/>
    <n v="20"/>
    <n v="10"/>
    <n v="50"/>
    <n v="10"/>
    <n v="20"/>
    <n v="0"/>
    <m/>
    <m/>
    <x v="1"/>
  </r>
  <r>
    <n v="807490004"/>
    <x v="11"/>
    <x v="62"/>
    <s v="Administració local"/>
    <s v="Ajuntaments"/>
    <x v="0"/>
    <n v="7.5"/>
    <n v="7.5"/>
    <n v="25"/>
    <n v="1"/>
    <n v="0"/>
    <n v="0"/>
    <n v="0"/>
    <n v="0"/>
    <n v="10"/>
    <n v="25"/>
    <n v="25"/>
    <n v="25"/>
    <n v="0"/>
    <n v="10"/>
    <n v="25"/>
    <n v="20"/>
    <n v="5"/>
    <n v="10"/>
    <n v="0"/>
    <n v="20"/>
    <n v="0"/>
    <n v="25"/>
    <n v="25"/>
    <n v="0"/>
    <n v="0"/>
    <n v="0"/>
    <n v="0"/>
    <n v="0"/>
    <n v="25"/>
    <n v="20"/>
    <n v="25"/>
    <n v="0"/>
    <n v="10"/>
    <n v="50"/>
    <n v="10"/>
    <n v="20"/>
    <n v="0"/>
    <m/>
    <m/>
    <x v="1"/>
  </r>
  <r>
    <n v="807520002"/>
    <x v="2"/>
    <x v="63"/>
    <s v="Administració local"/>
    <s v="Ajuntaments"/>
    <x v="0"/>
    <n v="7.5"/>
    <n v="7.5"/>
    <n v="25"/>
    <n v="1"/>
    <n v="0"/>
    <n v="0"/>
    <n v="0"/>
    <n v="0"/>
    <n v="10"/>
    <n v="25"/>
    <n v="25"/>
    <n v="0"/>
    <n v="0"/>
    <n v="10"/>
    <n v="25"/>
    <n v="20"/>
    <n v="5"/>
    <n v="10"/>
    <n v="0"/>
    <n v="20"/>
    <n v="0"/>
    <n v="25"/>
    <n v="25"/>
    <n v="0"/>
    <n v="0"/>
    <n v="0"/>
    <n v="0"/>
    <n v="0"/>
    <n v="25"/>
    <n v="20"/>
    <n v="25"/>
    <n v="20"/>
    <n v="10"/>
    <n v="50"/>
    <n v="10"/>
    <n v="20"/>
    <n v="0"/>
    <m/>
    <m/>
    <x v="1"/>
  </r>
  <r>
    <n v="807650006"/>
    <x v="0"/>
    <x v="64"/>
    <s v="Administració local"/>
    <s v="Ajuntaments"/>
    <x v="3"/>
    <n v="7.5"/>
    <n v="7.5"/>
    <n v="25"/>
    <n v="1"/>
    <n v="0"/>
    <n v="0"/>
    <n v="0"/>
    <n v="0"/>
    <n v="10"/>
    <n v="25"/>
    <n v="25"/>
    <n v="0"/>
    <n v="0"/>
    <n v="10"/>
    <n v="25"/>
    <n v="20"/>
    <n v="5"/>
    <n v="10"/>
    <n v="0"/>
    <n v="20"/>
    <n v="0"/>
    <n v="0"/>
    <n v="25"/>
    <n v="25"/>
    <n v="0"/>
    <n v="20"/>
    <n v="0"/>
    <n v="0"/>
    <n v="25"/>
    <n v="20"/>
    <n v="25"/>
    <n v="20"/>
    <n v="10"/>
    <n v="50"/>
    <n v="10"/>
    <n v="20"/>
    <n v="0"/>
    <m/>
    <m/>
    <x v="1"/>
  </r>
  <r>
    <n v="807710007"/>
    <x v="0"/>
    <x v="65"/>
    <s v="Administració local"/>
    <s v="Ajuntaments"/>
    <x v="3"/>
    <n v="7.5"/>
    <n v="7.5"/>
    <n v="25"/>
    <n v="1"/>
    <n v="0"/>
    <n v="0"/>
    <n v="0"/>
    <n v="0"/>
    <n v="10"/>
    <n v="25"/>
    <n v="25"/>
    <n v="25"/>
    <n v="25"/>
    <n v="10"/>
    <n v="25"/>
    <n v="20"/>
    <n v="5"/>
    <n v="10"/>
    <n v="0"/>
    <n v="20"/>
    <n v="0"/>
    <n v="25"/>
    <n v="25"/>
    <n v="0"/>
    <n v="0"/>
    <n v="20"/>
    <n v="0"/>
    <n v="10"/>
    <n v="25"/>
    <n v="20"/>
    <n v="25"/>
    <n v="20"/>
    <n v="10"/>
    <n v="50"/>
    <n v="10"/>
    <n v="20"/>
    <n v="10"/>
    <m/>
    <m/>
    <x v="1"/>
  </r>
  <r>
    <n v="813470005"/>
    <x v="1"/>
    <x v="66"/>
    <s v="Administració local"/>
    <s v="Ajuntaments"/>
    <x v="1"/>
    <n v="7.5"/>
    <n v="7.5"/>
    <n v="25"/>
    <n v="1"/>
    <n v="0"/>
    <n v="0"/>
    <n v="0"/>
    <n v="0"/>
    <n v="10"/>
    <n v="25"/>
    <n v="25"/>
    <n v="0"/>
    <n v="0"/>
    <n v="10"/>
    <n v="25"/>
    <n v="20"/>
    <n v="5"/>
    <n v="10"/>
    <n v="0"/>
    <n v="20"/>
    <n v="0"/>
    <n v="25"/>
    <n v="25"/>
    <n v="0"/>
    <n v="0"/>
    <n v="20"/>
    <n v="0"/>
    <n v="0"/>
    <n v="25"/>
    <n v="20"/>
    <n v="25"/>
    <n v="20"/>
    <n v="10"/>
    <n v="50"/>
    <n v="0"/>
    <n v="0"/>
    <n v="0"/>
    <m/>
    <m/>
    <x v="1"/>
  </r>
  <r>
    <n v="808260009"/>
    <x v="12"/>
    <x v="67"/>
    <s v="Administració local"/>
    <s v="Ajuntaments"/>
    <x v="1"/>
    <n v="7.5"/>
    <n v="7.5"/>
    <n v="25"/>
    <n v="1"/>
    <n v="0"/>
    <n v="0"/>
    <n v="0"/>
    <n v="0"/>
    <n v="10"/>
    <n v="25"/>
    <n v="25"/>
    <n v="0"/>
    <n v="0"/>
    <n v="10"/>
    <n v="25"/>
    <n v="20"/>
    <n v="5"/>
    <n v="10"/>
    <n v="0"/>
    <n v="20"/>
    <n v="0"/>
    <n v="25"/>
    <n v="25"/>
    <n v="0"/>
    <n v="0"/>
    <n v="0"/>
    <n v="0"/>
    <n v="0"/>
    <n v="25"/>
    <n v="20"/>
    <n v="25"/>
    <n v="20"/>
    <n v="10"/>
    <n v="50"/>
    <n v="0"/>
    <n v="0"/>
    <n v="10"/>
    <m/>
    <m/>
    <x v="1"/>
  </r>
  <r>
    <n v="808320002"/>
    <x v="8"/>
    <x v="68"/>
    <s v="Administració local"/>
    <s v="Ajuntaments"/>
    <x v="1"/>
    <n v="7.5"/>
    <n v="7.5"/>
    <n v="25"/>
    <n v="1"/>
    <n v="0"/>
    <n v="0"/>
    <n v="0"/>
    <n v="0"/>
    <n v="10"/>
    <n v="25"/>
    <n v="25"/>
    <n v="25"/>
    <n v="25"/>
    <n v="10"/>
    <n v="25"/>
    <n v="20"/>
    <n v="5"/>
    <n v="10"/>
    <n v="0"/>
    <n v="20"/>
    <n v="0"/>
    <n v="25"/>
    <n v="25"/>
    <n v="0"/>
    <n v="0"/>
    <n v="0"/>
    <n v="0"/>
    <n v="0"/>
    <n v="25"/>
    <n v="20"/>
    <n v="25"/>
    <n v="20"/>
    <n v="10"/>
    <n v="50"/>
    <n v="0"/>
    <n v="0"/>
    <n v="10"/>
    <m/>
    <m/>
    <x v="1"/>
  </r>
  <r>
    <n v="808470005"/>
    <x v="3"/>
    <x v="69"/>
    <s v="Administració local"/>
    <s v="Ajuntaments"/>
    <x v="1"/>
    <n v="7.5"/>
    <n v="7.5"/>
    <n v="25"/>
    <n v="1"/>
    <n v="0"/>
    <n v="0"/>
    <n v="0"/>
    <n v="0"/>
    <n v="10"/>
    <n v="25"/>
    <n v="25"/>
    <n v="25"/>
    <n v="25"/>
    <n v="10"/>
    <n v="25"/>
    <n v="20"/>
    <n v="5"/>
    <n v="10"/>
    <n v="0"/>
    <n v="20"/>
    <n v="0"/>
    <n v="25"/>
    <n v="25"/>
    <n v="0"/>
    <n v="0"/>
    <n v="0"/>
    <n v="0"/>
    <n v="0"/>
    <n v="25"/>
    <n v="20"/>
    <n v="25"/>
    <n v="20"/>
    <n v="10"/>
    <n v="50"/>
    <n v="0"/>
    <n v="0"/>
    <n v="10"/>
    <m/>
    <m/>
    <x v="1"/>
  </r>
  <r>
    <n v="808500000"/>
    <x v="5"/>
    <x v="70"/>
    <s v="Administració local"/>
    <s v="Ajuntaments"/>
    <x v="1"/>
    <n v="7.5"/>
    <n v="7.5"/>
    <n v="25"/>
    <n v="1"/>
    <n v="0"/>
    <n v="0"/>
    <n v="0"/>
    <n v="0"/>
    <n v="0"/>
    <n v="25"/>
    <n v="25"/>
    <n v="0"/>
    <n v="0"/>
    <n v="10"/>
    <n v="25"/>
    <n v="20"/>
    <n v="5"/>
    <n v="10"/>
    <n v="0"/>
    <n v="20"/>
    <n v="25"/>
    <n v="25"/>
    <n v="25"/>
    <n v="0"/>
    <n v="0"/>
    <n v="0"/>
    <n v="0"/>
    <n v="0"/>
    <n v="25"/>
    <n v="20"/>
    <n v="25"/>
    <n v="20"/>
    <n v="10"/>
    <n v="50"/>
    <n v="0"/>
    <n v="0"/>
    <n v="10"/>
    <m/>
    <m/>
    <x v="1"/>
  </r>
  <r>
    <n v="808630008"/>
    <x v="1"/>
    <x v="71"/>
    <s v="Administració local"/>
    <s v="Ajuntaments"/>
    <x v="3"/>
    <n v="7.5"/>
    <n v="7.5"/>
    <n v="25"/>
    <n v="1"/>
    <n v="0"/>
    <n v="0"/>
    <n v="0"/>
    <n v="0"/>
    <n v="0"/>
    <n v="0"/>
    <n v="0"/>
    <n v="0"/>
    <n v="0"/>
    <n v="0"/>
    <n v="0"/>
    <n v="20"/>
    <n v="5"/>
    <n v="10"/>
    <n v="0"/>
    <n v="0"/>
    <n v="0"/>
    <n v="0"/>
    <n v="0"/>
    <n v="0"/>
    <n v="0"/>
    <n v="0"/>
    <n v="0"/>
    <n v="0"/>
    <n v="25"/>
    <n v="0"/>
    <n v="0"/>
    <n v="20"/>
    <n v="0"/>
    <n v="0"/>
    <n v="10"/>
    <n v="20"/>
    <n v="0"/>
    <m/>
    <m/>
    <x v="1"/>
  </r>
  <r>
    <n v="808850006"/>
    <x v="1"/>
    <x v="72"/>
    <s v="Administració local"/>
    <s v="Ajuntaments"/>
    <x v="0"/>
    <n v="7.5"/>
    <n v="7.5"/>
    <n v="25"/>
    <n v="1"/>
    <n v="0"/>
    <n v="0"/>
    <n v="0"/>
    <n v="0"/>
    <n v="0"/>
    <n v="25"/>
    <n v="25"/>
    <n v="0"/>
    <n v="0"/>
    <n v="10"/>
    <n v="25"/>
    <n v="20"/>
    <n v="5"/>
    <n v="10"/>
    <n v="0"/>
    <n v="20"/>
    <n v="0"/>
    <n v="25"/>
    <n v="25"/>
    <n v="0"/>
    <n v="0"/>
    <n v="0"/>
    <n v="0"/>
    <n v="10"/>
    <n v="25"/>
    <n v="20"/>
    <n v="25"/>
    <n v="20"/>
    <n v="10"/>
    <n v="50"/>
    <n v="10"/>
    <n v="20"/>
    <n v="0"/>
    <m/>
    <m/>
    <x v="1"/>
  </r>
  <r>
    <n v="808980001"/>
    <x v="0"/>
    <x v="73"/>
    <s v="Administració local"/>
    <s v="Ajuntaments"/>
    <x v="3"/>
    <n v="7.5"/>
    <n v="7.5"/>
    <n v="0"/>
    <n v="1"/>
    <n v="0"/>
    <n v="2"/>
    <n v="2"/>
    <n v="0"/>
    <n v="10"/>
    <n v="25"/>
    <n v="25"/>
    <n v="25"/>
    <n v="25"/>
    <n v="10"/>
    <n v="25"/>
    <n v="20"/>
    <n v="5"/>
    <n v="10"/>
    <n v="0"/>
    <n v="20"/>
    <n v="0"/>
    <n v="0"/>
    <n v="0"/>
    <n v="0"/>
    <n v="0"/>
    <n v="0"/>
    <n v="0"/>
    <n v="10"/>
    <n v="0"/>
    <n v="0"/>
    <n v="25"/>
    <n v="20"/>
    <n v="10"/>
    <n v="50"/>
    <n v="10"/>
    <n v="20"/>
    <n v="0"/>
    <m/>
    <m/>
    <x v="1"/>
  </r>
  <r>
    <n v="809190004"/>
    <x v="5"/>
    <x v="74"/>
    <s v="Administració local"/>
    <s v="Ajuntaments"/>
    <x v="0"/>
    <n v="7.5"/>
    <n v="7.5"/>
    <n v="25"/>
    <n v="1"/>
    <n v="0"/>
    <n v="0"/>
    <n v="0"/>
    <n v="0"/>
    <n v="10"/>
    <n v="25"/>
    <n v="25"/>
    <n v="0"/>
    <n v="0"/>
    <n v="10"/>
    <n v="25"/>
    <n v="20"/>
    <n v="5"/>
    <n v="10"/>
    <n v="0"/>
    <n v="20"/>
    <n v="0"/>
    <n v="25"/>
    <n v="25"/>
    <n v="0"/>
    <n v="0"/>
    <n v="0"/>
    <n v="0"/>
    <n v="0"/>
    <n v="25"/>
    <n v="20"/>
    <n v="25"/>
    <n v="20"/>
    <n v="10"/>
    <n v="50"/>
    <n v="10"/>
    <n v="20"/>
    <n v="0"/>
    <m/>
    <m/>
    <x v="1"/>
  </r>
  <r>
    <n v="809240003"/>
    <x v="4"/>
    <x v="75"/>
    <s v="Administració local"/>
    <s v="Ajuntaments"/>
    <x v="1"/>
    <n v="7.5"/>
    <n v="7.5"/>
    <n v="25"/>
    <n v="1"/>
    <n v="0"/>
    <n v="0"/>
    <n v="0"/>
    <n v="0"/>
    <n v="0"/>
    <n v="0"/>
    <n v="0"/>
    <n v="0"/>
    <n v="0"/>
    <n v="0"/>
    <n v="0"/>
    <n v="20"/>
    <n v="5"/>
    <n v="10"/>
    <n v="0"/>
    <n v="0"/>
    <n v="0"/>
    <n v="0"/>
    <n v="0"/>
    <n v="0"/>
    <n v="0"/>
    <n v="0"/>
    <n v="0"/>
    <n v="10"/>
    <n v="25"/>
    <n v="20"/>
    <n v="0"/>
    <n v="20"/>
    <n v="0"/>
    <n v="0"/>
    <n v="0"/>
    <n v="0"/>
    <n v="0"/>
    <m/>
    <m/>
    <x v="1"/>
  </r>
  <r>
    <n v="809450006"/>
    <x v="5"/>
    <x v="76"/>
    <s v="Administració local"/>
    <s v="Ajuntaments"/>
    <x v="1"/>
    <n v="7.5"/>
    <n v="7.5"/>
    <n v="25"/>
    <n v="1"/>
    <n v="0"/>
    <n v="0"/>
    <n v="0"/>
    <n v="0"/>
    <n v="0"/>
    <n v="0"/>
    <n v="0"/>
    <n v="0"/>
    <n v="0"/>
    <n v="0"/>
    <n v="0"/>
    <n v="20"/>
    <n v="5"/>
    <n v="10"/>
    <n v="0"/>
    <n v="0"/>
    <n v="0"/>
    <n v="0"/>
    <n v="0"/>
    <n v="0"/>
    <n v="0"/>
    <n v="0"/>
    <n v="0"/>
    <n v="0"/>
    <n v="25"/>
    <n v="20"/>
    <n v="0"/>
    <n v="20"/>
    <n v="0"/>
    <n v="0"/>
    <n v="0"/>
    <n v="0"/>
    <n v="0"/>
    <m/>
    <m/>
    <x v="1"/>
  </r>
  <r>
    <n v="809610007"/>
    <x v="6"/>
    <x v="77"/>
    <s v="Administració local"/>
    <s v="Ajuntaments"/>
    <x v="2"/>
    <n v="7.5"/>
    <n v="7.5"/>
    <n v="25"/>
    <n v="1"/>
    <n v="2"/>
    <n v="2"/>
    <n v="2"/>
    <n v="1"/>
    <n v="10"/>
    <n v="25"/>
    <n v="25"/>
    <n v="25"/>
    <n v="25"/>
    <n v="10"/>
    <n v="25"/>
    <n v="20"/>
    <n v="5"/>
    <n v="10"/>
    <n v="2"/>
    <n v="20"/>
    <n v="25"/>
    <n v="25"/>
    <n v="25"/>
    <n v="25"/>
    <n v="0"/>
    <n v="20"/>
    <n v="10"/>
    <n v="10"/>
    <n v="25"/>
    <n v="20"/>
    <n v="25"/>
    <n v="20"/>
    <n v="10"/>
    <n v="50"/>
    <n v="10"/>
    <n v="20"/>
    <n v="10"/>
    <m/>
    <m/>
    <x v="1"/>
  </r>
  <r>
    <n v="809770005"/>
    <x v="1"/>
    <x v="78"/>
    <s v="Administració local"/>
    <s v="Ajuntaments"/>
    <x v="1"/>
    <n v="7.5"/>
    <n v="7.5"/>
    <n v="25"/>
    <n v="1"/>
    <n v="0"/>
    <n v="0"/>
    <n v="0"/>
    <n v="0"/>
    <n v="0"/>
    <n v="0"/>
    <n v="0"/>
    <n v="0"/>
    <n v="0"/>
    <n v="0"/>
    <n v="0"/>
    <n v="20"/>
    <n v="5"/>
    <n v="10"/>
    <n v="0"/>
    <n v="0"/>
    <n v="0"/>
    <n v="0"/>
    <n v="0"/>
    <n v="0"/>
    <n v="0"/>
    <n v="0"/>
    <n v="0"/>
    <n v="0"/>
    <n v="25"/>
    <n v="20"/>
    <n v="0"/>
    <n v="20"/>
    <n v="0"/>
    <n v="0"/>
    <n v="0"/>
    <n v="0"/>
    <n v="0"/>
    <m/>
    <m/>
    <x v="1"/>
  </r>
  <r>
    <n v="809960009"/>
    <x v="4"/>
    <x v="79"/>
    <s v="Administració local"/>
    <s v="Ajuntaments"/>
    <x v="1"/>
    <n v="7.5"/>
    <n v="7.5"/>
    <n v="25"/>
    <n v="1"/>
    <n v="0"/>
    <n v="0"/>
    <n v="0"/>
    <n v="0"/>
    <n v="10"/>
    <n v="25"/>
    <n v="25"/>
    <n v="0"/>
    <n v="0"/>
    <n v="10"/>
    <n v="0"/>
    <n v="0"/>
    <n v="5"/>
    <n v="10"/>
    <n v="0"/>
    <n v="20"/>
    <n v="0"/>
    <n v="0"/>
    <n v="0"/>
    <n v="0"/>
    <n v="0"/>
    <n v="0"/>
    <n v="0"/>
    <n v="0"/>
    <n v="25"/>
    <n v="0"/>
    <n v="0"/>
    <n v="20"/>
    <n v="10"/>
    <n v="0"/>
    <n v="0"/>
    <n v="0"/>
    <n v="10"/>
    <m/>
    <m/>
    <x v="1"/>
  </r>
  <r>
    <n v="810000000"/>
    <x v="8"/>
    <x v="80"/>
    <s v="Administració local"/>
    <s v="Ajuntaments"/>
    <x v="1"/>
    <n v="7.5"/>
    <n v="7.5"/>
    <n v="25"/>
    <n v="1"/>
    <n v="0"/>
    <n v="0"/>
    <n v="0"/>
    <n v="0"/>
    <n v="10"/>
    <n v="25"/>
    <n v="0"/>
    <n v="0"/>
    <n v="0"/>
    <n v="10"/>
    <n v="25"/>
    <n v="20"/>
    <n v="5"/>
    <n v="10"/>
    <n v="0"/>
    <n v="20"/>
    <n v="0"/>
    <n v="0"/>
    <n v="25"/>
    <n v="0"/>
    <n v="0"/>
    <n v="0"/>
    <n v="0"/>
    <n v="0"/>
    <n v="25"/>
    <n v="20"/>
    <n v="25"/>
    <n v="20"/>
    <n v="10"/>
    <n v="50"/>
    <n v="0"/>
    <n v="0"/>
    <n v="10"/>
    <m/>
    <m/>
    <x v="1"/>
  </r>
  <r>
    <n v="810170005"/>
    <x v="6"/>
    <x v="81"/>
    <s v="Administració local"/>
    <s v="Ajuntaments"/>
    <x v="2"/>
    <n v="7.5"/>
    <n v="7.5"/>
    <n v="25"/>
    <n v="1"/>
    <n v="2"/>
    <n v="2"/>
    <n v="2"/>
    <n v="1"/>
    <n v="10"/>
    <n v="25"/>
    <n v="25"/>
    <n v="25"/>
    <n v="25"/>
    <n v="10"/>
    <n v="25"/>
    <n v="20"/>
    <n v="5"/>
    <n v="10"/>
    <n v="2"/>
    <n v="20"/>
    <n v="25"/>
    <n v="25"/>
    <n v="25"/>
    <n v="0"/>
    <n v="0"/>
    <n v="0"/>
    <n v="0"/>
    <n v="10"/>
    <n v="25"/>
    <n v="20"/>
    <n v="25"/>
    <n v="20"/>
    <n v="10"/>
    <n v="50"/>
    <n v="10"/>
    <n v="20"/>
    <n v="0"/>
    <m/>
    <m/>
    <x v="1"/>
  </r>
  <r>
    <n v="816290004"/>
    <x v="9"/>
    <x v="82"/>
    <s v="Administració local"/>
    <s v="Ajuntaments"/>
    <x v="1"/>
    <n v="7.5"/>
    <n v="7.5"/>
    <n v="25"/>
    <n v="1"/>
    <n v="0"/>
    <n v="0"/>
    <n v="0"/>
    <n v="0"/>
    <n v="10"/>
    <n v="25"/>
    <n v="25"/>
    <n v="0"/>
    <n v="0"/>
    <n v="10"/>
    <n v="25"/>
    <n v="20"/>
    <n v="5"/>
    <n v="10"/>
    <n v="0"/>
    <n v="20"/>
    <n v="0"/>
    <n v="25"/>
    <n v="25"/>
    <n v="0"/>
    <n v="0"/>
    <n v="0"/>
    <n v="0"/>
    <n v="10"/>
    <n v="25"/>
    <n v="20"/>
    <n v="25"/>
    <n v="20"/>
    <n v="10"/>
    <n v="50"/>
    <n v="0"/>
    <n v="0"/>
    <n v="10"/>
    <m/>
    <m/>
    <x v="1"/>
  </r>
  <r>
    <n v="810220002"/>
    <x v="9"/>
    <x v="83"/>
    <s v="Administració local"/>
    <s v="Ajuntaments"/>
    <x v="3"/>
    <n v="7.5"/>
    <n v="7.5"/>
    <n v="25"/>
    <n v="1"/>
    <n v="0"/>
    <n v="0"/>
    <n v="0"/>
    <n v="0"/>
    <n v="10"/>
    <n v="25"/>
    <n v="25"/>
    <n v="25"/>
    <n v="25"/>
    <n v="10"/>
    <n v="25"/>
    <n v="20"/>
    <n v="5"/>
    <n v="10"/>
    <n v="0"/>
    <n v="20"/>
    <n v="0"/>
    <n v="25"/>
    <n v="25"/>
    <n v="0"/>
    <n v="0"/>
    <n v="0"/>
    <n v="0"/>
    <n v="0"/>
    <n v="25"/>
    <n v="20"/>
    <n v="25"/>
    <n v="20"/>
    <n v="10"/>
    <n v="50"/>
    <n v="10"/>
    <n v="20"/>
    <n v="0"/>
    <m/>
    <m/>
    <x v="1"/>
  </r>
  <r>
    <n v="810380001"/>
    <x v="9"/>
    <x v="84"/>
    <s v="Administració local"/>
    <s v="Ajuntaments"/>
    <x v="1"/>
    <n v="7.5"/>
    <n v="7.5"/>
    <n v="25"/>
    <n v="1"/>
    <n v="0"/>
    <n v="0"/>
    <n v="0"/>
    <n v="0"/>
    <n v="0"/>
    <n v="25"/>
    <n v="25"/>
    <n v="25"/>
    <n v="25"/>
    <n v="0"/>
    <n v="0"/>
    <n v="20"/>
    <n v="5"/>
    <n v="10"/>
    <n v="0"/>
    <n v="20"/>
    <n v="25"/>
    <n v="0"/>
    <n v="0"/>
    <n v="0"/>
    <n v="0"/>
    <n v="0"/>
    <n v="0"/>
    <n v="0"/>
    <n v="25"/>
    <n v="20"/>
    <n v="25"/>
    <n v="20"/>
    <n v="0"/>
    <n v="0"/>
    <n v="0"/>
    <n v="0"/>
    <n v="0"/>
    <m/>
    <m/>
    <x v="1"/>
  </r>
  <r>
    <n v="810430008"/>
    <x v="9"/>
    <x v="85"/>
    <s v="Administració local"/>
    <s v="Ajuntaments"/>
    <x v="1"/>
    <n v="7.5"/>
    <n v="7.5"/>
    <n v="25"/>
    <n v="0"/>
    <n v="0"/>
    <n v="0"/>
    <n v="0"/>
    <n v="0"/>
    <n v="0"/>
    <n v="0"/>
    <n v="0"/>
    <n v="0"/>
    <n v="0"/>
    <n v="0"/>
    <n v="0"/>
    <n v="20"/>
    <n v="5"/>
    <n v="10"/>
    <n v="0"/>
    <n v="0"/>
    <n v="0"/>
    <n v="0"/>
    <n v="0"/>
    <n v="0"/>
    <n v="0"/>
    <n v="0"/>
    <n v="0"/>
    <n v="0"/>
    <n v="25"/>
    <n v="20"/>
    <n v="0"/>
    <n v="20"/>
    <n v="0"/>
    <n v="0"/>
    <n v="0"/>
    <n v="0"/>
    <n v="0"/>
    <m/>
    <m/>
    <x v="1"/>
  </r>
  <r>
    <n v="810560009"/>
    <x v="1"/>
    <x v="86"/>
    <s v="Administració local"/>
    <s v="Ajuntaments"/>
    <x v="0"/>
    <n v="7.5"/>
    <n v="7.5"/>
    <n v="25"/>
    <n v="1"/>
    <n v="0"/>
    <n v="0"/>
    <n v="0"/>
    <n v="0"/>
    <n v="10"/>
    <n v="25"/>
    <n v="25"/>
    <n v="25"/>
    <n v="0"/>
    <n v="10"/>
    <n v="25"/>
    <n v="20"/>
    <n v="5"/>
    <n v="10"/>
    <n v="0"/>
    <n v="20"/>
    <n v="0"/>
    <n v="0"/>
    <n v="25"/>
    <n v="0"/>
    <n v="0"/>
    <n v="0"/>
    <n v="0"/>
    <n v="10"/>
    <n v="25"/>
    <n v="20"/>
    <n v="25"/>
    <n v="20"/>
    <n v="10"/>
    <n v="50"/>
    <n v="10"/>
    <n v="20"/>
    <n v="0"/>
    <m/>
    <m/>
    <x v="1"/>
  </r>
  <r>
    <n v="810750006"/>
    <x v="1"/>
    <x v="87"/>
    <s v="Administració local"/>
    <s v="Ajuntaments"/>
    <x v="0"/>
    <n v="7.5"/>
    <n v="7.5"/>
    <n v="25"/>
    <n v="1"/>
    <n v="0"/>
    <n v="0"/>
    <n v="0"/>
    <n v="0"/>
    <n v="10"/>
    <n v="25"/>
    <n v="25"/>
    <n v="0"/>
    <n v="0"/>
    <n v="10"/>
    <n v="25"/>
    <n v="20"/>
    <n v="5"/>
    <n v="10"/>
    <n v="0"/>
    <n v="20"/>
    <n v="0"/>
    <n v="25"/>
    <n v="25"/>
    <n v="0"/>
    <n v="0"/>
    <n v="0"/>
    <n v="0"/>
    <n v="0"/>
    <n v="25"/>
    <n v="20"/>
    <n v="25"/>
    <n v="20"/>
    <n v="10"/>
    <n v="50"/>
    <n v="10"/>
    <n v="20"/>
    <n v="10"/>
    <m/>
    <m/>
    <x v="1"/>
  </r>
  <r>
    <n v="810810007"/>
    <x v="1"/>
    <x v="88"/>
    <s v="Administració local"/>
    <s v="Ajuntaments"/>
    <x v="0"/>
    <n v="7.5"/>
    <n v="7.5"/>
    <n v="25"/>
    <n v="1"/>
    <n v="0"/>
    <n v="0"/>
    <n v="0"/>
    <n v="0"/>
    <n v="0"/>
    <n v="25"/>
    <n v="25"/>
    <n v="0"/>
    <n v="0"/>
    <n v="10"/>
    <n v="25"/>
    <n v="20"/>
    <n v="5"/>
    <n v="10"/>
    <n v="0"/>
    <n v="20"/>
    <n v="0"/>
    <n v="0"/>
    <n v="25"/>
    <n v="0"/>
    <n v="0"/>
    <n v="0"/>
    <n v="0"/>
    <n v="0"/>
    <n v="25"/>
    <n v="20"/>
    <n v="25"/>
    <n v="0"/>
    <n v="10"/>
    <n v="50"/>
    <n v="10"/>
    <n v="20"/>
    <n v="10"/>
    <m/>
    <m/>
    <x v="1"/>
  </r>
  <r>
    <n v="810690004"/>
    <x v="1"/>
    <x v="89"/>
    <s v="Administració local"/>
    <s v="Ajuntaments"/>
    <x v="0"/>
    <n v="7.5"/>
    <n v="7.5"/>
    <n v="25"/>
    <n v="1"/>
    <n v="0"/>
    <n v="0"/>
    <n v="0"/>
    <n v="0"/>
    <n v="10"/>
    <n v="25"/>
    <n v="25"/>
    <n v="0"/>
    <n v="0"/>
    <n v="10"/>
    <n v="25"/>
    <n v="20"/>
    <n v="5"/>
    <n v="10"/>
    <n v="0"/>
    <n v="20"/>
    <n v="0"/>
    <n v="25"/>
    <n v="25"/>
    <n v="0"/>
    <n v="0"/>
    <n v="0"/>
    <n v="0"/>
    <n v="0"/>
    <n v="25"/>
    <n v="0"/>
    <n v="25"/>
    <n v="20"/>
    <n v="10"/>
    <n v="50"/>
    <n v="10"/>
    <n v="20"/>
    <n v="10"/>
    <m/>
    <m/>
    <x v="1"/>
  </r>
  <r>
    <n v="811080001"/>
    <x v="2"/>
    <x v="90"/>
    <s v="Administració local"/>
    <s v="Ajuntaments"/>
    <x v="0"/>
    <n v="7.5"/>
    <n v="7.5"/>
    <n v="25"/>
    <n v="1"/>
    <n v="0"/>
    <n v="0"/>
    <n v="0"/>
    <n v="0"/>
    <n v="10"/>
    <n v="25"/>
    <n v="25"/>
    <n v="0"/>
    <n v="0"/>
    <n v="10"/>
    <n v="25"/>
    <n v="20"/>
    <n v="5"/>
    <n v="10"/>
    <n v="0"/>
    <n v="20"/>
    <n v="25"/>
    <n v="0"/>
    <n v="0"/>
    <n v="0"/>
    <n v="0"/>
    <n v="0"/>
    <n v="0"/>
    <n v="0"/>
    <n v="25"/>
    <n v="20"/>
    <n v="25"/>
    <n v="20"/>
    <n v="10"/>
    <n v="50"/>
    <n v="10"/>
    <n v="20"/>
    <n v="0"/>
    <m/>
    <m/>
    <x v="1"/>
  </r>
  <r>
    <n v="811200000"/>
    <x v="8"/>
    <x v="91"/>
    <s v="Administració local"/>
    <s v="Ajuntaments"/>
    <x v="3"/>
    <n v="7.5"/>
    <n v="7.5"/>
    <n v="25"/>
    <n v="1"/>
    <n v="2"/>
    <n v="2"/>
    <n v="2"/>
    <n v="1"/>
    <n v="10"/>
    <n v="25"/>
    <n v="25"/>
    <n v="25"/>
    <n v="25"/>
    <n v="10"/>
    <n v="25"/>
    <n v="20"/>
    <n v="5"/>
    <n v="10"/>
    <n v="2"/>
    <n v="20"/>
    <n v="25"/>
    <n v="25"/>
    <n v="25"/>
    <n v="0"/>
    <n v="0"/>
    <n v="20"/>
    <n v="0"/>
    <n v="0"/>
    <n v="25"/>
    <n v="20"/>
    <n v="25"/>
    <n v="20"/>
    <n v="10"/>
    <n v="50"/>
    <n v="10"/>
    <n v="20"/>
    <n v="0"/>
    <m/>
    <m/>
    <x v="1"/>
  </r>
  <r>
    <n v="811360009"/>
    <x v="6"/>
    <x v="92"/>
    <s v="Administració local"/>
    <s v="Ajuntaments"/>
    <x v="2"/>
    <n v="7.5"/>
    <n v="7.5"/>
    <n v="25"/>
    <n v="1"/>
    <n v="2"/>
    <n v="2"/>
    <n v="2"/>
    <n v="1"/>
    <n v="10"/>
    <n v="25"/>
    <n v="25"/>
    <n v="25"/>
    <n v="25"/>
    <n v="10"/>
    <n v="25"/>
    <n v="20"/>
    <n v="5"/>
    <n v="10"/>
    <n v="0"/>
    <n v="20"/>
    <n v="0"/>
    <n v="25"/>
    <n v="25"/>
    <n v="0"/>
    <n v="0"/>
    <n v="20"/>
    <n v="0"/>
    <n v="0"/>
    <n v="25"/>
    <n v="20"/>
    <n v="25"/>
    <n v="20"/>
    <n v="10"/>
    <n v="50"/>
    <n v="10"/>
    <n v="20"/>
    <n v="10"/>
    <m/>
    <m/>
    <x v="1"/>
  </r>
  <r>
    <n v="811410007"/>
    <x v="0"/>
    <x v="93"/>
    <s v="Administració local"/>
    <s v="Ajuntaments"/>
    <x v="3"/>
    <n v="7.5"/>
    <n v="7.5"/>
    <n v="25"/>
    <n v="1"/>
    <n v="0"/>
    <n v="0"/>
    <n v="0"/>
    <n v="0"/>
    <n v="10"/>
    <n v="25"/>
    <n v="25"/>
    <n v="25"/>
    <n v="0"/>
    <n v="0"/>
    <n v="0"/>
    <n v="20"/>
    <n v="5"/>
    <n v="10"/>
    <n v="0"/>
    <n v="20"/>
    <n v="0"/>
    <n v="0"/>
    <n v="0"/>
    <n v="0"/>
    <n v="0"/>
    <n v="20"/>
    <n v="0"/>
    <n v="0"/>
    <n v="25"/>
    <n v="20"/>
    <n v="25"/>
    <n v="20"/>
    <n v="0"/>
    <n v="0"/>
    <n v="10"/>
    <n v="20"/>
    <n v="0"/>
    <m/>
    <m/>
    <x v="1"/>
  </r>
  <r>
    <n v="811540003"/>
    <x v="1"/>
    <x v="94"/>
    <s v="Administració local"/>
    <s v="Ajuntaments"/>
    <x v="1"/>
    <n v="7.5"/>
    <n v="0"/>
    <n v="25"/>
    <n v="1"/>
    <n v="0"/>
    <n v="0"/>
    <n v="0"/>
    <n v="0"/>
    <n v="0"/>
    <n v="0"/>
    <n v="0"/>
    <n v="0"/>
    <n v="0"/>
    <n v="0"/>
    <n v="0"/>
    <n v="20"/>
    <n v="5"/>
    <n v="10"/>
    <n v="0"/>
    <n v="0"/>
    <n v="0"/>
    <n v="0"/>
    <n v="0"/>
    <n v="0"/>
    <n v="0"/>
    <n v="20"/>
    <n v="0"/>
    <n v="10"/>
    <n v="25"/>
    <n v="20"/>
    <n v="0"/>
    <n v="0"/>
    <n v="0"/>
    <n v="0"/>
    <n v="0"/>
    <n v="0"/>
    <n v="0"/>
    <m/>
    <m/>
    <x v="1"/>
  </r>
  <r>
    <n v="811670005"/>
    <x v="8"/>
    <x v="95"/>
    <s v="Administració local"/>
    <s v="Ajuntaments"/>
    <x v="1"/>
    <n v="7.5"/>
    <n v="7.5"/>
    <n v="25"/>
    <n v="1"/>
    <n v="0"/>
    <n v="0"/>
    <n v="0"/>
    <n v="0"/>
    <n v="10"/>
    <n v="25"/>
    <n v="0"/>
    <n v="0"/>
    <n v="0"/>
    <n v="10"/>
    <n v="25"/>
    <n v="20"/>
    <n v="5"/>
    <n v="10"/>
    <n v="0"/>
    <n v="20"/>
    <n v="0"/>
    <n v="25"/>
    <n v="25"/>
    <n v="0"/>
    <n v="0"/>
    <n v="0"/>
    <n v="0"/>
    <n v="0"/>
    <n v="25"/>
    <n v="20"/>
    <n v="25"/>
    <n v="20"/>
    <n v="10"/>
    <n v="50"/>
    <n v="0"/>
    <n v="0"/>
    <n v="0"/>
    <m/>
    <m/>
    <x v="1"/>
  </r>
  <r>
    <n v="811730008"/>
    <x v="8"/>
    <x v="96"/>
    <s v="Administració local"/>
    <s v="Ajuntaments"/>
    <x v="1"/>
    <n v="7.5"/>
    <n v="7.5"/>
    <n v="25"/>
    <n v="1"/>
    <n v="0"/>
    <n v="0"/>
    <n v="0"/>
    <n v="0"/>
    <n v="10"/>
    <n v="25"/>
    <n v="25"/>
    <n v="0"/>
    <n v="0"/>
    <n v="10"/>
    <n v="25"/>
    <n v="20"/>
    <n v="5"/>
    <n v="10"/>
    <n v="0"/>
    <n v="20"/>
    <n v="25"/>
    <n v="0"/>
    <n v="25"/>
    <n v="0"/>
    <n v="0"/>
    <n v="0"/>
    <n v="0"/>
    <n v="0"/>
    <n v="25"/>
    <n v="20"/>
    <n v="25"/>
    <n v="20"/>
    <n v="10"/>
    <n v="50"/>
    <n v="0"/>
    <n v="0"/>
    <n v="10"/>
    <m/>
    <m/>
    <x v="1"/>
  </r>
  <r>
    <n v="811890004"/>
    <x v="2"/>
    <x v="97"/>
    <s v="Administració local"/>
    <s v="Ajuntaments"/>
    <x v="3"/>
    <n v="7.5"/>
    <n v="7.5"/>
    <n v="25"/>
    <n v="1"/>
    <n v="2"/>
    <n v="2"/>
    <n v="2"/>
    <n v="1"/>
    <n v="10"/>
    <n v="25"/>
    <n v="25"/>
    <n v="25"/>
    <n v="25"/>
    <n v="10"/>
    <n v="25"/>
    <n v="20"/>
    <n v="5"/>
    <n v="10"/>
    <n v="2"/>
    <n v="20"/>
    <n v="25"/>
    <n v="25"/>
    <n v="25"/>
    <n v="0"/>
    <n v="0"/>
    <n v="20"/>
    <n v="0"/>
    <n v="10"/>
    <n v="25"/>
    <n v="20"/>
    <n v="25"/>
    <n v="20"/>
    <n v="10"/>
    <n v="50"/>
    <n v="10"/>
    <n v="20"/>
    <n v="0"/>
    <m/>
    <m/>
    <x v="1"/>
  </r>
  <r>
    <n v="811920002"/>
    <x v="9"/>
    <x v="98"/>
    <s v="Administració local"/>
    <s v="Ajuntaments"/>
    <x v="0"/>
    <n v="7.5"/>
    <n v="7.5"/>
    <n v="25"/>
    <n v="1"/>
    <n v="0"/>
    <n v="0"/>
    <n v="0"/>
    <n v="0"/>
    <n v="10"/>
    <n v="25"/>
    <n v="25"/>
    <n v="25"/>
    <n v="25"/>
    <n v="10"/>
    <n v="25"/>
    <n v="20"/>
    <n v="5"/>
    <n v="10"/>
    <n v="0"/>
    <n v="20"/>
    <n v="0"/>
    <n v="25"/>
    <n v="25"/>
    <n v="0"/>
    <n v="0"/>
    <n v="0"/>
    <n v="0"/>
    <n v="0"/>
    <n v="25"/>
    <n v="20"/>
    <n v="25"/>
    <n v="20"/>
    <n v="10"/>
    <n v="50"/>
    <n v="10"/>
    <n v="20"/>
    <n v="0"/>
    <m/>
    <m/>
    <x v="1"/>
  </r>
  <r>
    <n v="812060009"/>
    <x v="7"/>
    <x v="99"/>
    <s v="Administració local"/>
    <s v="Ajuntaments"/>
    <x v="0"/>
    <n v="7.5"/>
    <n v="7.5"/>
    <n v="25"/>
    <n v="1"/>
    <n v="0"/>
    <n v="0"/>
    <n v="0"/>
    <n v="0"/>
    <n v="0"/>
    <n v="25"/>
    <n v="25"/>
    <n v="0"/>
    <n v="0"/>
    <n v="10"/>
    <n v="25"/>
    <n v="20"/>
    <n v="5"/>
    <n v="10"/>
    <n v="0"/>
    <n v="20"/>
    <n v="0"/>
    <n v="0"/>
    <n v="25"/>
    <n v="0"/>
    <n v="0"/>
    <n v="0"/>
    <n v="0"/>
    <n v="0"/>
    <n v="25"/>
    <n v="20"/>
    <n v="25"/>
    <n v="20"/>
    <n v="10"/>
    <n v="50"/>
    <n v="10"/>
    <n v="20"/>
    <n v="10"/>
    <m/>
    <m/>
    <x v="1"/>
  </r>
  <r>
    <n v="812130008"/>
    <x v="6"/>
    <x v="100"/>
    <s v="Administració local"/>
    <s v="Ajuntaments"/>
    <x v="2"/>
    <n v="7.5"/>
    <n v="7.5"/>
    <n v="25"/>
    <n v="1"/>
    <n v="2"/>
    <n v="2"/>
    <n v="2"/>
    <n v="1"/>
    <n v="10"/>
    <n v="25"/>
    <n v="25"/>
    <n v="25"/>
    <n v="25"/>
    <n v="10"/>
    <n v="25"/>
    <n v="20"/>
    <n v="5"/>
    <n v="0"/>
    <n v="2"/>
    <n v="20"/>
    <n v="25"/>
    <n v="25"/>
    <n v="25"/>
    <n v="0"/>
    <n v="0"/>
    <n v="20"/>
    <n v="0"/>
    <n v="0"/>
    <n v="25"/>
    <n v="20"/>
    <n v="25"/>
    <n v="20"/>
    <n v="10"/>
    <n v="50"/>
    <n v="10"/>
    <n v="20"/>
    <n v="0"/>
    <m/>
    <m/>
    <x v="1"/>
  </r>
  <r>
    <n v="812280001"/>
    <x v="5"/>
    <x v="101"/>
    <s v="Administració local"/>
    <s v="Ajuntaments"/>
    <x v="1"/>
    <n v="7.5"/>
    <n v="7.5"/>
    <n v="25"/>
    <n v="1"/>
    <n v="0"/>
    <n v="0"/>
    <n v="0"/>
    <n v="0"/>
    <n v="10"/>
    <n v="25"/>
    <n v="25"/>
    <n v="0"/>
    <n v="0"/>
    <n v="10"/>
    <n v="25"/>
    <n v="20"/>
    <n v="5"/>
    <n v="10"/>
    <n v="0"/>
    <n v="20"/>
    <n v="0"/>
    <n v="25"/>
    <n v="25"/>
    <n v="0"/>
    <n v="0"/>
    <n v="0"/>
    <n v="0"/>
    <n v="0"/>
    <n v="25"/>
    <n v="20"/>
    <n v="25"/>
    <n v="20"/>
    <n v="10"/>
    <n v="50"/>
    <n v="0"/>
    <n v="0"/>
    <n v="10"/>
    <m/>
    <m/>
    <x v="1"/>
  </r>
  <r>
    <n v="813850006"/>
    <x v="10"/>
    <x v="102"/>
    <s v="Administració local"/>
    <s v="Ajuntaments"/>
    <x v="0"/>
    <n v="7.5"/>
    <n v="7.5"/>
    <n v="25"/>
    <n v="1"/>
    <n v="0"/>
    <n v="0"/>
    <n v="0"/>
    <n v="0"/>
    <n v="0"/>
    <n v="25"/>
    <n v="25"/>
    <n v="0"/>
    <n v="0"/>
    <n v="10"/>
    <n v="25"/>
    <n v="20"/>
    <n v="5"/>
    <n v="10"/>
    <n v="0"/>
    <n v="20"/>
    <n v="0"/>
    <n v="25"/>
    <n v="25"/>
    <n v="0"/>
    <n v="0"/>
    <n v="0"/>
    <n v="0"/>
    <n v="0"/>
    <n v="25"/>
    <n v="20"/>
    <n v="25"/>
    <n v="20"/>
    <n v="10"/>
    <n v="50"/>
    <n v="10"/>
    <n v="20"/>
    <n v="10"/>
    <m/>
    <m/>
    <x v="1"/>
  </r>
  <r>
    <n v="812340003"/>
    <x v="0"/>
    <x v="103"/>
    <s v="Administració local"/>
    <s v="Ajuntaments"/>
    <x v="3"/>
    <n v="7.5"/>
    <n v="7.5"/>
    <n v="25"/>
    <n v="1"/>
    <n v="0"/>
    <n v="0"/>
    <n v="0"/>
    <n v="0"/>
    <n v="10"/>
    <n v="25"/>
    <n v="25"/>
    <n v="25"/>
    <n v="25"/>
    <n v="10"/>
    <n v="25"/>
    <n v="20"/>
    <n v="5"/>
    <n v="10"/>
    <n v="0"/>
    <n v="20"/>
    <n v="0"/>
    <n v="0"/>
    <n v="25"/>
    <n v="25"/>
    <n v="0"/>
    <n v="20"/>
    <n v="0"/>
    <n v="10"/>
    <n v="25"/>
    <n v="20"/>
    <n v="25"/>
    <n v="20"/>
    <n v="10"/>
    <n v="50"/>
    <n v="10"/>
    <n v="20"/>
    <n v="0"/>
    <m/>
    <m/>
    <x v="1"/>
  </r>
  <r>
    <n v="812490004"/>
    <x v="6"/>
    <x v="104"/>
    <s v="Administració local"/>
    <s v="Ajuntaments"/>
    <x v="2"/>
    <n v="7.5"/>
    <n v="7.5"/>
    <n v="25"/>
    <n v="1"/>
    <n v="2"/>
    <n v="2"/>
    <n v="2"/>
    <n v="1"/>
    <n v="10"/>
    <n v="25"/>
    <n v="25"/>
    <n v="25"/>
    <n v="25"/>
    <n v="10"/>
    <n v="25"/>
    <n v="20"/>
    <n v="5"/>
    <n v="10"/>
    <n v="2"/>
    <n v="20"/>
    <n v="0"/>
    <n v="25"/>
    <n v="25"/>
    <n v="0"/>
    <n v="0"/>
    <n v="0"/>
    <n v="0"/>
    <n v="0"/>
    <n v="25"/>
    <n v="20"/>
    <n v="25"/>
    <n v="20"/>
    <n v="10"/>
    <n v="50"/>
    <n v="10"/>
    <n v="20"/>
    <n v="10"/>
    <m/>
    <m/>
    <x v="1"/>
  </r>
  <r>
    <n v="812870005"/>
    <x v="10"/>
    <x v="105"/>
    <s v="Administració local"/>
    <s v="Ajuntaments"/>
    <x v="1"/>
    <n v="7.5"/>
    <n v="7.5"/>
    <n v="25"/>
    <n v="1"/>
    <n v="0"/>
    <n v="0"/>
    <n v="0"/>
    <n v="0"/>
    <n v="0"/>
    <n v="0"/>
    <n v="0"/>
    <n v="0"/>
    <n v="0"/>
    <n v="0"/>
    <n v="0"/>
    <n v="20"/>
    <n v="5"/>
    <n v="10"/>
    <n v="0"/>
    <n v="0"/>
    <n v="0"/>
    <n v="0"/>
    <n v="0"/>
    <n v="0"/>
    <n v="0"/>
    <n v="0"/>
    <n v="0"/>
    <n v="0"/>
    <n v="25"/>
    <n v="20"/>
    <n v="0"/>
    <n v="20"/>
    <n v="0"/>
    <n v="0"/>
    <n v="0"/>
    <n v="0"/>
    <n v="0"/>
    <m/>
    <m/>
    <x v="1"/>
  </r>
  <r>
    <n v="812710007"/>
    <x v="3"/>
    <x v="106"/>
    <s v="Administració local"/>
    <s v="Ajuntaments"/>
    <x v="1"/>
    <n v="7.5"/>
    <n v="7.5"/>
    <n v="25"/>
    <n v="1"/>
    <n v="0"/>
    <n v="0"/>
    <n v="0"/>
    <n v="0"/>
    <n v="10"/>
    <n v="25"/>
    <n v="25"/>
    <n v="0"/>
    <n v="0"/>
    <n v="10"/>
    <n v="25"/>
    <n v="20"/>
    <n v="5"/>
    <n v="10"/>
    <n v="0"/>
    <n v="20"/>
    <n v="0"/>
    <n v="25"/>
    <n v="25"/>
    <n v="0"/>
    <n v="0"/>
    <n v="0"/>
    <n v="0"/>
    <n v="0"/>
    <n v="25"/>
    <n v="20"/>
    <n v="25"/>
    <n v="20"/>
    <n v="10"/>
    <n v="50"/>
    <n v="0"/>
    <n v="0"/>
    <n v="10"/>
    <m/>
    <m/>
    <x v="1"/>
  </r>
  <r>
    <n v="812520002"/>
    <x v="7"/>
    <x v="107"/>
    <s v="Administració local"/>
    <s v="Ajuntaments"/>
    <x v="3"/>
    <n v="7.5"/>
    <n v="7.5"/>
    <n v="25"/>
    <n v="1"/>
    <n v="0"/>
    <n v="0"/>
    <n v="0"/>
    <n v="0"/>
    <n v="0"/>
    <n v="0"/>
    <n v="0"/>
    <n v="0"/>
    <n v="0"/>
    <n v="0"/>
    <n v="0"/>
    <n v="20"/>
    <n v="5"/>
    <n v="10"/>
    <n v="0"/>
    <n v="0"/>
    <n v="0"/>
    <n v="0"/>
    <n v="0"/>
    <n v="0"/>
    <n v="0"/>
    <n v="20"/>
    <n v="0"/>
    <n v="10"/>
    <n v="25"/>
    <n v="20"/>
    <n v="0"/>
    <n v="20"/>
    <n v="0"/>
    <n v="0"/>
    <n v="10"/>
    <n v="20"/>
    <n v="0"/>
    <m/>
    <m/>
    <x v="1"/>
  </r>
  <r>
    <n v="813110007"/>
    <x v="8"/>
    <x v="108"/>
    <s v="Administració local"/>
    <s v="Ajuntaments"/>
    <x v="1"/>
    <n v="7.5"/>
    <n v="7.5"/>
    <n v="25"/>
    <n v="1"/>
    <n v="0"/>
    <n v="0"/>
    <n v="0"/>
    <n v="0"/>
    <n v="0"/>
    <n v="0"/>
    <n v="0"/>
    <n v="0"/>
    <n v="0"/>
    <n v="0"/>
    <n v="0"/>
    <n v="20"/>
    <n v="5"/>
    <n v="10"/>
    <n v="0"/>
    <n v="0"/>
    <n v="0"/>
    <n v="0"/>
    <n v="0"/>
    <n v="0"/>
    <n v="0"/>
    <n v="0"/>
    <n v="0"/>
    <n v="10"/>
    <n v="25"/>
    <n v="20"/>
    <n v="0"/>
    <n v="20"/>
    <n v="0"/>
    <n v="0"/>
    <n v="0"/>
    <n v="0"/>
    <n v="0"/>
    <m/>
    <m/>
    <x v="1"/>
  </r>
  <r>
    <n v="812650006"/>
    <x v="2"/>
    <x v="109"/>
    <s v="Administració local"/>
    <s v="Ajuntaments"/>
    <x v="0"/>
    <n v="7.5"/>
    <n v="7.5"/>
    <n v="25"/>
    <n v="1"/>
    <n v="0"/>
    <n v="0"/>
    <n v="0"/>
    <n v="0"/>
    <n v="0"/>
    <n v="25"/>
    <n v="25"/>
    <n v="0"/>
    <n v="0"/>
    <n v="10"/>
    <n v="25"/>
    <n v="20"/>
    <n v="5"/>
    <n v="10"/>
    <n v="0"/>
    <n v="20"/>
    <n v="25"/>
    <n v="0"/>
    <n v="25"/>
    <n v="0"/>
    <n v="0"/>
    <n v="0"/>
    <n v="0"/>
    <n v="10"/>
    <n v="25"/>
    <n v="20"/>
    <n v="25"/>
    <n v="20"/>
    <n v="10"/>
    <n v="50"/>
    <n v="10"/>
    <n v="20"/>
    <n v="10"/>
    <m/>
    <m/>
    <x v="1"/>
  </r>
  <r>
    <n v="813500000"/>
    <x v="1"/>
    <x v="110"/>
    <s v="Administració local"/>
    <s v="Ajuntaments"/>
    <x v="0"/>
    <n v="7.5"/>
    <n v="7.5"/>
    <n v="25"/>
    <n v="1"/>
    <n v="0"/>
    <n v="0"/>
    <n v="0"/>
    <n v="0"/>
    <n v="0"/>
    <n v="0"/>
    <n v="0"/>
    <n v="0"/>
    <n v="0"/>
    <n v="0"/>
    <n v="0"/>
    <n v="20"/>
    <n v="5"/>
    <n v="10"/>
    <n v="0"/>
    <n v="0"/>
    <n v="0"/>
    <n v="0"/>
    <n v="0"/>
    <n v="0"/>
    <n v="0"/>
    <n v="0"/>
    <n v="0"/>
    <n v="10"/>
    <n v="25"/>
    <n v="20"/>
    <n v="0"/>
    <n v="20"/>
    <n v="0"/>
    <n v="0"/>
    <n v="10"/>
    <n v="20"/>
    <n v="0"/>
    <m/>
    <m/>
    <x v="1"/>
  </r>
  <r>
    <n v="813630008"/>
    <x v="1"/>
    <x v="111"/>
    <s v="Administració local"/>
    <s v="Ajuntaments"/>
    <x v="0"/>
    <n v="7.5"/>
    <n v="7.5"/>
    <n v="25"/>
    <n v="1"/>
    <n v="2"/>
    <n v="2"/>
    <n v="2"/>
    <n v="0"/>
    <n v="10"/>
    <n v="25"/>
    <n v="25"/>
    <n v="25"/>
    <n v="25"/>
    <n v="10"/>
    <n v="25"/>
    <n v="20"/>
    <n v="5"/>
    <n v="10"/>
    <n v="0"/>
    <n v="20"/>
    <n v="0"/>
    <n v="25"/>
    <n v="25"/>
    <n v="0"/>
    <n v="0"/>
    <n v="0"/>
    <n v="0"/>
    <n v="0"/>
    <n v="25"/>
    <n v="20"/>
    <n v="25"/>
    <n v="20"/>
    <n v="10"/>
    <n v="50"/>
    <n v="10"/>
    <n v="20"/>
    <n v="0"/>
    <m/>
    <m/>
    <x v="1"/>
  </r>
  <r>
    <n v="812900000"/>
    <x v="8"/>
    <x v="112"/>
    <s v="Administració local"/>
    <s v="Ajuntaments"/>
    <x v="1"/>
    <n v="7.5"/>
    <n v="7.5"/>
    <n v="25"/>
    <n v="1"/>
    <n v="0"/>
    <n v="0"/>
    <n v="0"/>
    <n v="0"/>
    <n v="0"/>
    <n v="0"/>
    <n v="0"/>
    <n v="0"/>
    <n v="0"/>
    <n v="0"/>
    <n v="0"/>
    <n v="20"/>
    <n v="5"/>
    <n v="10"/>
    <n v="0"/>
    <n v="0"/>
    <n v="0"/>
    <n v="0"/>
    <n v="0"/>
    <n v="0"/>
    <n v="0"/>
    <n v="0"/>
    <n v="0"/>
    <n v="0"/>
    <n v="25"/>
    <n v="20"/>
    <n v="0"/>
    <n v="20"/>
    <n v="0"/>
    <n v="0"/>
    <n v="0"/>
    <n v="0"/>
    <n v="0"/>
    <m/>
    <m/>
    <x v="1"/>
  </r>
  <r>
    <n v="814020002"/>
    <x v="3"/>
    <x v="113"/>
    <s v="Administració local"/>
    <s v="Ajuntaments"/>
    <x v="0"/>
    <n v="7.5"/>
    <n v="7.5"/>
    <n v="25"/>
    <n v="1"/>
    <n v="0"/>
    <n v="0"/>
    <n v="0"/>
    <n v="0"/>
    <n v="0"/>
    <n v="25"/>
    <n v="0"/>
    <n v="0"/>
    <n v="0"/>
    <n v="10"/>
    <n v="25"/>
    <n v="20"/>
    <n v="5"/>
    <n v="10"/>
    <n v="0"/>
    <n v="20"/>
    <n v="0"/>
    <n v="25"/>
    <n v="25"/>
    <n v="0"/>
    <n v="0"/>
    <n v="0"/>
    <n v="0"/>
    <n v="0"/>
    <n v="25"/>
    <n v="20"/>
    <n v="25"/>
    <n v="20"/>
    <n v="10"/>
    <n v="50"/>
    <n v="10"/>
    <n v="20"/>
    <n v="0"/>
    <m/>
    <m/>
    <x v="1"/>
  </r>
  <r>
    <n v="814190004"/>
    <x v="3"/>
    <x v="114"/>
    <s v="Administració local"/>
    <s v="Ajuntaments"/>
    <x v="0"/>
    <n v="7.5"/>
    <n v="7.5"/>
    <n v="25"/>
    <n v="1"/>
    <n v="0"/>
    <n v="0"/>
    <n v="0"/>
    <n v="0"/>
    <n v="10"/>
    <n v="25"/>
    <n v="25"/>
    <n v="25"/>
    <n v="25"/>
    <n v="10"/>
    <n v="25"/>
    <n v="20"/>
    <n v="5"/>
    <n v="10"/>
    <n v="0"/>
    <n v="20"/>
    <n v="0"/>
    <n v="0"/>
    <n v="25"/>
    <n v="0"/>
    <n v="0"/>
    <n v="0"/>
    <n v="0"/>
    <n v="0"/>
    <n v="25"/>
    <n v="20"/>
    <n v="25"/>
    <n v="20"/>
    <n v="10"/>
    <n v="50"/>
    <n v="10"/>
    <n v="20"/>
    <n v="10"/>
    <m/>
    <m/>
    <x v="1"/>
  </r>
  <r>
    <n v="814300000"/>
    <x v="9"/>
    <x v="115"/>
    <s v="Administració local"/>
    <s v="Ajuntaments"/>
    <x v="1"/>
    <n v="7.5"/>
    <n v="7.5"/>
    <n v="25"/>
    <n v="1"/>
    <n v="0"/>
    <n v="0"/>
    <n v="0"/>
    <n v="0"/>
    <n v="10"/>
    <n v="25"/>
    <n v="25"/>
    <n v="25"/>
    <n v="0"/>
    <n v="10"/>
    <n v="25"/>
    <n v="20"/>
    <n v="5"/>
    <n v="10"/>
    <n v="0"/>
    <n v="20"/>
    <n v="0"/>
    <n v="25"/>
    <n v="25"/>
    <n v="25"/>
    <n v="0"/>
    <n v="0"/>
    <n v="0"/>
    <n v="0"/>
    <n v="25"/>
    <n v="20"/>
    <n v="25"/>
    <n v="20"/>
    <n v="10"/>
    <n v="50"/>
    <n v="0"/>
    <n v="0"/>
    <n v="10"/>
    <m/>
    <m/>
    <x v="1"/>
  </r>
  <r>
    <n v="814580001"/>
    <x v="5"/>
    <x v="116"/>
    <s v="Administració local"/>
    <s v="Ajuntaments"/>
    <x v="1"/>
    <n v="7.5"/>
    <n v="7.5"/>
    <n v="25"/>
    <n v="1"/>
    <n v="0"/>
    <n v="0"/>
    <n v="0"/>
    <n v="0"/>
    <n v="10"/>
    <n v="25"/>
    <n v="25"/>
    <n v="25"/>
    <n v="25"/>
    <n v="10"/>
    <n v="25"/>
    <n v="20"/>
    <n v="5"/>
    <n v="10"/>
    <n v="0"/>
    <n v="20"/>
    <n v="0"/>
    <n v="25"/>
    <n v="25"/>
    <n v="25"/>
    <n v="0"/>
    <n v="0"/>
    <n v="0"/>
    <n v="0"/>
    <n v="25"/>
    <n v="20"/>
    <n v="25"/>
    <n v="20"/>
    <n v="10"/>
    <n v="50"/>
    <n v="0"/>
    <n v="0"/>
    <n v="10"/>
    <m/>
    <m/>
    <x v="1"/>
  </r>
  <r>
    <n v="814610007"/>
    <x v="5"/>
    <x v="117"/>
    <s v="Administració local"/>
    <s v="Ajuntaments"/>
    <x v="1"/>
    <n v="7.5"/>
    <n v="7.5"/>
    <n v="25"/>
    <n v="1"/>
    <n v="0"/>
    <n v="0"/>
    <n v="0"/>
    <n v="0"/>
    <n v="0"/>
    <n v="25"/>
    <n v="25"/>
    <n v="0"/>
    <n v="0"/>
    <n v="10"/>
    <n v="25"/>
    <n v="20"/>
    <n v="5"/>
    <n v="10"/>
    <n v="0"/>
    <n v="20"/>
    <n v="0"/>
    <n v="0"/>
    <n v="25"/>
    <n v="25"/>
    <n v="0"/>
    <n v="0"/>
    <n v="0"/>
    <n v="0"/>
    <n v="25"/>
    <n v="20"/>
    <n v="25"/>
    <n v="20"/>
    <n v="10"/>
    <n v="50"/>
    <n v="0"/>
    <n v="0"/>
    <n v="10"/>
    <m/>
    <m/>
    <x v="1"/>
  </r>
  <r>
    <n v="814770005"/>
    <x v="0"/>
    <x v="118"/>
    <s v="Administració local"/>
    <s v="Ajuntaments"/>
    <x v="3"/>
    <n v="7.5"/>
    <n v="7.5"/>
    <n v="25"/>
    <n v="1"/>
    <n v="0"/>
    <n v="0"/>
    <n v="0"/>
    <n v="0"/>
    <n v="0"/>
    <n v="25"/>
    <n v="25"/>
    <n v="0"/>
    <n v="0"/>
    <n v="10"/>
    <n v="25"/>
    <n v="20"/>
    <n v="5"/>
    <n v="10"/>
    <n v="0"/>
    <n v="20"/>
    <n v="0"/>
    <n v="0"/>
    <n v="25"/>
    <n v="0"/>
    <n v="0"/>
    <n v="0"/>
    <n v="0"/>
    <n v="0"/>
    <n v="25"/>
    <n v="20"/>
    <n v="25"/>
    <n v="0"/>
    <n v="10"/>
    <n v="50"/>
    <n v="10"/>
    <n v="20"/>
    <n v="0"/>
    <m/>
    <m/>
    <x v="1"/>
  </r>
  <r>
    <n v="814830008"/>
    <x v="11"/>
    <x v="119"/>
    <s v="Administració local"/>
    <s v="Ajuntaments"/>
    <x v="1"/>
    <n v="7.5"/>
    <n v="7.5"/>
    <n v="25"/>
    <n v="1"/>
    <n v="0"/>
    <n v="0"/>
    <n v="0"/>
    <n v="0"/>
    <n v="10"/>
    <n v="25"/>
    <n v="25"/>
    <n v="0"/>
    <n v="0"/>
    <n v="10"/>
    <n v="25"/>
    <n v="20"/>
    <n v="5"/>
    <n v="10"/>
    <n v="0"/>
    <n v="20"/>
    <n v="0"/>
    <n v="25"/>
    <n v="25"/>
    <n v="0"/>
    <n v="0"/>
    <n v="0"/>
    <n v="0"/>
    <n v="0"/>
    <n v="25"/>
    <n v="20"/>
    <n v="25"/>
    <n v="20"/>
    <n v="10"/>
    <n v="50"/>
    <n v="0"/>
    <n v="0"/>
    <n v="10"/>
    <m/>
    <m/>
    <x v="1"/>
  </r>
  <r>
    <n v="814960009"/>
    <x v="8"/>
    <x v="120"/>
    <s v="Administració local"/>
    <s v="Ajuntaments"/>
    <x v="1"/>
    <n v="7.5"/>
    <n v="7.5"/>
    <n v="25"/>
    <n v="1"/>
    <n v="0"/>
    <n v="0"/>
    <n v="0"/>
    <n v="0"/>
    <n v="0"/>
    <n v="25"/>
    <n v="25"/>
    <n v="0"/>
    <n v="0"/>
    <n v="10"/>
    <n v="25"/>
    <n v="20"/>
    <n v="5"/>
    <n v="10"/>
    <n v="0"/>
    <n v="20"/>
    <n v="0"/>
    <n v="25"/>
    <n v="25"/>
    <n v="0"/>
    <n v="0"/>
    <n v="0"/>
    <n v="0"/>
    <n v="0"/>
    <n v="25"/>
    <n v="20"/>
    <n v="25"/>
    <n v="20"/>
    <n v="10"/>
    <n v="50"/>
    <n v="0"/>
    <n v="0"/>
    <n v="10"/>
    <m/>
    <m/>
    <x v="1"/>
  </r>
  <r>
    <n v="814450006"/>
    <x v="4"/>
    <x v="121"/>
    <s v="Administració local"/>
    <s v="Ajuntaments"/>
    <x v="1"/>
    <n v="7.5"/>
    <n v="7.5"/>
    <n v="25"/>
    <n v="1"/>
    <n v="0"/>
    <n v="0"/>
    <n v="0"/>
    <n v="0"/>
    <n v="10"/>
    <n v="25"/>
    <n v="25"/>
    <n v="0"/>
    <n v="0"/>
    <n v="10"/>
    <n v="25"/>
    <n v="20"/>
    <n v="5"/>
    <n v="10"/>
    <n v="0"/>
    <n v="20"/>
    <n v="0"/>
    <n v="25"/>
    <n v="25"/>
    <n v="0"/>
    <n v="0"/>
    <n v="0"/>
    <n v="0"/>
    <n v="0"/>
    <n v="25"/>
    <n v="0"/>
    <n v="25"/>
    <n v="20"/>
    <n v="10"/>
    <n v="50"/>
    <n v="0"/>
    <n v="0"/>
    <n v="0"/>
    <m/>
    <m/>
    <x v="1"/>
  </r>
  <r>
    <n v="815160009"/>
    <x v="8"/>
    <x v="122"/>
    <s v="Administració local"/>
    <s v="Ajuntaments"/>
    <x v="1"/>
    <n v="7.5"/>
    <n v="7.5"/>
    <n v="25"/>
    <n v="1"/>
    <n v="0"/>
    <n v="0"/>
    <n v="0"/>
    <n v="0"/>
    <n v="0"/>
    <n v="0"/>
    <n v="0"/>
    <n v="0"/>
    <n v="0"/>
    <n v="0"/>
    <n v="0"/>
    <n v="20"/>
    <n v="5"/>
    <n v="10"/>
    <n v="0"/>
    <n v="0"/>
    <n v="0"/>
    <n v="0"/>
    <n v="0"/>
    <n v="0"/>
    <n v="0"/>
    <n v="0"/>
    <n v="0"/>
    <n v="0"/>
    <n v="25"/>
    <n v="20"/>
    <n v="0"/>
    <n v="20"/>
    <n v="0"/>
    <n v="0"/>
    <n v="0"/>
    <n v="0"/>
    <n v="0"/>
    <m/>
    <m/>
    <x v="1"/>
  </r>
  <r>
    <n v="815370005"/>
    <x v="2"/>
    <x v="123"/>
    <s v="Administració local"/>
    <s v="Ajuntaments"/>
    <x v="1"/>
    <n v="7.5"/>
    <n v="7.5"/>
    <n v="25"/>
    <n v="1"/>
    <n v="0"/>
    <n v="0"/>
    <n v="0"/>
    <n v="0"/>
    <n v="0"/>
    <n v="0"/>
    <n v="0"/>
    <n v="0"/>
    <n v="0"/>
    <n v="0"/>
    <n v="0"/>
    <n v="20"/>
    <n v="5"/>
    <n v="10"/>
    <n v="0"/>
    <n v="0"/>
    <n v="25"/>
    <n v="0"/>
    <n v="0"/>
    <n v="0"/>
    <n v="0"/>
    <n v="20"/>
    <n v="0"/>
    <n v="0"/>
    <n v="25"/>
    <n v="20"/>
    <n v="0"/>
    <n v="20"/>
    <n v="0"/>
    <n v="0"/>
    <n v="0"/>
    <n v="0"/>
    <n v="0"/>
    <m/>
    <m/>
    <x v="1"/>
  </r>
  <r>
    <n v="815420002"/>
    <x v="5"/>
    <x v="124"/>
    <s v="Administració local"/>
    <s v="Ajuntaments"/>
    <x v="1"/>
    <n v="7.5"/>
    <n v="7.5"/>
    <n v="25"/>
    <n v="1"/>
    <n v="0"/>
    <n v="0"/>
    <n v="0"/>
    <n v="0"/>
    <n v="0"/>
    <n v="25"/>
    <n v="25"/>
    <n v="0"/>
    <n v="0"/>
    <n v="10"/>
    <n v="25"/>
    <n v="20"/>
    <n v="5"/>
    <n v="10"/>
    <n v="0"/>
    <n v="20"/>
    <n v="0"/>
    <n v="25"/>
    <n v="25"/>
    <n v="0"/>
    <n v="0"/>
    <n v="0"/>
    <n v="0"/>
    <n v="0"/>
    <n v="25"/>
    <n v="20"/>
    <n v="25"/>
    <n v="20"/>
    <n v="10"/>
    <n v="50"/>
    <n v="0"/>
    <n v="0"/>
    <n v="0"/>
    <m/>
    <m/>
    <x v="1"/>
  </r>
  <r>
    <n v="815550006"/>
    <x v="2"/>
    <x v="125"/>
    <s v="Administració local"/>
    <s v="Ajuntaments"/>
    <x v="0"/>
    <n v="7.5"/>
    <n v="7.5"/>
    <n v="25"/>
    <n v="1"/>
    <n v="0"/>
    <n v="0"/>
    <n v="0"/>
    <n v="0"/>
    <n v="10"/>
    <n v="25"/>
    <n v="25"/>
    <n v="25"/>
    <n v="25"/>
    <n v="10"/>
    <n v="25"/>
    <n v="20"/>
    <n v="5"/>
    <n v="10"/>
    <n v="0"/>
    <n v="20"/>
    <n v="25"/>
    <n v="25"/>
    <n v="25"/>
    <n v="0"/>
    <n v="0"/>
    <n v="0"/>
    <n v="0"/>
    <n v="0"/>
    <n v="25"/>
    <n v="20"/>
    <n v="25"/>
    <n v="20"/>
    <n v="10"/>
    <n v="50"/>
    <n v="10"/>
    <n v="20"/>
    <n v="10"/>
    <m/>
    <m/>
    <x v="1"/>
  </r>
  <r>
    <n v="815680001"/>
    <x v="7"/>
    <x v="126"/>
    <s v="Administració local"/>
    <s v="Ajuntaments"/>
    <x v="0"/>
    <n v="7.5"/>
    <n v="7.5"/>
    <n v="25"/>
    <n v="1"/>
    <n v="0"/>
    <n v="0"/>
    <n v="0"/>
    <n v="0"/>
    <n v="10"/>
    <n v="25"/>
    <n v="25"/>
    <n v="0"/>
    <n v="0"/>
    <n v="10"/>
    <n v="25"/>
    <n v="20"/>
    <n v="5"/>
    <n v="10"/>
    <n v="0"/>
    <n v="20"/>
    <n v="0"/>
    <n v="25"/>
    <n v="25"/>
    <n v="0"/>
    <n v="0"/>
    <n v="0"/>
    <n v="0"/>
    <n v="10"/>
    <n v="25"/>
    <n v="20"/>
    <n v="25"/>
    <n v="20"/>
    <n v="10"/>
    <n v="50"/>
    <n v="10"/>
    <n v="20"/>
    <n v="10"/>
    <m/>
    <m/>
    <x v="1"/>
  </r>
  <r>
    <n v="815740003"/>
    <x v="0"/>
    <x v="127"/>
    <s v="Administració local"/>
    <s v="Ajuntaments"/>
    <x v="0"/>
    <n v="0"/>
    <n v="0"/>
    <n v="0"/>
    <n v="1"/>
    <n v="0"/>
    <n v="0"/>
    <n v="0"/>
    <n v="0"/>
    <n v="10"/>
    <n v="25"/>
    <n v="25"/>
    <n v="25"/>
    <n v="25"/>
    <n v="10"/>
    <n v="25"/>
    <n v="0"/>
    <n v="5"/>
    <n v="10"/>
    <n v="0"/>
    <n v="20"/>
    <n v="0"/>
    <n v="25"/>
    <n v="25"/>
    <n v="25"/>
    <n v="0"/>
    <n v="0"/>
    <n v="0"/>
    <n v="0"/>
    <n v="0"/>
    <n v="0"/>
    <n v="25"/>
    <n v="20"/>
    <n v="10"/>
    <n v="50"/>
    <n v="10"/>
    <n v="0"/>
    <n v="0"/>
    <m/>
    <m/>
    <x v="1"/>
  </r>
  <r>
    <n v="890580001"/>
    <x v="0"/>
    <x v="128"/>
    <s v="Administració local"/>
    <s v="Ajuntaments"/>
    <x v="1"/>
    <n v="7.5"/>
    <n v="7.5"/>
    <n v="25"/>
    <n v="1"/>
    <n v="0"/>
    <n v="0"/>
    <n v="0"/>
    <n v="0"/>
    <n v="0"/>
    <n v="25"/>
    <n v="25"/>
    <n v="0"/>
    <n v="0"/>
    <n v="10"/>
    <n v="25"/>
    <n v="20"/>
    <n v="5"/>
    <n v="10"/>
    <n v="0"/>
    <n v="20"/>
    <n v="25"/>
    <n v="25"/>
    <n v="25"/>
    <n v="0"/>
    <n v="0"/>
    <n v="0"/>
    <n v="0"/>
    <n v="0"/>
    <n v="25"/>
    <n v="20"/>
    <n v="25"/>
    <n v="20"/>
    <n v="10"/>
    <n v="50"/>
    <n v="0"/>
    <n v="0"/>
    <n v="0"/>
    <m/>
    <m/>
    <x v="1"/>
  </r>
  <r>
    <n v="815800000"/>
    <x v="0"/>
    <x v="129"/>
    <s v="Administració local"/>
    <s v="Ajuntaments"/>
    <x v="1"/>
    <n v="7.5"/>
    <n v="7.5"/>
    <n v="25"/>
    <n v="1"/>
    <n v="0"/>
    <n v="0"/>
    <n v="0"/>
    <n v="0"/>
    <n v="10"/>
    <n v="25"/>
    <n v="25"/>
    <n v="0"/>
    <n v="0"/>
    <n v="10"/>
    <n v="25"/>
    <n v="20"/>
    <n v="5"/>
    <n v="10"/>
    <n v="0"/>
    <n v="20"/>
    <n v="0"/>
    <n v="25"/>
    <n v="25"/>
    <n v="0"/>
    <n v="0"/>
    <n v="0"/>
    <n v="0"/>
    <n v="0"/>
    <n v="25"/>
    <n v="20"/>
    <n v="25"/>
    <n v="20"/>
    <n v="10"/>
    <n v="50"/>
    <n v="0"/>
    <n v="0"/>
    <n v="10"/>
    <m/>
    <m/>
    <x v="1"/>
  </r>
  <r>
    <n v="815930008"/>
    <x v="1"/>
    <x v="130"/>
    <s v="Administració local"/>
    <s v="Ajuntaments"/>
    <x v="0"/>
    <n v="7.5"/>
    <n v="7.5"/>
    <n v="25"/>
    <n v="1"/>
    <n v="0"/>
    <n v="0"/>
    <n v="0"/>
    <n v="0"/>
    <n v="0"/>
    <n v="25"/>
    <n v="25"/>
    <n v="0"/>
    <n v="0"/>
    <n v="10"/>
    <n v="25"/>
    <n v="20"/>
    <n v="5"/>
    <n v="10"/>
    <n v="0"/>
    <n v="20"/>
    <n v="0"/>
    <n v="25"/>
    <n v="25"/>
    <n v="0"/>
    <n v="0"/>
    <n v="0"/>
    <n v="0"/>
    <n v="10"/>
    <n v="25"/>
    <n v="0"/>
    <n v="25"/>
    <n v="20"/>
    <n v="10"/>
    <n v="50"/>
    <n v="10"/>
    <n v="20"/>
    <n v="0"/>
    <m/>
    <m/>
    <x v="1"/>
  </r>
  <r>
    <n v="816140003"/>
    <x v="9"/>
    <x v="131"/>
    <s v="Administració local"/>
    <s v="Ajuntaments"/>
    <x v="0"/>
    <n v="7.5"/>
    <n v="7.5"/>
    <n v="25"/>
    <n v="1"/>
    <n v="0"/>
    <n v="0"/>
    <n v="0"/>
    <n v="0"/>
    <n v="10"/>
    <n v="25"/>
    <n v="25"/>
    <n v="25"/>
    <n v="0"/>
    <n v="10"/>
    <n v="25"/>
    <n v="20"/>
    <n v="5"/>
    <n v="10"/>
    <n v="0"/>
    <n v="20"/>
    <n v="0"/>
    <n v="0"/>
    <n v="0"/>
    <n v="0"/>
    <n v="0"/>
    <n v="0"/>
    <n v="0"/>
    <n v="0"/>
    <n v="25"/>
    <n v="20"/>
    <n v="25"/>
    <n v="20"/>
    <n v="10"/>
    <n v="50"/>
    <n v="10"/>
    <n v="20"/>
    <n v="10"/>
    <m/>
    <m/>
    <x v="1"/>
  </r>
  <r>
    <n v="816350006"/>
    <x v="2"/>
    <x v="132"/>
    <s v="Administració local"/>
    <s v="Ajuntaments"/>
    <x v="3"/>
    <n v="7.5"/>
    <n v="7.5"/>
    <n v="25"/>
    <n v="1"/>
    <n v="0"/>
    <n v="2"/>
    <n v="2"/>
    <n v="0"/>
    <n v="0"/>
    <n v="25"/>
    <n v="25"/>
    <n v="25"/>
    <n v="25"/>
    <n v="10"/>
    <n v="25"/>
    <n v="20"/>
    <n v="5"/>
    <n v="10"/>
    <n v="0"/>
    <n v="20"/>
    <n v="0"/>
    <n v="0"/>
    <n v="25"/>
    <n v="0"/>
    <n v="0"/>
    <n v="0"/>
    <n v="0"/>
    <n v="0"/>
    <n v="25"/>
    <n v="20"/>
    <n v="25"/>
    <n v="20"/>
    <n v="10"/>
    <n v="50"/>
    <n v="10"/>
    <n v="20"/>
    <n v="0"/>
    <m/>
    <m/>
    <x v="1"/>
  </r>
  <r>
    <n v="816400000"/>
    <x v="5"/>
    <x v="133"/>
    <s v="Administració local"/>
    <s v="Ajuntaments"/>
    <x v="1"/>
    <n v="7.5"/>
    <n v="7.5"/>
    <n v="25"/>
    <n v="1"/>
    <n v="0"/>
    <n v="0"/>
    <n v="0"/>
    <n v="0"/>
    <n v="0"/>
    <n v="25"/>
    <n v="25"/>
    <n v="0"/>
    <n v="0"/>
    <n v="10"/>
    <n v="25"/>
    <n v="20"/>
    <n v="5"/>
    <n v="10"/>
    <n v="0"/>
    <n v="20"/>
    <n v="0"/>
    <n v="0"/>
    <n v="25"/>
    <n v="0"/>
    <n v="0"/>
    <n v="0"/>
    <n v="0"/>
    <n v="0"/>
    <n v="25"/>
    <n v="20"/>
    <n v="25"/>
    <n v="20"/>
    <n v="10"/>
    <n v="50"/>
    <n v="0"/>
    <n v="0"/>
    <n v="10"/>
    <m/>
    <m/>
    <x v="1"/>
  </r>
  <r>
    <n v="816530008"/>
    <x v="9"/>
    <x v="134"/>
    <s v="Administració local"/>
    <s v="Ajuntaments"/>
    <x v="1"/>
    <n v="7.5"/>
    <n v="7.5"/>
    <n v="25"/>
    <n v="1"/>
    <n v="0"/>
    <n v="0"/>
    <n v="0"/>
    <n v="0"/>
    <n v="0"/>
    <n v="0"/>
    <n v="0"/>
    <n v="0"/>
    <n v="0"/>
    <n v="0"/>
    <n v="0"/>
    <n v="0"/>
    <n v="5"/>
    <n v="10"/>
    <n v="0"/>
    <n v="0"/>
    <n v="0"/>
    <n v="0"/>
    <n v="0"/>
    <n v="0"/>
    <n v="0"/>
    <n v="0"/>
    <n v="0"/>
    <n v="0"/>
    <n v="25"/>
    <n v="20"/>
    <n v="0"/>
    <n v="20"/>
    <n v="0"/>
    <n v="0"/>
    <n v="0"/>
    <n v="0"/>
    <n v="0"/>
    <m/>
    <m/>
    <x v="1"/>
  </r>
  <r>
    <n v="816660009"/>
    <x v="4"/>
    <x v="135"/>
    <s v="Administració local"/>
    <s v="Ajuntaments"/>
    <x v="1"/>
    <n v="7.5"/>
    <n v="7.5"/>
    <n v="25"/>
    <n v="1"/>
    <n v="0"/>
    <n v="0"/>
    <n v="0"/>
    <n v="0"/>
    <n v="0"/>
    <n v="25"/>
    <n v="25"/>
    <n v="0"/>
    <n v="0"/>
    <n v="10"/>
    <n v="25"/>
    <n v="20"/>
    <n v="5"/>
    <n v="10"/>
    <n v="0"/>
    <n v="20"/>
    <n v="0"/>
    <n v="25"/>
    <n v="25"/>
    <n v="0"/>
    <n v="0"/>
    <n v="0"/>
    <n v="0"/>
    <n v="0"/>
    <n v="25"/>
    <n v="0"/>
    <n v="25"/>
    <n v="20"/>
    <n v="10"/>
    <n v="50"/>
    <n v="0"/>
    <n v="0"/>
    <n v="10"/>
    <m/>
    <m/>
    <x v="1"/>
  </r>
  <r>
    <n v="816720002"/>
    <x v="7"/>
    <x v="136"/>
    <s v="Administració local"/>
    <s v="Ajuntaments"/>
    <x v="0"/>
    <n v="7.5"/>
    <n v="7.5"/>
    <n v="25"/>
    <n v="1"/>
    <n v="0"/>
    <n v="0"/>
    <n v="0"/>
    <n v="0"/>
    <n v="10"/>
    <n v="25"/>
    <n v="25"/>
    <n v="0"/>
    <n v="0"/>
    <n v="10"/>
    <n v="25"/>
    <n v="20"/>
    <n v="5"/>
    <n v="10"/>
    <n v="0"/>
    <n v="20"/>
    <n v="25"/>
    <n v="25"/>
    <n v="25"/>
    <n v="0"/>
    <n v="0"/>
    <n v="20"/>
    <n v="0"/>
    <n v="0"/>
    <n v="25"/>
    <n v="20"/>
    <n v="25"/>
    <n v="20"/>
    <n v="10"/>
    <n v="50"/>
    <n v="10"/>
    <n v="20"/>
    <n v="0"/>
    <m/>
    <m/>
    <x v="1"/>
  </r>
  <r>
    <n v="818250006"/>
    <x v="3"/>
    <x v="137"/>
    <s v="Administració local"/>
    <s v="Ajuntaments"/>
    <x v="1"/>
    <n v="7.5"/>
    <n v="7.5"/>
    <n v="25"/>
    <n v="1"/>
    <n v="0"/>
    <n v="0"/>
    <n v="0"/>
    <n v="0"/>
    <n v="0"/>
    <n v="25"/>
    <n v="25"/>
    <n v="0"/>
    <n v="0"/>
    <n v="10"/>
    <n v="25"/>
    <n v="20"/>
    <n v="5"/>
    <n v="10"/>
    <n v="0"/>
    <n v="20"/>
    <n v="0"/>
    <n v="25"/>
    <n v="25"/>
    <n v="0"/>
    <n v="0"/>
    <n v="0"/>
    <n v="0"/>
    <n v="0"/>
    <n v="25"/>
    <n v="20"/>
    <n v="25"/>
    <n v="20"/>
    <n v="10"/>
    <n v="50"/>
    <n v="0"/>
    <n v="0"/>
    <n v="10"/>
    <m/>
    <m/>
    <x v="1"/>
  </r>
  <r>
    <n v="816880001"/>
    <x v="5"/>
    <x v="138"/>
    <s v="Administració local"/>
    <s v="Ajuntaments"/>
    <x v="1"/>
    <n v="7.5"/>
    <n v="7.5"/>
    <n v="25"/>
    <n v="1"/>
    <n v="0"/>
    <n v="0"/>
    <n v="0"/>
    <n v="0"/>
    <n v="10"/>
    <n v="25"/>
    <n v="25"/>
    <n v="0"/>
    <n v="0"/>
    <n v="10"/>
    <n v="25"/>
    <n v="20"/>
    <n v="5"/>
    <n v="10"/>
    <n v="0"/>
    <n v="20"/>
    <n v="0"/>
    <n v="25"/>
    <n v="25"/>
    <n v="0"/>
    <n v="0"/>
    <n v="0"/>
    <n v="0"/>
    <n v="0"/>
    <n v="25"/>
    <n v="20"/>
    <n v="25"/>
    <n v="20"/>
    <n v="10"/>
    <n v="50"/>
    <n v="0"/>
    <n v="0"/>
    <n v="0"/>
    <m/>
    <m/>
    <x v="1"/>
  </r>
  <r>
    <n v="816910007"/>
    <x v="6"/>
    <x v="139"/>
    <s v="Administració local"/>
    <s v="Ajuntaments"/>
    <x v="2"/>
    <n v="7.5"/>
    <n v="7.5"/>
    <n v="25"/>
    <n v="1"/>
    <n v="0"/>
    <n v="0"/>
    <n v="0"/>
    <n v="0"/>
    <n v="10"/>
    <n v="25"/>
    <n v="25"/>
    <n v="25"/>
    <n v="25"/>
    <n v="10"/>
    <n v="25"/>
    <n v="20"/>
    <n v="5"/>
    <n v="10"/>
    <n v="0"/>
    <n v="20"/>
    <n v="25"/>
    <n v="25"/>
    <n v="25"/>
    <n v="0"/>
    <n v="0"/>
    <n v="20"/>
    <n v="0"/>
    <n v="10"/>
    <n v="25"/>
    <n v="20"/>
    <n v="25"/>
    <n v="20"/>
    <n v="10"/>
    <n v="50"/>
    <n v="10"/>
    <n v="20"/>
    <n v="10"/>
    <m/>
    <m/>
    <x v="1"/>
  </r>
  <r>
    <n v="817120002"/>
    <x v="8"/>
    <x v="140"/>
    <s v="Administració local"/>
    <s v="Ajuntaments"/>
    <x v="1"/>
    <n v="7.5"/>
    <n v="7.5"/>
    <n v="25"/>
    <n v="1"/>
    <n v="0"/>
    <n v="0"/>
    <n v="0"/>
    <n v="0"/>
    <n v="10"/>
    <n v="25"/>
    <n v="25"/>
    <n v="0"/>
    <n v="0"/>
    <n v="10"/>
    <n v="25"/>
    <n v="20"/>
    <n v="5"/>
    <n v="10"/>
    <n v="0"/>
    <n v="20"/>
    <n v="0"/>
    <n v="25"/>
    <n v="25"/>
    <n v="0"/>
    <n v="0"/>
    <n v="0"/>
    <n v="0"/>
    <n v="10"/>
    <n v="25"/>
    <n v="20"/>
    <n v="25"/>
    <n v="20"/>
    <n v="10"/>
    <n v="50"/>
    <n v="0"/>
    <n v="0"/>
    <n v="10"/>
    <m/>
    <m/>
    <x v="1"/>
  </r>
  <r>
    <n v="817050006"/>
    <x v="9"/>
    <x v="141"/>
    <s v="Administració local"/>
    <s v="Ajuntaments"/>
    <x v="1"/>
    <n v="7.5"/>
    <n v="7.5"/>
    <n v="25"/>
    <n v="1"/>
    <n v="0"/>
    <n v="0"/>
    <n v="0"/>
    <n v="0"/>
    <n v="0"/>
    <n v="25"/>
    <n v="25"/>
    <n v="25"/>
    <n v="0"/>
    <n v="10"/>
    <n v="25"/>
    <n v="20"/>
    <n v="5"/>
    <n v="10"/>
    <n v="0"/>
    <n v="20"/>
    <n v="0"/>
    <n v="25"/>
    <n v="25"/>
    <n v="25"/>
    <n v="0"/>
    <n v="0"/>
    <n v="0"/>
    <n v="0"/>
    <n v="25"/>
    <n v="20"/>
    <n v="25"/>
    <n v="20"/>
    <n v="10"/>
    <n v="50"/>
    <n v="0"/>
    <n v="0"/>
    <n v="0"/>
    <m/>
    <m/>
    <x v="1"/>
  </r>
  <r>
    <n v="823030008"/>
    <x v="2"/>
    <x v="142"/>
    <s v="Administració local"/>
    <s v="Ajuntaments"/>
    <x v="0"/>
    <n v="7.5"/>
    <n v="7.5"/>
    <n v="25"/>
    <n v="1"/>
    <n v="0"/>
    <n v="0"/>
    <n v="0"/>
    <n v="0"/>
    <n v="0"/>
    <n v="25"/>
    <n v="25"/>
    <n v="0"/>
    <n v="0"/>
    <n v="10"/>
    <n v="25"/>
    <n v="20"/>
    <n v="5"/>
    <n v="10"/>
    <n v="0"/>
    <n v="20"/>
    <n v="25"/>
    <n v="25"/>
    <n v="25"/>
    <n v="0"/>
    <n v="0"/>
    <n v="20"/>
    <n v="0"/>
    <n v="10"/>
    <n v="25"/>
    <n v="20"/>
    <n v="25"/>
    <n v="20"/>
    <n v="10"/>
    <n v="50"/>
    <n v="10"/>
    <n v="20"/>
    <n v="10"/>
    <m/>
    <m/>
    <x v="1"/>
  </r>
  <r>
    <n v="817270005"/>
    <x v="2"/>
    <x v="143"/>
    <s v="Administració local"/>
    <s v="Ajuntaments"/>
    <x v="3"/>
    <n v="7.5"/>
    <n v="7.5"/>
    <n v="25"/>
    <n v="1"/>
    <n v="0"/>
    <n v="0"/>
    <n v="0"/>
    <n v="0"/>
    <n v="10"/>
    <n v="25"/>
    <n v="25"/>
    <n v="0"/>
    <n v="0"/>
    <n v="10"/>
    <n v="25"/>
    <n v="20"/>
    <n v="5"/>
    <n v="10"/>
    <n v="0"/>
    <n v="20"/>
    <n v="25"/>
    <n v="25"/>
    <n v="25"/>
    <n v="25"/>
    <n v="0"/>
    <n v="0"/>
    <n v="0"/>
    <n v="10"/>
    <n v="25"/>
    <n v="20"/>
    <n v="25"/>
    <n v="0"/>
    <n v="10"/>
    <n v="50"/>
    <n v="10"/>
    <n v="20"/>
    <n v="0"/>
    <m/>
    <m/>
    <x v="1"/>
  </r>
  <r>
    <n v="817480001"/>
    <x v="5"/>
    <x v="144"/>
    <s v="Administració local"/>
    <s v="Ajuntaments"/>
    <x v="1"/>
    <n v="7.5"/>
    <n v="7.5"/>
    <n v="25"/>
    <n v="1"/>
    <n v="0"/>
    <n v="0"/>
    <n v="0"/>
    <n v="0"/>
    <n v="0"/>
    <n v="0"/>
    <n v="0"/>
    <n v="0"/>
    <n v="0"/>
    <n v="0"/>
    <n v="0"/>
    <n v="20"/>
    <n v="5"/>
    <n v="10"/>
    <n v="0"/>
    <n v="0"/>
    <n v="0"/>
    <n v="0"/>
    <n v="0"/>
    <n v="0"/>
    <n v="0"/>
    <n v="0"/>
    <n v="0"/>
    <n v="0"/>
    <n v="25"/>
    <n v="20"/>
    <n v="0"/>
    <n v="20"/>
    <n v="0"/>
    <n v="0"/>
    <n v="0"/>
    <n v="0"/>
    <n v="0"/>
    <m/>
    <m/>
    <x v="1"/>
  </r>
  <r>
    <n v="817510007"/>
    <x v="4"/>
    <x v="145"/>
    <s v="Administració local"/>
    <s v="Ajuntaments"/>
    <x v="1"/>
    <n v="7.5"/>
    <n v="7.5"/>
    <n v="25"/>
    <n v="1"/>
    <n v="0"/>
    <n v="0"/>
    <n v="0"/>
    <n v="0"/>
    <n v="0"/>
    <n v="0"/>
    <n v="0"/>
    <n v="0"/>
    <n v="0"/>
    <n v="0"/>
    <n v="0"/>
    <n v="20"/>
    <n v="5"/>
    <n v="10"/>
    <n v="0"/>
    <n v="0"/>
    <n v="0"/>
    <n v="0"/>
    <n v="0"/>
    <n v="0"/>
    <n v="0"/>
    <n v="0"/>
    <n v="0"/>
    <n v="0"/>
    <n v="25"/>
    <n v="20"/>
    <n v="0"/>
    <n v="20"/>
    <n v="0"/>
    <n v="0"/>
    <n v="0"/>
    <n v="0"/>
    <n v="0"/>
    <m/>
    <m/>
    <x v="1"/>
  </r>
  <r>
    <n v="817860009"/>
    <x v="3"/>
    <x v="146"/>
    <s v="Administració local"/>
    <s v="Ajuntaments"/>
    <x v="1"/>
    <n v="7.5"/>
    <n v="7.5"/>
    <n v="25"/>
    <n v="1"/>
    <n v="0"/>
    <n v="0"/>
    <n v="0"/>
    <n v="0"/>
    <n v="0"/>
    <n v="0"/>
    <n v="0"/>
    <n v="0"/>
    <n v="0"/>
    <n v="0"/>
    <n v="0"/>
    <n v="20"/>
    <n v="5"/>
    <n v="10"/>
    <n v="0"/>
    <n v="0"/>
    <n v="0"/>
    <n v="0"/>
    <n v="0"/>
    <n v="0"/>
    <n v="0"/>
    <n v="0"/>
    <n v="0"/>
    <n v="0"/>
    <n v="25"/>
    <n v="20"/>
    <n v="0"/>
    <n v="20"/>
    <n v="0"/>
    <n v="0"/>
    <n v="0"/>
    <n v="0"/>
    <n v="0"/>
    <m/>
    <m/>
    <x v="1"/>
  </r>
  <r>
    <n v="817990004"/>
    <x v="7"/>
    <x v="147"/>
    <s v="Administració local"/>
    <s v="Ajuntaments"/>
    <x v="1"/>
    <n v="7.5"/>
    <n v="7.5"/>
    <n v="25"/>
    <n v="1"/>
    <n v="0"/>
    <n v="0"/>
    <n v="0"/>
    <n v="0"/>
    <n v="10"/>
    <n v="25"/>
    <n v="25"/>
    <n v="0"/>
    <n v="0"/>
    <n v="10"/>
    <n v="25"/>
    <n v="20"/>
    <n v="5"/>
    <n v="10"/>
    <n v="0"/>
    <n v="20"/>
    <n v="0"/>
    <n v="25"/>
    <n v="25"/>
    <n v="0"/>
    <n v="0"/>
    <n v="0"/>
    <n v="0"/>
    <n v="0"/>
    <n v="25"/>
    <n v="20"/>
    <n v="25"/>
    <n v="20"/>
    <n v="10"/>
    <n v="50"/>
    <n v="0"/>
    <n v="0"/>
    <n v="10"/>
    <m/>
    <m/>
    <x v="1"/>
  </r>
  <r>
    <n v="818030008"/>
    <x v="7"/>
    <x v="148"/>
    <s v="Administració local"/>
    <s v="Ajuntaments"/>
    <x v="3"/>
    <n v="7.5"/>
    <n v="0"/>
    <n v="25"/>
    <n v="1"/>
    <n v="0"/>
    <n v="0"/>
    <n v="0"/>
    <n v="0"/>
    <n v="0"/>
    <n v="0"/>
    <n v="0"/>
    <n v="0"/>
    <n v="0"/>
    <n v="0"/>
    <n v="0"/>
    <n v="20"/>
    <n v="5"/>
    <n v="10"/>
    <n v="0"/>
    <n v="0"/>
    <n v="0"/>
    <n v="0"/>
    <n v="0"/>
    <n v="0"/>
    <n v="0"/>
    <n v="0"/>
    <n v="0"/>
    <n v="10"/>
    <n v="25"/>
    <n v="20"/>
    <n v="0"/>
    <n v="20"/>
    <n v="0"/>
    <n v="0"/>
    <n v="10"/>
    <n v="20"/>
    <n v="0"/>
    <m/>
    <m/>
    <x v="1"/>
  </r>
  <r>
    <n v="818100000"/>
    <x v="1"/>
    <x v="149"/>
    <s v="Administració local"/>
    <s v="Ajuntaments"/>
    <x v="0"/>
    <n v="7.5"/>
    <n v="7.5"/>
    <n v="25"/>
    <n v="1"/>
    <n v="0"/>
    <n v="0"/>
    <n v="0"/>
    <n v="0"/>
    <n v="10"/>
    <n v="25"/>
    <n v="25"/>
    <n v="0"/>
    <n v="0"/>
    <n v="10"/>
    <n v="25"/>
    <n v="0"/>
    <n v="5"/>
    <n v="10"/>
    <n v="0"/>
    <n v="20"/>
    <n v="0"/>
    <n v="0"/>
    <n v="25"/>
    <n v="0"/>
    <n v="0"/>
    <n v="0"/>
    <n v="0"/>
    <n v="0"/>
    <n v="25"/>
    <n v="20"/>
    <n v="25"/>
    <n v="20"/>
    <n v="10"/>
    <n v="50"/>
    <n v="10"/>
    <n v="20"/>
    <n v="10"/>
    <m/>
    <m/>
    <x v="1"/>
  </r>
  <r>
    <n v="818310007"/>
    <x v="8"/>
    <x v="150"/>
    <s v="Administració local"/>
    <s v="Ajuntaments"/>
    <x v="0"/>
    <n v="7.5"/>
    <n v="7.5"/>
    <n v="25"/>
    <n v="1"/>
    <n v="0"/>
    <n v="0"/>
    <n v="0"/>
    <n v="0"/>
    <n v="10"/>
    <n v="25"/>
    <n v="25"/>
    <n v="0"/>
    <n v="0"/>
    <n v="10"/>
    <n v="25"/>
    <n v="20"/>
    <n v="5"/>
    <n v="10"/>
    <n v="0"/>
    <n v="20"/>
    <n v="0"/>
    <n v="0"/>
    <n v="25"/>
    <n v="0"/>
    <n v="0"/>
    <n v="0"/>
    <n v="0"/>
    <n v="0"/>
    <n v="25"/>
    <n v="20"/>
    <n v="25"/>
    <n v="20"/>
    <n v="10"/>
    <n v="50"/>
    <n v="10"/>
    <n v="20"/>
    <n v="10"/>
    <m/>
    <m/>
    <x v="1"/>
  </r>
  <r>
    <n v="818460009"/>
    <x v="6"/>
    <x v="151"/>
    <s v="Administració local"/>
    <s v="Ajuntaments"/>
    <x v="2"/>
    <n v="7.5"/>
    <n v="7.5"/>
    <n v="25"/>
    <n v="1"/>
    <n v="2"/>
    <n v="2"/>
    <n v="2"/>
    <n v="1"/>
    <n v="0"/>
    <n v="25"/>
    <n v="25"/>
    <n v="25"/>
    <n v="25"/>
    <n v="10"/>
    <n v="25"/>
    <n v="20"/>
    <n v="5"/>
    <n v="10"/>
    <n v="2"/>
    <n v="20"/>
    <n v="25"/>
    <n v="25"/>
    <n v="25"/>
    <n v="0"/>
    <n v="20"/>
    <n v="20"/>
    <n v="0"/>
    <n v="10"/>
    <n v="25"/>
    <n v="20"/>
    <n v="25"/>
    <n v="20"/>
    <n v="10"/>
    <n v="50"/>
    <n v="10"/>
    <n v="20"/>
    <n v="10"/>
    <m/>
    <m/>
    <x v="1"/>
  </r>
  <r>
    <n v="818780001"/>
    <x v="6"/>
    <x v="152"/>
    <s v="Administració local"/>
    <s v="Ajuntaments"/>
    <x v="2"/>
    <n v="7.5"/>
    <n v="7.5"/>
    <n v="25"/>
    <n v="1"/>
    <n v="2"/>
    <n v="2"/>
    <n v="2"/>
    <n v="1"/>
    <n v="10"/>
    <n v="25"/>
    <n v="25"/>
    <n v="25"/>
    <n v="25"/>
    <n v="10"/>
    <n v="25"/>
    <n v="20"/>
    <n v="5"/>
    <n v="10"/>
    <n v="2"/>
    <n v="20"/>
    <n v="25"/>
    <n v="25"/>
    <n v="25"/>
    <n v="25"/>
    <n v="0"/>
    <n v="20"/>
    <n v="0"/>
    <n v="10"/>
    <n v="25"/>
    <n v="20"/>
    <n v="25"/>
    <n v="20"/>
    <n v="10"/>
    <n v="50"/>
    <n v="10"/>
    <n v="20"/>
    <n v="0"/>
    <m/>
    <m/>
    <x v="1"/>
  </r>
  <r>
    <n v="819180001"/>
    <x v="3"/>
    <x v="153"/>
    <s v="Administració local"/>
    <s v="Ajuntaments"/>
    <x v="0"/>
    <n v="7.5"/>
    <n v="7.5"/>
    <n v="25"/>
    <n v="1"/>
    <n v="0"/>
    <n v="0"/>
    <n v="0"/>
    <n v="0"/>
    <n v="0"/>
    <n v="25"/>
    <n v="25"/>
    <n v="0"/>
    <n v="0"/>
    <n v="10"/>
    <n v="25"/>
    <n v="20"/>
    <n v="5"/>
    <n v="10"/>
    <n v="0"/>
    <n v="20"/>
    <n v="25"/>
    <n v="0"/>
    <n v="25"/>
    <n v="0"/>
    <n v="0"/>
    <n v="0"/>
    <n v="0"/>
    <n v="0"/>
    <n v="25"/>
    <n v="0"/>
    <n v="25"/>
    <n v="20"/>
    <n v="10"/>
    <n v="50"/>
    <n v="10"/>
    <n v="20"/>
    <n v="10"/>
    <m/>
    <m/>
    <x v="1"/>
  </r>
  <r>
    <n v="819440003"/>
    <x v="13"/>
    <x v="154"/>
    <s v="Administració local"/>
    <s v="Ajuntaments"/>
    <x v="3"/>
    <n v="7.5"/>
    <n v="7.5"/>
    <n v="25"/>
    <n v="1"/>
    <n v="2"/>
    <n v="2"/>
    <n v="2"/>
    <n v="1"/>
    <n v="0"/>
    <n v="25"/>
    <n v="25"/>
    <n v="25"/>
    <n v="25"/>
    <n v="0"/>
    <n v="0"/>
    <n v="20"/>
    <n v="5"/>
    <n v="0"/>
    <n v="0"/>
    <n v="20"/>
    <n v="0"/>
    <n v="0"/>
    <n v="0"/>
    <n v="0"/>
    <n v="0"/>
    <n v="0"/>
    <n v="0"/>
    <n v="0"/>
    <n v="25"/>
    <n v="20"/>
    <n v="25"/>
    <n v="20"/>
    <n v="0"/>
    <n v="0"/>
    <n v="10"/>
    <n v="20"/>
    <n v="0"/>
    <m/>
    <m/>
    <x v="1"/>
  </r>
  <r>
    <n v="819600000"/>
    <x v="0"/>
    <x v="155"/>
    <s v="Administració local"/>
    <s v="Ajuntaments"/>
    <x v="3"/>
    <n v="7.5"/>
    <n v="7.5"/>
    <n v="25"/>
    <n v="1"/>
    <n v="0"/>
    <n v="0"/>
    <n v="0"/>
    <n v="0"/>
    <n v="0"/>
    <n v="0"/>
    <n v="0"/>
    <n v="0"/>
    <n v="0"/>
    <n v="0"/>
    <n v="0"/>
    <n v="20"/>
    <n v="5"/>
    <n v="10"/>
    <n v="0"/>
    <n v="0"/>
    <n v="0"/>
    <n v="0"/>
    <n v="0"/>
    <n v="0"/>
    <n v="0"/>
    <n v="0"/>
    <n v="0"/>
    <n v="10"/>
    <n v="25"/>
    <n v="20"/>
    <n v="0"/>
    <n v="20"/>
    <n v="0"/>
    <n v="0"/>
    <n v="10"/>
    <n v="20"/>
    <n v="0"/>
    <m/>
    <m/>
    <x v="1"/>
  </r>
  <r>
    <n v="819760009"/>
    <x v="2"/>
    <x v="156"/>
    <s v="Administració local"/>
    <s v="Ajuntaments"/>
    <x v="0"/>
    <n v="7.5"/>
    <n v="7.5"/>
    <n v="25"/>
    <n v="1"/>
    <n v="0"/>
    <n v="0"/>
    <n v="0"/>
    <n v="0"/>
    <n v="0"/>
    <n v="25"/>
    <n v="25"/>
    <n v="0"/>
    <n v="0"/>
    <n v="10"/>
    <n v="25"/>
    <n v="20"/>
    <n v="5"/>
    <n v="10"/>
    <n v="0"/>
    <n v="20"/>
    <n v="0"/>
    <n v="25"/>
    <n v="0"/>
    <n v="0"/>
    <n v="0"/>
    <n v="0"/>
    <n v="0"/>
    <n v="10"/>
    <n v="25"/>
    <n v="20"/>
    <n v="25"/>
    <n v="20"/>
    <n v="10"/>
    <n v="50"/>
    <n v="10"/>
    <n v="20"/>
    <n v="10"/>
    <m/>
    <m/>
    <x v="1"/>
  </r>
  <r>
    <n v="819820002"/>
    <x v="1"/>
    <x v="157"/>
    <s v="Administració local"/>
    <s v="Ajuntaments"/>
    <x v="0"/>
    <n v="7.5"/>
    <n v="7.5"/>
    <n v="25"/>
    <n v="1"/>
    <n v="0"/>
    <n v="0"/>
    <n v="0"/>
    <n v="0"/>
    <n v="10"/>
    <n v="25"/>
    <n v="25"/>
    <n v="0"/>
    <n v="0"/>
    <n v="10"/>
    <n v="25"/>
    <n v="20"/>
    <n v="5"/>
    <n v="10"/>
    <n v="0"/>
    <n v="20"/>
    <n v="0"/>
    <n v="0"/>
    <n v="25"/>
    <n v="0"/>
    <n v="0"/>
    <n v="0"/>
    <n v="0"/>
    <n v="10"/>
    <n v="25"/>
    <n v="20"/>
    <n v="25"/>
    <n v="20"/>
    <n v="10"/>
    <n v="50"/>
    <n v="10"/>
    <n v="20"/>
    <n v="0"/>
    <m/>
    <m/>
    <x v="1"/>
  </r>
  <r>
    <n v="819950006"/>
    <x v="8"/>
    <x v="158"/>
    <s v="Administració local"/>
    <s v="Ajuntaments"/>
    <x v="1"/>
    <n v="7.5"/>
    <n v="7.5"/>
    <n v="25"/>
    <n v="1"/>
    <n v="0"/>
    <n v="0"/>
    <n v="0"/>
    <n v="0"/>
    <n v="0"/>
    <n v="25"/>
    <n v="0"/>
    <n v="0"/>
    <n v="0"/>
    <n v="10"/>
    <n v="25"/>
    <n v="20"/>
    <n v="5"/>
    <n v="10"/>
    <n v="0"/>
    <n v="20"/>
    <n v="0"/>
    <n v="25"/>
    <n v="25"/>
    <n v="0"/>
    <n v="0"/>
    <n v="0"/>
    <n v="0"/>
    <n v="0"/>
    <n v="25"/>
    <n v="20"/>
    <n v="25"/>
    <n v="20"/>
    <n v="10"/>
    <n v="50"/>
    <n v="0"/>
    <n v="0"/>
    <n v="10"/>
    <m/>
    <m/>
    <x v="1"/>
  </r>
  <r>
    <n v="820090004"/>
    <x v="6"/>
    <x v="159"/>
    <s v="Administració local"/>
    <s v="Ajuntaments"/>
    <x v="2"/>
    <n v="7.5"/>
    <n v="7.5"/>
    <n v="25"/>
    <n v="1"/>
    <n v="2"/>
    <n v="2"/>
    <n v="2"/>
    <n v="0"/>
    <n v="10"/>
    <n v="25"/>
    <n v="25"/>
    <n v="0"/>
    <n v="0"/>
    <n v="10"/>
    <n v="25"/>
    <n v="20"/>
    <n v="5"/>
    <n v="10"/>
    <n v="0"/>
    <n v="20"/>
    <n v="25"/>
    <n v="25"/>
    <n v="25"/>
    <n v="0"/>
    <n v="0"/>
    <n v="0"/>
    <n v="0"/>
    <n v="10"/>
    <n v="25"/>
    <n v="20"/>
    <n v="25"/>
    <n v="20"/>
    <n v="10"/>
    <n v="50"/>
    <n v="10"/>
    <n v="20"/>
    <n v="10"/>
    <m/>
    <m/>
    <x v="1"/>
  </r>
  <r>
    <n v="820160009"/>
    <x v="8"/>
    <x v="160"/>
    <s v="Administració local"/>
    <s v="Ajuntaments"/>
    <x v="1"/>
    <n v="7.5"/>
    <n v="7.5"/>
    <n v="25"/>
    <n v="1"/>
    <n v="0"/>
    <n v="0"/>
    <n v="0"/>
    <n v="0"/>
    <n v="10"/>
    <n v="25"/>
    <n v="25"/>
    <n v="0"/>
    <n v="0"/>
    <n v="10"/>
    <n v="25"/>
    <n v="20"/>
    <n v="5"/>
    <n v="10"/>
    <n v="0"/>
    <n v="20"/>
    <n v="25"/>
    <n v="0"/>
    <n v="25"/>
    <n v="0"/>
    <n v="0"/>
    <n v="0"/>
    <n v="0"/>
    <n v="0"/>
    <n v="25"/>
    <n v="20"/>
    <n v="25"/>
    <n v="20"/>
    <n v="10"/>
    <n v="50"/>
    <n v="0"/>
    <n v="0"/>
    <n v="10"/>
    <m/>
    <m/>
    <x v="1"/>
  </r>
  <r>
    <n v="820370005"/>
    <x v="2"/>
    <x v="161"/>
    <s v="Administració local"/>
    <s v="Ajuntaments"/>
    <x v="1"/>
    <n v="0"/>
    <n v="7.5"/>
    <n v="25"/>
    <n v="1"/>
    <n v="0"/>
    <n v="0"/>
    <n v="0"/>
    <n v="0"/>
    <n v="0"/>
    <n v="25"/>
    <n v="25"/>
    <n v="0"/>
    <n v="0"/>
    <n v="10"/>
    <n v="25"/>
    <n v="20"/>
    <n v="5"/>
    <n v="10"/>
    <n v="0"/>
    <n v="20"/>
    <n v="0"/>
    <n v="25"/>
    <n v="25"/>
    <n v="0"/>
    <n v="0"/>
    <n v="0"/>
    <n v="0"/>
    <n v="0"/>
    <n v="25"/>
    <n v="20"/>
    <n v="25"/>
    <n v="20"/>
    <n v="10"/>
    <n v="50"/>
    <n v="0"/>
    <n v="0"/>
    <n v="10"/>
    <m/>
    <m/>
    <x v="1"/>
  </r>
  <r>
    <n v="820210007"/>
    <x v="1"/>
    <x v="162"/>
    <s v="Administració local"/>
    <s v="Ajuntaments"/>
    <x v="0"/>
    <n v="7.5"/>
    <n v="7.5"/>
    <n v="25"/>
    <n v="1"/>
    <n v="0"/>
    <n v="0"/>
    <n v="0"/>
    <n v="0"/>
    <n v="10"/>
    <n v="25"/>
    <n v="25"/>
    <n v="0"/>
    <n v="0"/>
    <n v="10"/>
    <n v="25"/>
    <n v="20"/>
    <n v="5"/>
    <n v="10"/>
    <n v="0"/>
    <n v="20"/>
    <n v="25"/>
    <n v="0"/>
    <n v="25"/>
    <n v="0"/>
    <n v="0"/>
    <n v="20"/>
    <n v="0"/>
    <n v="0"/>
    <n v="25"/>
    <n v="20"/>
    <n v="25"/>
    <n v="20"/>
    <n v="10"/>
    <n v="50"/>
    <n v="10"/>
    <n v="20"/>
    <n v="0"/>
    <m/>
    <m/>
    <x v="1"/>
  </r>
  <r>
    <n v="820420002"/>
    <x v="0"/>
    <x v="163"/>
    <s v="Administració local"/>
    <s v="Ajuntaments"/>
    <x v="1"/>
    <n v="7.5"/>
    <n v="7.5"/>
    <n v="25"/>
    <n v="1"/>
    <n v="0"/>
    <n v="0"/>
    <n v="0"/>
    <n v="0"/>
    <n v="10"/>
    <n v="25"/>
    <n v="25"/>
    <n v="0"/>
    <n v="0"/>
    <n v="10"/>
    <n v="25"/>
    <n v="20"/>
    <n v="5"/>
    <n v="10"/>
    <n v="0"/>
    <n v="20"/>
    <n v="0"/>
    <n v="0"/>
    <n v="25"/>
    <n v="25"/>
    <n v="0"/>
    <n v="20"/>
    <n v="0"/>
    <n v="10"/>
    <n v="25"/>
    <n v="20"/>
    <n v="25"/>
    <n v="20"/>
    <n v="10"/>
    <n v="50"/>
    <n v="0"/>
    <n v="0"/>
    <n v="10"/>
    <m/>
    <m/>
    <x v="1"/>
  </r>
  <r>
    <n v="820550006"/>
    <x v="6"/>
    <x v="164"/>
    <s v="Administració local"/>
    <s v="Ajuntaments"/>
    <x v="2"/>
    <n v="7.5"/>
    <n v="7.5"/>
    <n v="25"/>
    <n v="1"/>
    <n v="2"/>
    <n v="2"/>
    <n v="2"/>
    <n v="1"/>
    <n v="0"/>
    <n v="25"/>
    <n v="25"/>
    <n v="25"/>
    <n v="25"/>
    <n v="10"/>
    <n v="25"/>
    <n v="20"/>
    <n v="5"/>
    <n v="10"/>
    <n v="2"/>
    <n v="20"/>
    <n v="25"/>
    <n v="25"/>
    <n v="25"/>
    <n v="0"/>
    <n v="0"/>
    <n v="0"/>
    <n v="0"/>
    <n v="10"/>
    <n v="25"/>
    <n v="20"/>
    <n v="25"/>
    <n v="20"/>
    <n v="10"/>
    <n v="50"/>
    <n v="10"/>
    <n v="20"/>
    <n v="0"/>
    <m/>
    <m/>
    <x v="1"/>
  </r>
  <r>
    <n v="820680001"/>
    <x v="5"/>
    <x v="165"/>
    <s v="Administració local"/>
    <s v="Ajuntaments"/>
    <x v="1"/>
    <n v="7.5"/>
    <n v="7.5"/>
    <n v="25"/>
    <n v="1"/>
    <n v="0"/>
    <n v="0"/>
    <n v="0"/>
    <n v="0"/>
    <n v="0"/>
    <n v="0"/>
    <n v="0"/>
    <n v="0"/>
    <n v="0"/>
    <n v="0"/>
    <n v="0"/>
    <n v="20"/>
    <n v="5"/>
    <n v="10"/>
    <n v="0"/>
    <n v="0"/>
    <n v="0"/>
    <n v="0"/>
    <n v="0"/>
    <n v="0"/>
    <n v="0"/>
    <n v="0"/>
    <n v="0"/>
    <n v="0"/>
    <n v="25"/>
    <n v="20"/>
    <n v="0"/>
    <n v="20"/>
    <n v="0"/>
    <n v="0"/>
    <n v="0"/>
    <n v="0"/>
    <n v="0"/>
    <m/>
    <m/>
    <x v="1"/>
  </r>
  <r>
    <n v="820740003"/>
    <x v="1"/>
    <x v="166"/>
    <s v="Administració local"/>
    <s v="Ajuntaments"/>
    <x v="1"/>
    <n v="7.5"/>
    <n v="7.5"/>
    <n v="25"/>
    <n v="1"/>
    <n v="0"/>
    <n v="0"/>
    <n v="0"/>
    <n v="0"/>
    <n v="10"/>
    <n v="25"/>
    <n v="25"/>
    <n v="0"/>
    <n v="0"/>
    <n v="10"/>
    <n v="25"/>
    <n v="20"/>
    <n v="5"/>
    <n v="10"/>
    <n v="0"/>
    <n v="20"/>
    <n v="0"/>
    <n v="25"/>
    <n v="25"/>
    <n v="0"/>
    <n v="0"/>
    <n v="0"/>
    <n v="0"/>
    <n v="0"/>
    <n v="25"/>
    <n v="20"/>
    <n v="25"/>
    <n v="20"/>
    <n v="10"/>
    <n v="50"/>
    <n v="0"/>
    <n v="0"/>
    <n v="0"/>
    <m/>
    <m/>
    <x v="1"/>
  </r>
  <r>
    <n v="820800000"/>
    <x v="0"/>
    <x v="167"/>
    <s v="Administració local"/>
    <s v="Ajuntaments"/>
    <x v="0"/>
    <n v="7.5"/>
    <n v="7.5"/>
    <n v="25"/>
    <n v="1"/>
    <n v="0"/>
    <n v="0"/>
    <n v="0"/>
    <n v="0"/>
    <n v="0"/>
    <n v="25"/>
    <n v="25"/>
    <n v="0"/>
    <n v="0"/>
    <n v="10"/>
    <n v="25"/>
    <n v="20"/>
    <n v="5"/>
    <n v="10"/>
    <n v="0"/>
    <n v="20"/>
    <n v="0"/>
    <n v="0"/>
    <n v="0"/>
    <n v="0"/>
    <n v="0"/>
    <n v="0"/>
    <n v="0"/>
    <n v="10"/>
    <n v="25"/>
    <n v="0"/>
    <n v="25"/>
    <n v="20"/>
    <n v="10"/>
    <n v="50"/>
    <n v="10"/>
    <n v="20"/>
    <n v="10"/>
    <m/>
    <m/>
    <x v="1"/>
  </r>
  <r>
    <n v="821070005"/>
    <x v="1"/>
    <x v="168"/>
    <s v="Administració local"/>
    <s v="Ajuntaments"/>
    <x v="0"/>
    <n v="7.5"/>
    <n v="7.5"/>
    <n v="25"/>
    <n v="1"/>
    <n v="0"/>
    <n v="0"/>
    <n v="0"/>
    <n v="0"/>
    <n v="10"/>
    <n v="25"/>
    <n v="25"/>
    <n v="25"/>
    <n v="25"/>
    <n v="10"/>
    <n v="25"/>
    <n v="20"/>
    <n v="5"/>
    <n v="10"/>
    <n v="0"/>
    <n v="20"/>
    <n v="0"/>
    <n v="25"/>
    <n v="25"/>
    <n v="0"/>
    <n v="0"/>
    <n v="0"/>
    <n v="0"/>
    <n v="0"/>
    <n v="25"/>
    <n v="20"/>
    <n v="25"/>
    <n v="20"/>
    <n v="10"/>
    <n v="50"/>
    <n v="10"/>
    <n v="20"/>
    <n v="10"/>
    <m/>
    <m/>
    <x v="1"/>
  </r>
  <r>
    <n v="821140003"/>
    <x v="0"/>
    <x v="169"/>
    <s v="Administració local"/>
    <s v="Ajuntaments"/>
    <x v="3"/>
    <n v="7.5"/>
    <n v="7.5"/>
    <n v="25"/>
    <n v="1"/>
    <n v="2"/>
    <n v="2"/>
    <n v="2"/>
    <n v="1"/>
    <n v="10"/>
    <n v="25"/>
    <n v="25"/>
    <n v="25"/>
    <n v="25"/>
    <n v="10"/>
    <n v="25"/>
    <n v="20"/>
    <n v="5"/>
    <n v="10"/>
    <n v="2"/>
    <n v="20"/>
    <n v="25"/>
    <n v="25"/>
    <n v="25"/>
    <n v="0"/>
    <n v="0"/>
    <n v="20"/>
    <n v="0"/>
    <n v="10"/>
    <n v="25"/>
    <n v="20"/>
    <n v="25"/>
    <n v="20"/>
    <n v="10"/>
    <n v="50"/>
    <n v="10"/>
    <n v="20"/>
    <n v="0"/>
    <m/>
    <m/>
    <x v="1"/>
  </r>
  <r>
    <n v="821290004"/>
    <x v="3"/>
    <x v="170"/>
    <s v="Administració local"/>
    <s v="Ajuntaments"/>
    <x v="1"/>
    <n v="7.5"/>
    <n v="7.5"/>
    <n v="25"/>
    <n v="1"/>
    <n v="0"/>
    <n v="0"/>
    <n v="0"/>
    <n v="0"/>
    <n v="0"/>
    <n v="0"/>
    <n v="0"/>
    <n v="0"/>
    <n v="0"/>
    <n v="0"/>
    <n v="0"/>
    <n v="20"/>
    <n v="5"/>
    <n v="10"/>
    <n v="0"/>
    <n v="0"/>
    <n v="0"/>
    <n v="0"/>
    <n v="0"/>
    <n v="0"/>
    <n v="0"/>
    <n v="0"/>
    <n v="0"/>
    <n v="0"/>
    <n v="25"/>
    <n v="20"/>
    <n v="0"/>
    <n v="20"/>
    <n v="0"/>
    <n v="0"/>
    <n v="0"/>
    <n v="0"/>
    <n v="0"/>
    <m/>
    <m/>
    <x v="1"/>
  </r>
  <r>
    <n v="820930008"/>
    <x v="1"/>
    <x v="171"/>
    <s v="Administració local"/>
    <s v="Ajuntaments"/>
    <x v="0"/>
    <n v="7.5"/>
    <n v="7.5"/>
    <n v="25"/>
    <n v="1"/>
    <n v="0"/>
    <n v="0"/>
    <n v="0"/>
    <n v="0"/>
    <n v="0"/>
    <n v="0"/>
    <n v="0"/>
    <n v="0"/>
    <n v="0"/>
    <n v="0"/>
    <n v="0"/>
    <n v="20"/>
    <n v="5"/>
    <n v="10"/>
    <n v="0"/>
    <n v="0"/>
    <n v="25"/>
    <n v="0"/>
    <n v="0"/>
    <n v="0"/>
    <n v="0"/>
    <n v="0"/>
    <n v="0"/>
    <n v="0"/>
    <n v="25"/>
    <n v="20"/>
    <n v="0"/>
    <n v="20"/>
    <n v="0"/>
    <n v="0"/>
    <n v="10"/>
    <n v="20"/>
    <n v="0"/>
    <m/>
    <m/>
    <x v="1"/>
  </r>
  <r>
    <n v="821350006"/>
    <x v="3"/>
    <x v="172"/>
    <s v="Administració local"/>
    <s v="Ajuntaments"/>
    <x v="0"/>
    <n v="7.5"/>
    <n v="0"/>
    <n v="0"/>
    <n v="1"/>
    <n v="0"/>
    <n v="0"/>
    <n v="0"/>
    <n v="0"/>
    <n v="0"/>
    <n v="25"/>
    <n v="25"/>
    <n v="25"/>
    <n v="25"/>
    <n v="10"/>
    <n v="25"/>
    <n v="0"/>
    <n v="5"/>
    <n v="10"/>
    <n v="0"/>
    <n v="20"/>
    <n v="0"/>
    <n v="25"/>
    <n v="25"/>
    <n v="0"/>
    <n v="0"/>
    <n v="0"/>
    <n v="0"/>
    <n v="0"/>
    <n v="0"/>
    <n v="0"/>
    <n v="25"/>
    <n v="0"/>
    <n v="10"/>
    <n v="50"/>
    <n v="10"/>
    <n v="0"/>
    <n v="10"/>
    <m/>
    <m/>
    <x v="1"/>
  </r>
  <r>
    <n v="821530008"/>
    <x v="8"/>
    <x v="173"/>
    <s v="Administració local"/>
    <s v="Ajuntaments"/>
    <x v="1"/>
    <n v="7.5"/>
    <n v="7.5"/>
    <n v="25"/>
    <n v="1"/>
    <n v="0"/>
    <n v="0"/>
    <n v="0"/>
    <n v="0"/>
    <n v="10"/>
    <n v="25"/>
    <n v="25"/>
    <n v="0"/>
    <n v="0"/>
    <n v="10"/>
    <n v="25"/>
    <n v="20"/>
    <n v="5"/>
    <n v="10"/>
    <n v="0"/>
    <n v="20"/>
    <n v="25"/>
    <n v="25"/>
    <n v="25"/>
    <n v="0"/>
    <n v="0"/>
    <n v="0"/>
    <n v="0"/>
    <n v="0"/>
    <n v="25"/>
    <n v="20"/>
    <n v="25"/>
    <n v="20"/>
    <n v="10"/>
    <n v="50"/>
    <n v="0"/>
    <n v="0"/>
    <n v="0"/>
    <m/>
    <m/>
    <x v="1"/>
  </r>
  <r>
    <n v="819390004"/>
    <x v="2"/>
    <x v="174"/>
    <s v="Administració local"/>
    <s v="Ajuntaments"/>
    <x v="1"/>
    <n v="0"/>
    <n v="0"/>
    <n v="25"/>
    <n v="1"/>
    <n v="0"/>
    <n v="0"/>
    <n v="0"/>
    <n v="0"/>
    <n v="10"/>
    <n v="25"/>
    <n v="25"/>
    <n v="0"/>
    <n v="0"/>
    <n v="10"/>
    <n v="25"/>
    <n v="20"/>
    <n v="5"/>
    <n v="0"/>
    <n v="0"/>
    <n v="20"/>
    <n v="0"/>
    <n v="25"/>
    <n v="25"/>
    <n v="0"/>
    <n v="0"/>
    <n v="0"/>
    <n v="0"/>
    <n v="0"/>
    <n v="25"/>
    <n v="20"/>
    <n v="25"/>
    <n v="20"/>
    <n v="10"/>
    <n v="50"/>
    <n v="0"/>
    <n v="0"/>
    <n v="0"/>
    <m/>
    <m/>
    <x v="1"/>
  </r>
  <r>
    <n v="821880001"/>
    <x v="3"/>
    <x v="175"/>
    <s v="Administració local"/>
    <s v="Ajuntaments"/>
    <x v="0"/>
    <n v="7.5"/>
    <n v="7.5"/>
    <n v="25"/>
    <n v="1"/>
    <n v="0"/>
    <n v="0"/>
    <n v="0"/>
    <n v="0"/>
    <n v="10"/>
    <n v="25"/>
    <n v="25"/>
    <n v="0"/>
    <n v="0"/>
    <n v="10"/>
    <n v="25"/>
    <n v="20"/>
    <n v="5"/>
    <n v="10"/>
    <n v="0"/>
    <n v="20"/>
    <n v="0"/>
    <n v="25"/>
    <n v="25"/>
    <n v="0"/>
    <n v="0"/>
    <n v="0"/>
    <n v="0"/>
    <n v="0"/>
    <n v="25"/>
    <n v="20"/>
    <n v="25"/>
    <n v="20"/>
    <n v="10"/>
    <n v="50"/>
    <n v="10"/>
    <n v="20"/>
    <n v="10"/>
    <m/>
    <m/>
    <x v="1"/>
  </r>
  <r>
    <n v="821720002"/>
    <x v="0"/>
    <x v="176"/>
    <s v="Administració local"/>
    <s v="Ajuntaments"/>
    <x v="3"/>
    <n v="7.5"/>
    <n v="7.5"/>
    <n v="25"/>
    <n v="1"/>
    <n v="0"/>
    <n v="0"/>
    <n v="0"/>
    <n v="0"/>
    <n v="0"/>
    <n v="25"/>
    <n v="25"/>
    <n v="25"/>
    <n v="25"/>
    <n v="10"/>
    <n v="25"/>
    <n v="20"/>
    <n v="5"/>
    <n v="10"/>
    <n v="0"/>
    <n v="20"/>
    <n v="25"/>
    <n v="25"/>
    <n v="25"/>
    <n v="0"/>
    <n v="0"/>
    <n v="20"/>
    <n v="0"/>
    <n v="10"/>
    <n v="25"/>
    <n v="20"/>
    <n v="25"/>
    <n v="20"/>
    <n v="10"/>
    <n v="50"/>
    <n v="10"/>
    <n v="20"/>
    <n v="0"/>
    <m/>
    <m/>
    <x v="1"/>
  </r>
  <r>
    <n v="822050006"/>
    <x v="8"/>
    <x v="177"/>
    <s v="Administració local"/>
    <s v="Ajuntaments"/>
    <x v="1"/>
    <n v="7.5"/>
    <n v="7.5"/>
    <n v="25"/>
    <n v="1"/>
    <n v="0"/>
    <n v="0"/>
    <n v="0"/>
    <n v="0"/>
    <n v="10"/>
    <n v="25"/>
    <n v="25"/>
    <n v="0"/>
    <n v="0"/>
    <n v="10"/>
    <n v="25"/>
    <n v="20"/>
    <n v="5"/>
    <n v="10"/>
    <n v="0"/>
    <n v="20"/>
    <n v="0"/>
    <n v="25"/>
    <n v="25"/>
    <n v="0"/>
    <n v="0"/>
    <n v="20"/>
    <n v="0"/>
    <n v="10"/>
    <n v="25"/>
    <n v="20"/>
    <n v="25"/>
    <n v="20"/>
    <n v="10"/>
    <n v="50"/>
    <n v="0"/>
    <n v="0"/>
    <n v="0"/>
    <m/>
    <m/>
    <x v="1"/>
  </r>
  <r>
    <n v="822120002"/>
    <x v="0"/>
    <x v="178"/>
    <s v="Administració local"/>
    <s v="Ajuntaments"/>
    <x v="0"/>
    <n v="7.5"/>
    <n v="7.5"/>
    <n v="25"/>
    <n v="1"/>
    <n v="0"/>
    <n v="0"/>
    <n v="0"/>
    <n v="0"/>
    <n v="10"/>
    <n v="25"/>
    <n v="25"/>
    <n v="0"/>
    <n v="0"/>
    <n v="10"/>
    <n v="0"/>
    <n v="20"/>
    <n v="5"/>
    <n v="10"/>
    <n v="0"/>
    <n v="20"/>
    <n v="0"/>
    <n v="25"/>
    <n v="25"/>
    <n v="0"/>
    <n v="0"/>
    <n v="20"/>
    <n v="0"/>
    <n v="10"/>
    <n v="25"/>
    <n v="20"/>
    <n v="25"/>
    <n v="20"/>
    <n v="10"/>
    <n v="50"/>
    <n v="10"/>
    <n v="20"/>
    <n v="0"/>
    <m/>
    <m/>
    <x v="1"/>
  </r>
  <r>
    <n v="822270005"/>
    <x v="5"/>
    <x v="179"/>
    <s v="Administració local"/>
    <s v="Ajuntaments"/>
    <x v="1"/>
    <n v="7.5"/>
    <n v="0"/>
    <n v="25"/>
    <n v="1"/>
    <n v="0"/>
    <n v="0"/>
    <n v="0"/>
    <n v="0"/>
    <n v="10"/>
    <n v="25"/>
    <n v="25"/>
    <n v="0"/>
    <n v="0"/>
    <n v="10"/>
    <n v="25"/>
    <n v="0"/>
    <n v="5"/>
    <n v="10"/>
    <n v="0"/>
    <n v="20"/>
    <n v="0"/>
    <n v="25"/>
    <n v="25"/>
    <n v="0"/>
    <n v="0"/>
    <n v="0"/>
    <n v="0"/>
    <n v="0"/>
    <n v="25"/>
    <n v="20"/>
    <n v="25"/>
    <n v="0"/>
    <n v="10"/>
    <n v="50"/>
    <n v="0"/>
    <n v="0"/>
    <n v="10"/>
    <m/>
    <m/>
    <x v="1"/>
  </r>
  <r>
    <n v="822330008"/>
    <x v="7"/>
    <x v="180"/>
    <s v="Administració local"/>
    <s v="Ajuntaments"/>
    <x v="1"/>
    <n v="7.5"/>
    <n v="7.5"/>
    <n v="25"/>
    <n v="1"/>
    <n v="0"/>
    <n v="0"/>
    <n v="0"/>
    <n v="0"/>
    <n v="10"/>
    <n v="25"/>
    <n v="25"/>
    <n v="0"/>
    <n v="0"/>
    <n v="10"/>
    <n v="25"/>
    <n v="20"/>
    <n v="5"/>
    <n v="10"/>
    <n v="0"/>
    <n v="20"/>
    <n v="0"/>
    <n v="25"/>
    <n v="25"/>
    <n v="0"/>
    <n v="0"/>
    <n v="0"/>
    <n v="0"/>
    <n v="0"/>
    <n v="25"/>
    <n v="20"/>
    <n v="25"/>
    <n v="20"/>
    <n v="10"/>
    <n v="50"/>
    <n v="0"/>
    <n v="0"/>
    <n v="10"/>
    <m/>
    <m/>
    <x v="1"/>
  </r>
  <r>
    <n v="822480001"/>
    <x v="8"/>
    <x v="181"/>
    <s v="Administració local"/>
    <s v="Ajuntaments"/>
    <x v="1"/>
    <n v="7.5"/>
    <n v="7.5"/>
    <n v="25"/>
    <n v="1"/>
    <n v="0"/>
    <n v="0"/>
    <n v="0"/>
    <n v="0"/>
    <n v="0"/>
    <n v="25"/>
    <n v="0"/>
    <n v="0"/>
    <n v="0"/>
    <n v="10"/>
    <n v="25"/>
    <n v="20"/>
    <n v="5"/>
    <n v="10"/>
    <n v="0"/>
    <n v="20"/>
    <n v="0"/>
    <n v="25"/>
    <n v="25"/>
    <n v="0"/>
    <n v="0"/>
    <n v="0"/>
    <n v="0"/>
    <n v="0"/>
    <n v="25"/>
    <n v="20"/>
    <n v="0"/>
    <n v="20"/>
    <n v="10"/>
    <n v="50"/>
    <n v="0"/>
    <n v="0"/>
    <n v="0"/>
    <m/>
    <m/>
    <x v="1"/>
  </r>
  <r>
    <n v="822640003"/>
    <x v="9"/>
    <x v="182"/>
    <s v="Administració local"/>
    <s v="Ajuntaments"/>
    <x v="1"/>
    <n v="7.5"/>
    <n v="7.5"/>
    <n v="25"/>
    <n v="1"/>
    <n v="0"/>
    <n v="0"/>
    <n v="0"/>
    <n v="0"/>
    <n v="0"/>
    <n v="25"/>
    <n v="0"/>
    <n v="0"/>
    <n v="0"/>
    <n v="10"/>
    <n v="25"/>
    <n v="20"/>
    <n v="5"/>
    <n v="10"/>
    <n v="0"/>
    <n v="20"/>
    <n v="0"/>
    <n v="25"/>
    <n v="25"/>
    <n v="0"/>
    <n v="0"/>
    <n v="0"/>
    <n v="0"/>
    <n v="0"/>
    <n v="25"/>
    <n v="20"/>
    <n v="25"/>
    <n v="20"/>
    <n v="10"/>
    <n v="50"/>
    <n v="0"/>
    <n v="0"/>
    <n v="10"/>
    <m/>
    <m/>
    <x v="1"/>
  </r>
  <r>
    <n v="822700000"/>
    <x v="5"/>
    <x v="183"/>
    <s v="Administració local"/>
    <s v="Ajuntaments"/>
    <x v="1"/>
    <n v="7.5"/>
    <n v="0"/>
    <n v="0"/>
    <n v="1"/>
    <n v="0"/>
    <n v="0"/>
    <n v="0"/>
    <n v="0"/>
    <n v="0"/>
    <n v="0"/>
    <n v="0"/>
    <n v="0"/>
    <n v="0"/>
    <n v="0"/>
    <n v="0"/>
    <n v="0"/>
    <n v="5"/>
    <n v="10"/>
    <n v="0"/>
    <n v="0"/>
    <n v="0"/>
    <n v="0"/>
    <n v="0"/>
    <n v="0"/>
    <n v="0"/>
    <n v="0"/>
    <n v="0"/>
    <n v="0"/>
    <n v="0"/>
    <n v="0"/>
    <n v="0"/>
    <n v="0"/>
    <n v="0"/>
    <n v="0"/>
    <n v="0"/>
    <n v="0"/>
    <n v="0"/>
    <m/>
    <m/>
    <x v="1"/>
  </r>
  <r>
    <n v="822990004"/>
    <x v="3"/>
    <x v="184"/>
    <s v="Administració local"/>
    <s v="Ajuntaments"/>
    <x v="1"/>
    <n v="7.5"/>
    <n v="7.5"/>
    <n v="25"/>
    <n v="1"/>
    <n v="0"/>
    <n v="0"/>
    <n v="0"/>
    <n v="0"/>
    <n v="0"/>
    <n v="0"/>
    <n v="0"/>
    <n v="0"/>
    <n v="0"/>
    <n v="0"/>
    <n v="0"/>
    <n v="20"/>
    <n v="5"/>
    <n v="10"/>
    <n v="0"/>
    <n v="0"/>
    <n v="0"/>
    <n v="0"/>
    <n v="0"/>
    <n v="0"/>
    <n v="0"/>
    <n v="0"/>
    <n v="0"/>
    <n v="0"/>
    <n v="25"/>
    <n v="20"/>
    <n v="0"/>
    <n v="20"/>
    <n v="0"/>
    <n v="0"/>
    <n v="0"/>
    <n v="0"/>
    <n v="0"/>
    <m/>
    <m/>
    <x v="1"/>
  </r>
  <r>
    <n v="823100000"/>
    <x v="11"/>
    <x v="185"/>
    <s v="Administració local"/>
    <s v="Ajuntaments"/>
    <x v="3"/>
    <n v="7.5"/>
    <n v="7.5"/>
    <n v="25"/>
    <n v="1"/>
    <n v="0"/>
    <n v="0"/>
    <n v="0"/>
    <n v="0"/>
    <n v="0"/>
    <n v="25"/>
    <n v="25"/>
    <n v="25"/>
    <n v="25"/>
    <n v="0"/>
    <n v="0"/>
    <n v="20"/>
    <n v="5"/>
    <n v="10"/>
    <n v="0"/>
    <n v="20"/>
    <n v="0"/>
    <n v="0"/>
    <n v="0"/>
    <n v="0"/>
    <n v="0"/>
    <n v="0"/>
    <n v="0"/>
    <n v="0"/>
    <n v="25"/>
    <n v="20"/>
    <n v="25"/>
    <n v="20"/>
    <n v="0"/>
    <n v="0"/>
    <n v="10"/>
    <n v="20"/>
    <n v="0"/>
    <m/>
    <m/>
    <x v="1"/>
  </r>
  <r>
    <n v="823250006"/>
    <x v="5"/>
    <x v="186"/>
    <s v="Administració local"/>
    <s v="Ajuntaments"/>
    <x v="1"/>
    <n v="7.5"/>
    <n v="7.5"/>
    <n v="25"/>
    <n v="1"/>
    <n v="0"/>
    <n v="0"/>
    <n v="0"/>
    <n v="0"/>
    <n v="0"/>
    <n v="25"/>
    <n v="25"/>
    <n v="0"/>
    <n v="0"/>
    <n v="10"/>
    <n v="25"/>
    <n v="20"/>
    <n v="5"/>
    <n v="10"/>
    <n v="0"/>
    <n v="20"/>
    <n v="0"/>
    <n v="25"/>
    <n v="25"/>
    <n v="0"/>
    <n v="0"/>
    <n v="0"/>
    <n v="0"/>
    <n v="0"/>
    <n v="25"/>
    <n v="20"/>
    <n v="25"/>
    <n v="20"/>
    <n v="10"/>
    <n v="50"/>
    <n v="0"/>
    <n v="0"/>
    <n v="10"/>
    <m/>
    <m/>
    <x v="1"/>
  </r>
  <r>
    <n v="823310007"/>
    <x v="8"/>
    <x v="187"/>
    <s v="Administració local"/>
    <s v="Ajuntaments"/>
    <x v="1"/>
    <n v="7.5"/>
    <n v="7.5"/>
    <n v="25"/>
    <n v="1"/>
    <n v="0"/>
    <n v="0"/>
    <n v="0"/>
    <n v="0"/>
    <n v="0"/>
    <n v="0"/>
    <n v="0"/>
    <n v="0"/>
    <n v="0"/>
    <n v="0"/>
    <n v="0"/>
    <n v="20"/>
    <n v="5"/>
    <n v="10"/>
    <n v="0"/>
    <n v="0"/>
    <n v="0"/>
    <n v="0"/>
    <n v="0"/>
    <n v="0"/>
    <n v="0"/>
    <n v="0"/>
    <n v="0"/>
    <n v="0"/>
    <n v="25"/>
    <n v="20"/>
    <n v="0"/>
    <n v="20"/>
    <n v="0"/>
    <n v="0"/>
    <n v="0"/>
    <n v="0"/>
    <n v="0"/>
    <m/>
    <m/>
    <x v="1"/>
  </r>
  <r>
    <n v="823460009"/>
    <x v="1"/>
    <x v="188"/>
    <s v="Administració local"/>
    <s v="Ajuntaments"/>
    <x v="1"/>
    <n v="7.5"/>
    <n v="7.5"/>
    <n v="25"/>
    <n v="1"/>
    <n v="0"/>
    <n v="0"/>
    <n v="0"/>
    <n v="0"/>
    <n v="10"/>
    <n v="25"/>
    <n v="0"/>
    <n v="0"/>
    <n v="0"/>
    <n v="10"/>
    <n v="25"/>
    <n v="20"/>
    <n v="5"/>
    <n v="10"/>
    <n v="0"/>
    <n v="20"/>
    <n v="0"/>
    <n v="25"/>
    <n v="0"/>
    <n v="0"/>
    <n v="0"/>
    <n v="0"/>
    <n v="0"/>
    <n v="0"/>
    <n v="25"/>
    <n v="20"/>
    <n v="25"/>
    <n v="20"/>
    <n v="10"/>
    <n v="50"/>
    <n v="0"/>
    <n v="0"/>
    <n v="10"/>
    <m/>
    <m/>
    <x v="1"/>
  </r>
  <r>
    <n v="823590004"/>
    <x v="2"/>
    <x v="189"/>
    <s v="Administració local"/>
    <s v="Ajuntaments"/>
    <x v="0"/>
    <n v="7.5"/>
    <n v="7.5"/>
    <n v="25"/>
    <n v="1"/>
    <n v="0"/>
    <n v="0"/>
    <n v="0"/>
    <n v="0"/>
    <n v="0"/>
    <n v="25"/>
    <n v="25"/>
    <n v="0"/>
    <n v="0"/>
    <n v="10"/>
    <n v="25"/>
    <n v="20"/>
    <n v="5"/>
    <n v="10"/>
    <n v="0"/>
    <n v="20"/>
    <n v="0"/>
    <n v="0"/>
    <n v="25"/>
    <n v="0"/>
    <n v="0"/>
    <n v="0"/>
    <n v="0"/>
    <n v="0"/>
    <n v="25"/>
    <n v="20"/>
    <n v="25"/>
    <n v="20"/>
    <n v="10"/>
    <n v="50"/>
    <n v="10"/>
    <n v="20"/>
    <n v="10"/>
    <m/>
    <m/>
    <x v="1"/>
  </r>
  <r>
    <n v="823620002"/>
    <x v="5"/>
    <x v="190"/>
    <s v="Administració local"/>
    <s v="Ajuntaments"/>
    <x v="1"/>
    <n v="7.5"/>
    <n v="7.5"/>
    <n v="25"/>
    <n v="1"/>
    <n v="2"/>
    <n v="2"/>
    <n v="2"/>
    <n v="1"/>
    <n v="10"/>
    <n v="25"/>
    <n v="25"/>
    <n v="0"/>
    <n v="0"/>
    <n v="10"/>
    <n v="25"/>
    <n v="20"/>
    <n v="5"/>
    <n v="10"/>
    <n v="2"/>
    <n v="20"/>
    <n v="25"/>
    <n v="25"/>
    <n v="25"/>
    <n v="0"/>
    <n v="0"/>
    <n v="0"/>
    <n v="0"/>
    <n v="0"/>
    <n v="25"/>
    <n v="20"/>
    <n v="25"/>
    <n v="20"/>
    <n v="10"/>
    <n v="50"/>
    <n v="0"/>
    <n v="0"/>
    <n v="10"/>
    <m/>
    <m/>
    <x v="1"/>
  </r>
  <r>
    <n v="823780001"/>
    <x v="8"/>
    <x v="191"/>
    <s v="Administració local"/>
    <s v="Ajuntaments"/>
    <x v="1"/>
    <n v="7.5"/>
    <n v="7.5"/>
    <n v="25"/>
    <n v="1"/>
    <n v="0"/>
    <n v="0"/>
    <n v="0"/>
    <n v="0"/>
    <n v="0"/>
    <n v="25"/>
    <n v="0"/>
    <n v="0"/>
    <n v="0"/>
    <n v="10"/>
    <n v="25"/>
    <n v="0"/>
    <n v="5"/>
    <n v="10"/>
    <n v="0"/>
    <n v="20"/>
    <n v="0"/>
    <n v="0"/>
    <n v="25"/>
    <n v="0"/>
    <n v="0"/>
    <n v="0"/>
    <n v="0"/>
    <n v="0"/>
    <n v="25"/>
    <n v="20"/>
    <n v="25"/>
    <n v="20"/>
    <n v="10"/>
    <n v="50"/>
    <n v="0"/>
    <n v="0"/>
    <n v="10"/>
    <m/>
    <m/>
    <x v="1"/>
  </r>
  <r>
    <n v="823840003"/>
    <x v="7"/>
    <x v="192"/>
    <s v="Administració local"/>
    <s v="Ajuntaments"/>
    <x v="3"/>
    <n v="7.5"/>
    <n v="7.5"/>
    <n v="25"/>
    <n v="1"/>
    <n v="0"/>
    <n v="0"/>
    <n v="0"/>
    <n v="0"/>
    <n v="0"/>
    <n v="0"/>
    <n v="0"/>
    <n v="0"/>
    <n v="0"/>
    <n v="0"/>
    <n v="0"/>
    <n v="20"/>
    <n v="5"/>
    <n v="10"/>
    <n v="0"/>
    <n v="0"/>
    <n v="0"/>
    <n v="0"/>
    <n v="0"/>
    <n v="25"/>
    <n v="0"/>
    <n v="20"/>
    <n v="10"/>
    <n v="10"/>
    <n v="25"/>
    <n v="20"/>
    <n v="0"/>
    <n v="20"/>
    <n v="0"/>
    <n v="0"/>
    <n v="10"/>
    <n v="20"/>
    <n v="0"/>
    <m/>
    <m/>
    <x v="1"/>
  </r>
  <r>
    <n v="823970005"/>
    <x v="10"/>
    <x v="193"/>
    <s v="Administració local"/>
    <s v="Ajuntaments"/>
    <x v="1"/>
    <n v="7.5"/>
    <n v="7.5"/>
    <n v="25"/>
    <n v="1"/>
    <n v="0"/>
    <n v="0"/>
    <n v="0"/>
    <n v="0"/>
    <n v="0"/>
    <n v="25"/>
    <n v="25"/>
    <n v="0"/>
    <n v="0"/>
    <n v="10"/>
    <n v="25"/>
    <n v="20"/>
    <n v="5"/>
    <n v="10"/>
    <n v="0"/>
    <n v="20"/>
    <n v="0"/>
    <n v="25"/>
    <n v="25"/>
    <n v="0"/>
    <n v="0"/>
    <n v="0"/>
    <n v="0"/>
    <n v="0"/>
    <n v="25"/>
    <n v="20"/>
    <n v="25"/>
    <n v="20"/>
    <n v="10"/>
    <n v="50"/>
    <n v="0"/>
    <n v="0"/>
    <n v="10"/>
    <m/>
    <m/>
    <x v="1"/>
  </r>
  <r>
    <n v="824010007"/>
    <x v="5"/>
    <x v="194"/>
    <s v="Administració local"/>
    <s v="Ajuntaments"/>
    <x v="0"/>
    <n v="7.5"/>
    <n v="7.5"/>
    <n v="25"/>
    <n v="1"/>
    <n v="0"/>
    <n v="0"/>
    <n v="0"/>
    <n v="0"/>
    <n v="10"/>
    <n v="25"/>
    <n v="25"/>
    <n v="0"/>
    <n v="0"/>
    <n v="10"/>
    <n v="25"/>
    <n v="20"/>
    <n v="5"/>
    <n v="10"/>
    <n v="0"/>
    <n v="20"/>
    <n v="0"/>
    <n v="0"/>
    <n v="25"/>
    <n v="0"/>
    <n v="0"/>
    <n v="20"/>
    <n v="0"/>
    <n v="0"/>
    <n v="25"/>
    <n v="20"/>
    <n v="25"/>
    <n v="20"/>
    <n v="10"/>
    <n v="50"/>
    <n v="10"/>
    <n v="20"/>
    <n v="0"/>
    <m/>
    <m/>
    <x v="1"/>
  </r>
  <r>
    <n v="809830008"/>
    <x v="3"/>
    <x v="195"/>
    <s v="Administració local"/>
    <s v="Ajuntaments"/>
    <x v="1"/>
    <n v="7.5"/>
    <n v="7.5"/>
    <n v="25"/>
    <n v="1"/>
    <n v="0"/>
    <n v="0"/>
    <n v="0"/>
    <n v="0"/>
    <n v="0"/>
    <n v="25"/>
    <n v="25"/>
    <n v="0"/>
    <n v="0"/>
    <n v="10"/>
    <n v="0"/>
    <n v="20"/>
    <n v="5"/>
    <n v="10"/>
    <n v="0"/>
    <n v="20"/>
    <n v="0"/>
    <n v="0"/>
    <n v="0"/>
    <n v="0"/>
    <n v="0"/>
    <n v="0"/>
    <n v="0"/>
    <n v="0"/>
    <n v="25"/>
    <n v="20"/>
    <n v="25"/>
    <n v="20"/>
    <n v="10"/>
    <n v="0"/>
    <n v="0"/>
    <n v="0"/>
    <n v="0"/>
    <m/>
    <m/>
    <x v="1"/>
  </r>
  <r>
    <n v="826280001"/>
    <x v="3"/>
    <x v="196"/>
    <s v="Administració local"/>
    <s v="Ajuntaments"/>
    <x v="0"/>
    <n v="7.5"/>
    <n v="7.5"/>
    <n v="25"/>
    <n v="1"/>
    <n v="0"/>
    <n v="0"/>
    <n v="0"/>
    <n v="0"/>
    <n v="10"/>
    <n v="25"/>
    <n v="25"/>
    <n v="25"/>
    <n v="25"/>
    <n v="10"/>
    <n v="25"/>
    <n v="20"/>
    <n v="5"/>
    <n v="10"/>
    <n v="0"/>
    <n v="20"/>
    <n v="0"/>
    <n v="25"/>
    <n v="25"/>
    <n v="0"/>
    <n v="0"/>
    <n v="20"/>
    <n v="0"/>
    <n v="10"/>
    <n v="25"/>
    <n v="20"/>
    <n v="25"/>
    <n v="20"/>
    <n v="10"/>
    <n v="50"/>
    <n v="10"/>
    <n v="20"/>
    <n v="10"/>
    <m/>
    <m/>
    <x v="1"/>
  </r>
  <r>
    <n v="826490004"/>
    <x v="2"/>
    <x v="197"/>
    <s v="Administració local"/>
    <s v="Ajuntaments"/>
    <x v="0"/>
    <n v="7.5"/>
    <n v="7.5"/>
    <n v="25"/>
    <n v="1"/>
    <n v="0"/>
    <n v="0"/>
    <n v="0"/>
    <n v="0"/>
    <n v="10"/>
    <n v="25"/>
    <n v="25"/>
    <n v="0"/>
    <n v="0"/>
    <n v="10"/>
    <n v="25"/>
    <n v="20"/>
    <n v="5"/>
    <n v="10"/>
    <n v="0"/>
    <n v="20"/>
    <n v="0"/>
    <n v="25"/>
    <n v="25"/>
    <n v="0"/>
    <n v="0"/>
    <n v="0"/>
    <n v="0"/>
    <n v="0"/>
    <n v="25"/>
    <n v="20"/>
    <n v="25"/>
    <n v="20"/>
    <n v="10"/>
    <n v="50"/>
    <n v="10"/>
    <n v="20"/>
    <n v="10"/>
    <m/>
    <m/>
    <x v="1"/>
  </r>
  <r>
    <n v="826520002"/>
    <x v="8"/>
    <x v="198"/>
    <s v="Administració local"/>
    <s v="Ajuntaments"/>
    <x v="1"/>
    <n v="7.5"/>
    <n v="7.5"/>
    <n v="25"/>
    <n v="1"/>
    <n v="0"/>
    <n v="0"/>
    <n v="0"/>
    <n v="0"/>
    <n v="10"/>
    <n v="25"/>
    <n v="25"/>
    <n v="25"/>
    <n v="0"/>
    <n v="10"/>
    <n v="25"/>
    <n v="20"/>
    <n v="5"/>
    <n v="10"/>
    <n v="0"/>
    <n v="20"/>
    <n v="0"/>
    <n v="25"/>
    <n v="25"/>
    <n v="25"/>
    <n v="0"/>
    <n v="0"/>
    <n v="0"/>
    <n v="0"/>
    <n v="25"/>
    <n v="20"/>
    <n v="25"/>
    <n v="20"/>
    <n v="10"/>
    <n v="50"/>
    <n v="0"/>
    <n v="0"/>
    <n v="10"/>
    <m/>
    <m/>
    <x v="1"/>
  </r>
  <r>
    <n v="826340003"/>
    <x v="0"/>
    <x v="199"/>
    <s v="Administració local"/>
    <s v="Ajuntaments"/>
    <x v="3"/>
    <n v="7.5"/>
    <n v="7.5"/>
    <n v="25"/>
    <n v="1"/>
    <n v="0"/>
    <n v="0"/>
    <n v="0"/>
    <n v="0"/>
    <n v="0"/>
    <n v="25"/>
    <n v="25"/>
    <n v="25"/>
    <n v="25"/>
    <n v="10"/>
    <n v="25"/>
    <n v="20"/>
    <n v="5"/>
    <n v="10"/>
    <n v="0"/>
    <n v="20"/>
    <n v="0"/>
    <n v="25"/>
    <n v="25"/>
    <n v="0"/>
    <n v="0"/>
    <n v="0"/>
    <n v="0"/>
    <n v="0"/>
    <n v="25"/>
    <n v="20"/>
    <n v="25"/>
    <n v="20"/>
    <n v="10"/>
    <n v="50"/>
    <n v="10"/>
    <n v="20"/>
    <n v="10"/>
    <m/>
    <m/>
    <x v="1"/>
  </r>
  <r>
    <n v="824440003"/>
    <x v="0"/>
    <x v="200"/>
    <s v="Administració local"/>
    <s v="Ajuntaments"/>
    <x v="0"/>
    <n v="7.5"/>
    <n v="7.5"/>
    <n v="25"/>
    <n v="1"/>
    <n v="0"/>
    <n v="0"/>
    <n v="0"/>
    <n v="0"/>
    <n v="0"/>
    <n v="25"/>
    <n v="25"/>
    <n v="0"/>
    <n v="0"/>
    <n v="10"/>
    <n v="25"/>
    <n v="20"/>
    <n v="5"/>
    <n v="10"/>
    <n v="0"/>
    <n v="20"/>
    <n v="0"/>
    <n v="25"/>
    <n v="25"/>
    <n v="0"/>
    <n v="0"/>
    <n v="20"/>
    <n v="0"/>
    <n v="0"/>
    <n v="25"/>
    <n v="20"/>
    <n v="25"/>
    <n v="0"/>
    <n v="10"/>
    <n v="50"/>
    <n v="10"/>
    <n v="20"/>
    <n v="0"/>
    <m/>
    <m/>
    <x v="1"/>
  </r>
  <r>
    <n v="824570005"/>
    <x v="6"/>
    <x v="201"/>
    <s v="Administració local"/>
    <s v="Ajuntaments"/>
    <x v="2"/>
    <n v="7.5"/>
    <n v="7.5"/>
    <n v="25"/>
    <n v="1"/>
    <n v="2"/>
    <n v="2"/>
    <n v="2"/>
    <n v="1"/>
    <n v="0"/>
    <n v="25"/>
    <n v="25"/>
    <n v="0"/>
    <n v="0"/>
    <n v="10"/>
    <n v="25"/>
    <n v="20"/>
    <n v="5"/>
    <n v="10"/>
    <n v="0"/>
    <n v="20"/>
    <n v="25"/>
    <n v="25"/>
    <n v="25"/>
    <n v="0"/>
    <n v="0"/>
    <n v="20"/>
    <n v="0"/>
    <n v="0"/>
    <n v="25"/>
    <n v="20"/>
    <n v="25"/>
    <n v="20"/>
    <n v="10"/>
    <n v="50"/>
    <n v="10"/>
    <n v="20"/>
    <n v="10"/>
    <m/>
    <m/>
    <x v="1"/>
  </r>
  <r>
    <n v="824600000"/>
    <x v="8"/>
    <x v="202"/>
    <s v="Administració local"/>
    <s v="Ajuntaments"/>
    <x v="1"/>
    <n v="7.5"/>
    <n v="7.5"/>
    <n v="25"/>
    <n v="1"/>
    <n v="0"/>
    <n v="0"/>
    <n v="0"/>
    <n v="0"/>
    <n v="10"/>
    <n v="25"/>
    <n v="25"/>
    <n v="25"/>
    <n v="0"/>
    <n v="10"/>
    <n v="25"/>
    <n v="20"/>
    <n v="5"/>
    <n v="10"/>
    <n v="0"/>
    <n v="20"/>
    <n v="0"/>
    <n v="25"/>
    <n v="25"/>
    <n v="0"/>
    <n v="0"/>
    <n v="0"/>
    <n v="0"/>
    <n v="0"/>
    <n v="25"/>
    <n v="20"/>
    <n v="25"/>
    <n v="20"/>
    <n v="10"/>
    <n v="50"/>
    <n v="0"/>
    <n v="0"/>
    <n v="10"/>
    <m/>
    <m/>
    <x v="1"/>
  </r>
  <r>
    <n v="824760009"/>
    <x v="8"/>
    <x v="203"/>
    <s v="Administració local"/>
    <s v="Ajuntaments"/>
    <x v="1"/>
    <n v="7.5"/>
    <n v="7.5"/>
    <n v="25"/>
    <n v="1"/>
    <n v="0"/>
    <n v="0"/>
    <n v="0"/>
    <n v="0"/>
    <n v="0"/>
    <n v="25"/>
    <n v="25"/>
    <n v="0"/>
    <n v="0"/>
    <n v="10"/>
    <n v="25"/>
    <n v="0"/>
    <n v="5"/>
    <n v="10"/>
    <n v="0"/>
    <n v="20"/>
    <n v="0"/>
    <n v="25"/>
    <n v="25"/>
    <n v="0"/>
    <n v="0"/>
    <n v="0"/>
    <n v="0"/>
    <n v="0"/>
    <n v="25"/>
    <n v="20"/>
    <n v="25"/>
    <n v="20"/>
    <n v="10"/>
    <n v="50"/>
    <n v="0"/>
    <n v="0"/>
    <n v="10"/>
    <m/>
    <m/>
    <x v="1"/>
  </r>
  <r>
    <n v="824820002"/>
    <x v="1"/>
    <x v="204"/>
    <s v="Administració local"/>
    <s v="Ajuntaments"/>
    <x v="0"/>
    <n v="7.5"/>
    <n v="7.5"/>
    <n v="25"/>
    <n v="1"/>
    <n v="0"/>
    <n v="0"/>
    <n v="0"/>
    <n v="0"/>
    <n v="10"/>
    <n v="25"/>
    <n v="25"/>
    <n v="0"/>
    <n v="0"/>
    <n v="10"/>
    <n v="25"/>
    <n v="20"/>
    <n v="5"/>
    <n v="10"/>
    <n v="0"/>
    <n v="20"/>
    <n v="0"/>
    <n v="25"/>
    <n v="25"/>
    <n v="0"/>
    <n v="0"/>
    <n v="0"/>
    <n v="0"/>
    <n v="0"/>
    <n v="25"/>
    <n v="20"/>
    <n v="25"/>
    <n v="20"/>
    <n v="10"/>
    <n v="50"/>
    <n v="10"/>
    <n v="20"/>
    <n v="0"/>
    <m/>
    <m/>
    <x v="1"/>
  </r>
  <r>
    <n v="825080001"/>
    <x v="9"/>
    <x v="205"/>
    <s v="Administració local"/>
    <s v="Ajuntaments"/>
    <x v="0"/>
    <n v="7.5"/>
    <n v="7.5"/>
    <n v="25"/>
    <n v="1"/>
    <n v="0"/>
    <n v="0"/>
    <n v="0"/>
    <n v="0"/>
    <n v="0"/>
    <n v="25"/>
    <n v="25"/>
    <n v="25"/>
    <n v="0"/>
    <n v="10"/>
    <n v="25"/>
    <n v="20"/>
    <n v="5"/>
    <n v="10"/>
    <n v="0"/>
    <n v="20"/>
    <n v="0"/>
    <n v="25"/>
    <n v="25"/>
    <n v="0"/>
    <n v="0"/>
    <n v="0"/>
    <n v="0"/>
    <n v="0"/>
    <n v="25"/>
    <n v="0"/>
    <n v="25"/>
    <n v="20"/>
    <n v="10"/>
    <n v="50"/>
    <n v="10"/>
    <n v="20"/>
    <n v="10"/>
    <m/>
    <m/>
    <x v="1"/>
  </r>
  <r>
    <n v="825150006"/>
    <x v="5"/>
    <x v="206"/>
    <s v="Administració local"/>
    <s v="Ajuntaments"/>
    <x v="0"/>
    <n v="7.5"/>
    <n v="7.5"/>
    <n v="25"/>
    <n v="1"/>
    <n v="0"/>
    <n v="0"/>
    <n v="0"/>
    <n v="0"/>
    <n v="0"/>
    <n v="25"/>
    <n v="25"/>
    <n v="25"/>
    <n v="0"/>
    <n v="10"/>
    <n v="25"/>
    <n v="20"/>
    <n v="5"/>
    <n v="10"/>
    <n v="0"/>
    <n v="20"/>
    <n v="25"/>
    <n v="25"/>
    <n v="25"/>
    <n v="0"/>
    <n v="0"/>
    <n v="0"/>
    <n v="0"/>
    <n v="0"/>
    <n v="25"/>
    <n v="20"/>
    <n v="25"/>
    <n v="20"/>
    <n v="10"/>
    <n v="50"/>
    <n v="10"/>
    <n v="20"/>
    <n v="10"/>
    <m/>
    <m/>
    <x v="1"/>
  </r>
  <r>
    <n v="825410007"/>
    <x v="8"/>
    <x v="207"/>
    <s v="Administració local"/>
    <s v="Ajuntaments"/>
    <x v="1"/>
    <n v="7.5"/>
    <n v="7.5"/>
    <n v="25"/>
    <n v="1"/>
    <n v="0"/>
    <n v="0"/>
    <n v="0"/>
    <n v="0"/>
    <n v="0"/>
    <n v="0"/>
    <n v="0"/>
    <n v="0"/>
    <n v="0"/>
    <n v="0"/>
    <n v="0"/>
    <n v="20"/>
    <n v="5"/>
    <n v="10"/>
    <n v="0"/>
    <n v="0"/>
    <n v="0"/>
    <n v="0"/>
    <n v="0"/>
    <n v="0"/>
    <n v="0"/>
    <n v="0"/>
    <n v="0"/>
    <n v="0"/>
    <n v="25"/>
    <n v="20"/>
    <n v="0"/>
    <n v="20"/>
    <n v="0"/>
    <n v="0"/>
    <n v="0"/>
    <n v="0"/>
    <n v="0"/>
    <m/>
    <m/>
    <x v="1"/>
  </r>
  <r>
    <n v="825670005"/>
    <x v="1"/>
    <x v="208"/>
    <s v="Administració local"/>
    <s v="Ajuntaments"/>
    <x v="1"/>
    <n v="7.5"/>
    <n v="7.5"/>
    <n v="25"/>
    <n v="1"/>
    <n v="0"/>
    <n v="0"/>
    <n v="0"/>
    <n v="0"/>
    <n v="0"/>
    <n v="0"/>
    <n v="0"/>
    <n v="0"/>
    <n v="0"/>
    <n v="0"/>
    <n v="0"/>
    <n v="20"/>
    <n v="5"/>
    <n v="10"/>
    <n v="0"/>
    <n v="0"/>
    <n v="25"/>
    <n v="0"/>
    <n v="0"/>
    <n v="0"/>
    <n v="0"/>
    <n v="0"/>
    <n v="0"/>
    <n v="0"/>
    <n v="25"/>
    <n v="20"/>
    <n v="0"/>
    <n v="20"/>
    <n v="0"/>
    <n v="0"/>
    <n v="0"/>
    <n v="0"/>
    <n v="0"/>
    <m/>
    <m/>
    <x v="1"/>
  </r>
  <r>
    <n v="825920002"/>
    <x v="1"/>
    <x v="209"/>
    <s v="Administració local"/>
    <s v="Ajuntaments"/>
    <x v="0"/>
    <n v="7.5"/>
    <n v="7.5"/>
    <n v="25"/>
    <n v="1"/>
    <n v="0"/>
    <n v="0"/>
    <n v="0"/>
    <n v="0"/>
    <n v="10"/>
    <n v="25"/>
    <n v="25"/>
    <n v="0"/>
    <n v="0"/>
    <n v="10"/>
    <n v="25"/>
    <n v="20"/>
    <n v="5"/>
    <n v="10"/>
    <n v="0"/>
    <n v="20"/>
    <n v="0"/>
    <n v="25"/>
    <n v="25"/>
    <n v="0"/>
    <n v="0"/>
    <n v="0"/>
    <n v="0"/>
    <n v="0"/>
    <n v="25"/>
    <n v="20"/>
    <n v="25"/>
    <n v="20"/>
    <n v="10"/>
    <n v="50"/>
    <n v="10"/>
    <n v="20"/>
    <n v="0"/>
    <m/>
    <m/>
    <x v="1"/>
  </r>
  <r>
    <n v="825890004"/>
    <x v="10"/>
    <x v="210"/>
    <s v="Administració local"/>
    <s v="Ajuntaments"/>
    <x v="1"/>
    <n v="7.5"/>
    <n v="7.5"/>
    <n v="25"/>
    <n v="1"/>
    <n v="0"/>
    <n v="0"/>
    <n v="0"/>
    <n v="0"/>
    <n v="10"/>
    <n v="25"/>
    <n v="25"/>
    <n v="0"/>
    <n v="0"/>
    <n v="10"/>
    <n v="25"/>
    <n v="20"/>
    <n v="5"/>
    <n v="10"/>
    <n v="0"/>
    <n v="20"/>
    <n v="0"/>
    <n v="25"/>
    <n v="25"/>
    <n v="0"/>
    <n v="0"/>
    <n v="0"/>
    <n v="0"/>
    <n v="0"/>
    <n v="25"/>
    <n v="20"/>
    <n v="25"/>
    <n v="20"/>
    <n v="10"/>
    <n v="50"/>
    <n v="0"/>
    <n v="0"/>
    <n v="10"/>
    <m/>
    <m/>
    <x v="1"/>
  </r>
  <r>
    <n v="826060009"/>
    <x v="7"/>
    <x v="211"/>
    <s v="Administració local"/>
    <s v="Ajuntaments"/>
    <x v="3"/>
    <n v="7.5"/>
    <n v="7.5"/>
    <n v="25"/>
    <n v="1"/>
    <n v="2"/>
    <n v="2"/>
    <n v="2"/>
    <n v="1"/>
    <n v="0"/>
    <n v="25"/>
    <n v="25"/>
    <n v="25"/>
    <n v="25"/>
    <n v="10"/>
    <n v="25"/>
    <n v="20"/>
    <n v="5"/>
    <n v="10"/>
    <n v="0"/>
    <n v="20"/>
    <n v="0"/>
    <n v="25"/>
    <n v="25"/>
    <n v="0"/>
    <n v="0"/>
    <n v="0"/>
    <n v="0"/>
    <n v="0"/>
    <n v="25"/>
    <n v="20"/>
    <n v="25"/>
    <n v="20"/>
    <n v="10"/>
    <n v="50"/>
    <n v="10"/>
    <n v="20"/>
    <n v="10"/>
    <m/>
    <m/>
    <x v="1"/>
  </r>
  <r>
    <n v="826130008"/>
    <x v="2"/>
    <x v="212"/>
    <s v="Administració local"/>
    <s v="Ajuntaments"/>
    <x v="1"/>
    <n v="7.5"/>
    <n v="7.5"/>
    <n v="25"/>
    <n v="1"/>
    <n v="0"/>
    <n v="0"/>
    <n v="0"/>
    <n v="0"/>
    <n v="10"/>
    <n v="25"/>
    <n v="25"/>
    <n v="0"/>
    <n v="0"/>
    <n v="10"/>
    <n v="0"/>
    <n v="20"/>
    <n v="5"/>
    <n v="10"/>
    <n v="0"/>
    <n v="20"/>
    <n v="0"/>
    <n v="0"/>
    <n v="0"/>
    <n v="0"/>
    <n v="0"/>
    <n v="0"/>
    <n v="0"/>
    <n v="0"/>
    <n v="25"/>
    <n v="20"/>
    <n v="25"/>
    <n v="20"/>
    <n v="10"/>
    <n v="50"/>
    <n v="0"/>
    <n v="0"/>
    <n v="0"/>
    <m/>
    <m/>
    <x v="1"/>
  </r>
  <r>
    <n v="819230008"/>
    <x v="3"/>
    <x v="213"/>
    <s v="Administració local"/>
    <s v="Ajuntaments"/>
    <x v="0"/>
    <n v="7.5"/>
    <n v="7.5"/>
    <n v="25"/>
    <n v="1"/>
    <n v="0"/>
    <n v="0"/>
    <n v="0"/>
    <n v="0"/>
    <n v="0"/>
    <n v="25"/>
    <n v="25"/>
    <n v="0"/>
    <n v="0"/>
    <n v="10"/>
    <n v="25"/>
    <n v="20"/>
    <n v="5"/>
    <n v="10"/>
    <n v="0"/>
    <n v="20"/>
    <n v="0"/>
    <n v="0"/>
    <n v="25"/>
    <n v="0"/>
    <n v="0"/>
    <n v="0"/>
    <n v="0"/>
    <n v="0"/>
    <n v="25"/>
    <n v="20"/>
    <n v="25"/>
    <n v="20"/>
    <n v="10"/>
    <n v="50"/>
    <n v="10"/>
    <n v="20"/>
    <n v="10"/>
    <m/>
    <m/>
    <x v="1"/>
  </r>
  <r>
    <n v="826710007"/>
    <x v="7"/>
    <x v="214"/>
    <s v="Administració local"/>
    <s v="Ajuntaments"/>
    <x v="0"/>
    <n v="7.5"/>
    <n v="7.5"/>
    <n v="25"/>
    <n v="1"/>
    <n v="0"/>
    <n v="0"/>
    <n v="0"/>
    <n v="0"/>
    <n v="0"/>
    <n v="25"/>
    <n v="25"/>
    <n v="0"/>
    <n v="0"/>
    <n v="10"/>
    <n v="25"/>
    <n v="20"/>
    <n v="5"/>
    <n v="10"/>
    <n v="0"/>
    <n v="20"/>
    <n v="25"/>
    <n v="0"/>
    <n v="25"/>
    <n v="0"/>
    <n v="0"/>
    <n v="0"/>
    <n v="0"/>
    <n v="0"/>
    <n v="25"/>
    <n v="20"/>
    <n v="25"/>
    <n v="20"/>
    <n v="10"/>
    <n v="50"/>
    <n v="10"/>
    <n v="20"/>
    <n v="0"/>
    <m/>
    <m/>
    <x v="1"/>
  </r>
  <r>
    <n v="826900000"/>
    <x v="8"/>
    <x v="215"/>
    <s v="Administració local"/>
    <s v="Ajuntaments"/>
    <x v="1"/>
    <n v="7.5"/>
    <n v="7.5"/>
    <n v="25"/>
    <n v="1"/>
    <n v="0"/>
    <n v="0"/>
    <n v="0"/>
    <n v="0"/>
    <n v="10"/>
    <n v="25"/>
    <n v="25"/>
    <n v="0"/>
    <n v="0"/>
    <n v="10"/>
    <n v="25"/>
    <n v="20"/>
    <n v="5"/>
    <n v="10"/>
    <n v="0"/>
    <n v="20"/>
    <n v="0"/>
    <n v="25"/>
    <n v="25"/>
    <n v="0"/>
    <n v="0"/>
    <n v="0"/>
    <n v="0"/>
    <n v="0"/>
    <n v="25"/>
    <n v="20"/>
    <n v="25"/>
    <n v="20"/>
    <n v="10"/>
    <n v="50"/>
    <n v="0"/>
    <n v="0"/>
    <n v="0"/>
    <m/>
    <m/>
    <x v="1"/>
  </r>
  <r>
    <n v="827040003"/>
    <x v="11"/>
    <x v="216"/>
    <s v="Administració local"/>
    <s v="Ajuntaments"/>
    <x v="3"/>
    <n v="7.5"/>
    <n v="7.5"/>
    <n v="25"/>
    <n v="1"/>
    <n v="2"/>
    <n v="2"/>
    <n v="2"/>
    <n v="1"/>
    <n v="0"/>
    <n v="25"/>
    <n v="25"/>
    <n v="0"/>
    <n v="0"/>
    <n v="10"/>
    <n v="25"/>
    <n v="20"/>
    <n v="5"/>
    <n v="10"/>
    <n v="2"/>
    <n v="20"/>
    <n v="25"/>
    <n v="0"/>
    <n v="25"/>
    <n v="0"/>
    <n v="0"/>
    <n v="20"/>
    <n v="0"/>
    <n v="0"/>
    <n v="25"/>
    <n v="20"/>
    <n v="25"/>
    <n v="20"/>
    <n v="10"/>
    <n v="50"/>
    <n v="10"/>
    <n v="20"/>
    <n v="0"/>
    <m/>
    <m/>
    <x v="1"/>
  </r>
  <r>
    <n v="827320002"/>
    <x v="5"/>
    <x v="217"/>
    <s v="Administració local"/>
    <s v="Ajuntaments"/>
    <x v="1"/>
    <n v="7.5"/>
    <n v="7.5"/>
    <n v="25"/>
    <n v="1"/>
    <n v="0"/>
    <n v="0"/>
    <n v="0"/>
    <n v="0"/>
    <n v="0"/>
    <n v="25"/>
    <n v="25"/>
    <n v="25"/>
    <n v="25"/>
    <n v="10"/>
    <n v="25"/>
    <n v="20"/>
    <n v="5"/>
    <n v="10"/>
    <n v="0"/>
    <n v="20"/>
    <n v="0"/>
    <n v="0"/>
    <n v="25"/>
    <n v="0"/>
    <n v="0"/>
    <n v="0"/>
    <n v="0"/>
    <n v="0"/>
    <n v="25"/>
    <n v="20"/>
    <n v="25"/>
    <n v="20"/>
    <n v="10"/>
    <n v="50"/>
    <n v="0"/>
    <n v="0"/>
    <n v="10"/>
    <m/>
    <m/>
    <x v="1"/>
  </r>
  <r>
    <n v="827470005"/>
    <x v="3"/>
    <x v="218"/>
    <s v="Administració local"/>
    <s v="Ajuntaments"/>
    <x v="0"/>
    <n v="7.5"/>
    <n v="7.5"/>
    <n v="25"/>
    <n v="1"/>
    <n v="0"/>
    <n v="0"/>
    <n v="0"/>
    <n v="0"/>
    <n v="0"/>
    <n v="0"/>
    <n v="0"/>
    <n v="0"/>
    <n v="0"/>
    <n v="0"/>
    <n v="0"/>
    <n v="20"/>
    <n v="5"/>
    <n v="10"/>
    <n v="0"/>
    <n v="0"/>
    <n v="25"/>
    <n v="0"/>
    <n v="0"/>
    <n v="0"/>
    <n v="0"/>
    <n v="0"/>
    <n v="0"/>
    <n v="0"/>
    <n v="25"/>
    <n v="20"/>
    <n v="0"/>
    <n v="20"/>
    <n v="0"/>
    <n v="0"/>
    <n v="10"/>
    <n v="20"/>
    <n v="0"/>
    <m/>
    <m/>
    <x v="1"/>
  </r>
  <r>
    <n v="827850006"/>
    <x v="8"/>
    <x v="219"/>
    <s v="Administració local"/>
    <s v="Ajuntaments"/>
    <x v="0"/>
    <n v="7.5"/>
    <n v="7.5"/>
    <n v="25"/>
    <n v="1"/>
    <n v="0"/>
    <n v="0"/>
    <n v="0"/>
    <n v="0"/>
    <n v="10"/>
    <n v="25"/>
    <n v="0"/>
    <n v="0"/>
    <n v="0"/>
    <n v="10"/>
    <n v="25"/>
    <n v="20"/>
    <n v="5"/>
    <n v="10"/>
    <n v="0"/>
    <n v="20"/>
    <n v="0"/>
    <n v="0"/>
    <n v="0"/>
    <n v="0"/>
    <n v="0"/>
    <n v="0"/>
    <n v="0"/>
    <n v="10"/>
    <n v="25"/>
    <n v="20"/>
    <n v="25"/>
    <n v="20"/>
    <n v="10"/>
    <n v="50"/>
    <n v="10"/>
    <n v="20"/>
    <n v="0"/>
    <m/>
    <m/>
    <x v="1"/>
  </r>
  <r>
    <n v="828190004"/>
    <x v="2"/>
    <x v="220"/>
    <s v="Administració local"/>
    <s v="Ajuntaments"/>
    <x v="0"/>
    <n v="7.5"/>
    <n v="7.5"/>
    <n v="25"/>
    <n v="1"/>
    <n v="0"/>
    <n v="0"/>
    <n v="0"/>
    <n v="0"/>
    <n v="0"/>
    <n v="0"/>
    <n v="0"/>
    <n v="0"/>
    <n v="0"/>
    <n v="0"/>
    <n v="0"/>
    <n v="20"/>
    <n v="5"/>
    <n v="10"/>
    <n v="0"/>
    <n v="0"/>
    <n v="0"/>
    <n v="0"/>
    <n v="0"/>
    <n v="0"/>
    <n v="0"/>
    <n v="0"/>
    <n v="0"/>
    <n v="0"/>
    <n v="25"/>
    <n v="20"/>
    <n v="0"/>
    <n v="20"/>
    <n v="0"/>
    <n v="0"/>
    <n v="10"/>
    <n v="20"/>
    <n v="0"/>
    <m/>
    <m/>
    <x v="1"/>
  </r>
  <r>
    <n v="827980001"/>
    <x v="6"/>
    <x v="221"/>
    <s v="Administració local"/>
    <s v="Ajuntaments"/>
    <x v="2"/>
    <n v="7.5"/>
    <n v="7.5"/>
    <n v="25"/>
    <n v="1"/>
    <n v="0"/>
    <n v="0"/>
    <n v="0"/>
    <n v="0"/>
    <n v="10"/>
    <n v="25"/>
    <n v="25"/>
    <n v="25"/>
    <n v="25"/>
    <n v="10"/>
    <n v="25"/>
    <n v="20"/>
    <n v="5"/>
    <n v="10"/>
    <n v="0"/>
    <n v="20"/>
    <n v="25"/>
    <n v="0"/>
    <n v="25"/>
    <n v="25"/>
    <n v="0"/>
    <n v="20"/>
    <n v="0"/>
    <n v="10"/>
    <n v="25"/>
    <n v="20"/>
    <n v="25"/>
    <n v="20"/>
    <n v="10"/>
    <n v="50"/>
    <n v="10"/>
    <n v="20"/>
    <n v="0"/>
    <m/>
    <m/>
    <x v="1"/>
  </r>
  <r>
    <n v="828240003"/>
    <x v="2"/>
    <x v="222"/>
    <s v="Administració local"/>
    <s v="Ajuntaments"/>
    <x v="0"/>
    <n v="7.5"/>
    <n v="7.5"/>
    <n v="25"/>
    <n v="1"/>
    <n v="0"/>
    <n v="0"/>
    <n v="0"/>
    <n v="0"/>
    <n v="0"/>
    <n v="25"/>
    <n v="25"/>
    <n v="0"/>
    <n v="0"/>
    <n v="10"/>
    <n v="25"/>
    <n v="20"/>
    <n v="5"/>
    <n v="10"/>
    <n v="0"/>
    <n v="20"/>
    <n v="0"/>
    <n v="0"/>
    <n v="25"/>
    <n v="0"/>
    <n v="0"/>
    <n v="0"/>
    <n v="0"/>
    <n v="0"/>
    <n v="25"/>
    <n v="20"/>
    <n v="25"/>
    <n v="20"/>
    <n v="10"/>
    <n v="50"/>
    <n v="10"/>
    <n v="20"/>
    <n v="0"/>
    <m/>
    <m/>
    <x v="1"/>
  </r>
  <r>
    <n v="828300000"/>
    <x v="8"/>
    <x v="223"/>
    <s v="Administració local"/>
    <s v="Ajuntaments"/>
    <x v="0"/>
    <n v="7.5"/>
    <n v="7.5"/>
    <n v="25"/>
    <n v="1"/>
    <n v="0"/>
    <n v="0"/>
    <n v="0"/>
    <n v="0"/>
    <n v="0"/>
    <n v="25"/>
    <n v="0"/>
    <n v="0"/>
    <n v="0"/>
    <n v="10"/>
    <n v="25"/>
    <n v="20"/>
    <n v="5"/>
    <n v="10"/>
    <n v="0"/>
    <n v="20"/>
    <n v="0"/>
    <n v="25"/>
    <n v="25"/>
    <n v="0"/>
    <n v="0"/>
    <n v="0"/>
    <n v="0"/>
    <n v="0"/>
    <n v="25"/>
    <n v="20"/>
    <n v="25"/>
    <n v="20"/>
    <n v="10"/>
    <n v="50"/>
    <n v="10"/>
    <n v="20"/>
    <n v="10"/>
    <m/>
    <m/>
    <x v="1"/>
  </r>
  <r>
    <n v="828450006"/>
    <x v="2"/>
    <x v="224"/>
    <s v="Administració local"/>
    <s v="Ajuntaments"/>
    <x v="0"/>
    <n v="7.5"/>
    <n v="7.5"/>
    <n v="25"/>
    <n v="1"/>
    <n v="0"/>
    <n v="0"/>
    <n v="0"/>
    <n v="0"/>
    <n v="10"/>
    <n v="25"/>
    <n v="25"/>
    <n v="25"/>
    <n v="25"/>
    <n v="10"/>
    <n v="25"/>
    <n v="20"/>
    <n v="5"/>
    <n v="10"/>
    <n v="0"/>
    <n v="20"/>
    <n v="25"/>
    <n v="0"/>
    <n v="25"/>
    <n v="25"/>
    <n v="0"/>
    <n v="0"/>
    <n v="0"/>
    <n v="10"/>
    <n v="25"/>
    <n v="20"/>
    <n v="25"/>
    <n v="20"/>
    <n v="10"/>
    <n v="50"/>
    <n v="10"/>
    <n v="20"/>
    <n v="10"/>
    <m/>
    <m/>
    <x v="1"/>
  </r>
  <r>
    <n v="828580001"/>
    <x v="8"/>
    <x v="225"/>
    <s v="Administració local"/>
    <s v="Ajuntaments"/>
    <x v="0"/>
    <n v="7.5"/>
    <n v="7.5"/>
    <n v="25"/>
    <n v="1"/>
    <n v="0"/>
    <n v="0"/>
    <n v="0"/>
    <n v="0"/>
    <n v="10"/>
    <n v="25"/>
    <n v="25"/>
    <n v="25"/>
    <n v="25"/>
    <n v="10"/>
    <n v="25"/>
    <n v="20"/>
    <n v="5"/>
    <n v="10"/>
    <n v="0"/>
    <n v="20"/>
    <n v="0"/>
    <n v="25"/>
    <n v="25"/>
    <n v="25"/>
    <n v="0"/>
    <n v="0"/>
    <n v="0"/>
    <n v="0"/>
    <n v="25"/>
    <n v="20"/>
    <n v="25"/>
    <n v="20"/>
    <n v="10"/>
    <n v="50"/>
    <n v="10"/>
    <n v="20"/>
    <n v="0"/>
    <m/>
    <m/>
    <x v="1"/>
  </r>
  <r>
    <n v="828610007"/>
    <x v="9"/>
    <x v="226"/>
    <s v="Administració local"/>
    <s v="Ajuntaments"/>
    <x v="1"/>
    <n v="7.5"/>
    <n v="7.5"/>
    <n v="25"/>
    <n v="1"/>
    <n v="0"/>
    <n v="0"/>
    <n v="0"/>
    <n v="0"/>
    <n v="10"/>
    <n v="25"/>
    <n v="25"/>
    <n v="25"/>
    <n v="25"/>
    <n v="10"/>
    <n v="25"/>
    <n v="20"/>
    <n v="5"/>
    <n v="10"/>
    <n v="0"/>
    <n v="20"/>
    <n v="0"/>
    <n v="0"/>
    <n v="25"/>
    <n v="0"/>
    <n v="0"/>
    <n v="0"/>
    <n v="0"/>
    <n v="0"/>
    <n v="25"/>
    <n v="20"/>
    <n v="25"/>
    <n v="20"/>
    <n v="10"/>
    <n v="50"/>
    <n v="0"/>
    <n v="0"/>
    <n v="10"/>
    <m/>
    <m/>
    <x v="1"/>
  </r>
  <r>
    <n v="828770005"/>
    <x v="5"/>
    <x v="227"/>
    <s v="Administració local"/>
    <s v="Ajuntaments"/>
    <x v="1"/>
    <n v="7.5"/>
    <n v="7.5"/>
    <n v="25"/>
    <n v="1"/>
    <n v="0"/>
    <n v="0"/>
    <n v="0"/>
    <n v="0"/>
    <n v="0"/>
    <n v="25"/>
    <n v="25"/>
    <n v="0"/>
    <n v="0"/>
    <n v="10"/>
    <n v="25"/>
    <n v="20"/>
    <n v="5"/>
    <n v="10"/>
    <n v="0"/>
    <n v="20"/>
    <n v="0"/>
    <n v="25"/>
    <n v="25"/>
    <n v="0"/>
    <n v="0"/>
    <n v="0"/>
    <n v="0"/>
    <n v="0"/>
    <n v="25"/>
    <n v="20"/>
    <n v="25"/>
    <n v="20"/>
    <n v="10"/>
    <n v="50"/>
    <n v="0"/>
    <n v="0"/>
    <n v="10"/>
    <m/>
    <m/>
    <x v="1"/>
  </r>
  <r>
    <n v="828830008"/>
    <x v="5"/>
    <x v="228"/>
    <s v="Administració local"/>
    <s v="Ajuntaments"/>
    <x v="1"/>
    <n v="7.5"/>
    <n v="7.5"/>
    <n v="25"/>
    <n v="1"/>
    <n v="0"/>
    <n v="0"/>
    <n v="0"/>
    <n v="0"/>
    <n v="10"/>
    <n v="25"/>
    <n v="25"/>
    <n v="0"/>
    <n v="0"/>
    <n v="10"/>
    <n v="25"/>
    <n v="20"/>
    <n v="5"/>
    <n v="10"/>
    <n v="0"/>
    <n v="20"/>
    <n v="25"/>
    <n v="25"/>
    <n v="25"/>
    <n v="0"/>
    <n v="0"/>
    <n v="0"/>
    <n v="0"/>
    <n v="0"/>
    <n v="25"/>
    <n v="20"/>
    <n v="25"/>
    <n v="20"/>
    <n v="10"/>
    <n v="50"/>
    <n v="0"/>
    <n v="0"/>
    <n v="10"/>
    <m/>
    <m/>
    <x v="1"/>
  </r>
  <r>
    <n v="828960009"/>
    <x v="0"/>
    <x v="229"/>
    <s v="Administració local"/>
    <s v="Ajuntaments"/>
    <x v="0"/>
    <n v="7.5"/>
    <n v="7.5"/>
    <n v="25"/>
    <n v="1"/>
    <n v="0"/>
    <n v="0"/>
    <n v="0"/>
    <n v="0"/>
    <n v="0"/>
    <n v="0"/>
    <n v="0"/>
    <n v="0"/>
    <n v="0"/>
    <n v="0"/>
    <n v="0"/>
    <n v="20"/>
    <n v="5"/>
    <n v="10"/>
    <n v="0"/>
    <n v="0"/>
    <n v="0"/>
    <n v="0"/>
    <n v="0"/>
    <n v="0"/>
    <n v="0"/>
    <n v="0"/>
    <n v="0"/>
    <n v="0"/>
    <n v="25"/>
    <n v="20"/>
    <n v="0"/>
    <n v="20"/>
    <n v="0"/>
    <n v="0"/>
    <n v="10"/>
    <n v="20"/>
    <n v="0"/>
    <m/>
    <m/>
    <x v="1"/>
  </r>
  <r>
    <n v="829000000"/>
    <x v="7"/>
    <x v="230"/>
    <s v="Administració local"/>
    <s v="Ajuntaments"/>
    <x v="1"/>
    <n v="7.5"/>
    <n v="7.5"/>
    <n v="25"/>
    <n v="1"/>
    <n v="0"/>
    <n v="0"/>
    <n v="0"/>
    <n v="0"/>
    <n v="0"/>
    <n v="25"/>
    <n v="25"/>
    <n v="25"/>
    <n v="25"/>
    <n v="10"/>
    <n v="25"/>
    <n v="20"/>
    <n v="5"/>
    <n v="10"/>
    <n v="0"/>
    <n v="20"/>
    <n v="0"/>
    <n v="25"/>
    <n v="25"/>
    <n v="0"/>
    <n v="0"/>
    <n v="0"/>
    <n v="0"/>
    <n v="0"/>
    <n v="25"/>
    <n v="20"/>
    <n v="25"/>
    <n v="20"/>
    <n v="10"/>
    <n v="50"/>
    <n v="0"/>
    <n v="0"/>
    <n v="10"/>
    <m/>
    <m/>
    <x v="1"/>
  </r>
  <r>
    <n v="829170005"/>
    <x v="7"/>
    <x v="231"/>
    <s v="Administració local"/>
    <s v="Ajuntaments"/>
    <x v="0"/>
    <n v="7.5"/>
    <n v="7.5"/>
    <n v="25"/>
    <n v="1"/>
    <n v="0"/>
    <n v="0"/>
    <n v="0"/>
    <n v="0"/>
    <n v="10"/>
    <n v="25"/>
    <n v="0"/>
    <n v="0"/>
    <n v="0"/>
    <n v="10"/>
    <n v="25"/>
    <n v="20"/>
    <n v="5"/>
    <n v="10"/>
    <n v="0"/>
    <n v="20"/>
    <n v="0"/>
    <n v="0"/>
    <n v="0"/>
    <n v="0"/>
    <n v="0"/>
    <n v="0"/>
    <n v="0"/>
    <n v="0"/>
    <n v="25"/>
    <n v="20"/>
    <n v="25"/>
    <n v="20"/>
    <n v="10"/>
    <n v="50"/>
    <n v="10"/>
    <n v="20"/>
    <n v="0"/>
    <m/>
    <m/>
    <x v="1"/>
  </r>
  <r>
    <n v="829220002"/>
    <x v="9"/>
    <x v="232"/>
    <s v="Administració local"/>
    <s v="Ajuntaments"/>
    <x v="1"/>
    <n v="7.5"/>
    <n v="7.5"/>
    <n v="25"/>
    <n v="1"/>
    <n v="0"/>
    <n v="0"/>
    <n v="0"/>
    <n v="0"/>
    <n v="0"/>
    <n v="0"/>
    <n v="0"/>
    <n v="0"/>
    <n v="0"/>
    <n v="0"/>
    <n v="0"/>
    <n v="20"/>
    <n v="5"/>
    <n v="10"/>
    <n v="0"/>
    <n v="0"/>
    <n v="0"/>
    <n v="0"/>
    <n v="0"/>
    <n v="0"/>
    <n v="0"/>
    <n v="0"/>
    <n v="0"/>
    <n v="0"/>
    <n v="25"/>
    <n v="20"/>
    <n v="0"/>
    <n v="20"/>
    <n v="0"/>
    <n v="0"/>
    <n v="0"/>
    <n v="0"/>
    <n v="0"/>
    <m/>
    <m/>
    <x v="1"/>
  </r>
  <r>
    <n v="829430008"/>
    <x v="1"/>
    <x v="233"/>
    <s v="Administració local"/>
    <s v="Ajuntaments"/>
    <x v="1"/>
    <n v="7.5"/>
    <n v="7.5"/>
    <n v="25"/>
    <n v="1"/>
    <n v="0"/>
    <n v="0"/>
    <n v="0"/>
    <n v="0"/>
    <n v="10"/>
    <n v="25"/>
    <n v="25"/>
    <n v="0"/>
    <n v="0"/>
    <n v="10"/>
    <n v="25"/>
    <n v="20"/>
    <n v="5"/>
    <n v="10"/>
    <n v="0"/>
    <n v="20"/>
    <n v="0"/>
    <n v="25"/>
    <n v="25"/>
    <n v="0"/>
    <n v="0"/>
    <n v="0"/>
    <n v="0"/>
    <n v="0"/>
    <n v="25"/>
    <n v="20"/>
    <n v="25"/>
    <n v="20"/>
    <n v="10"/>
    <n v="50"/>
    <n v="0"/>
    <n v="0"/>
    <n v="10"/>
    <m/>
    <m/>
    <x v="1"/>
  </r>
  <r>
    <n v="829560009"/>
    <x v="0"/>
    <x v="234"/>
    <s v="Administració local"/>
    <s v="Ajuntaments"/>
    <x v="0"/>
    <n v="7.5"/>
    <n v="7.5"/>
    <n v="25"/>
    <n v="1"/>
    <n v="0"/>
    <n v="0"/>
    <n v="0"/>
    <n v="0"/>
    <n v="0"/>
    <n v="25"/>
    <n v="25"/>
    <n v="25"/>
    <n v="25"/>
    <n v="10"/>
    <n v="25"/>
    <n v="20"/>
    <n v="5"/>
    <n v="10"/>
    <n v="0"/>
    <n v="20"/>
    <n v="0"/>
    <n v="25"/>
    <n v="25"/>
    <n v="25"/>
    <n v="0"/>
    <n v="20"/>
    <n v="0"/>
    <n v="10"/>
    <n v="25"/>
    <n v="20"/>
    <n v="25"/>
    <n v="20"/>
    <n v="10"/>
    <n v="50"/>
    <n v="10"/>
    <n v="20"/>
    <n v="0"/>
    <m/>
    <m/>
    <x v="1"/>
  </r>
  <r>
    <n v="829690004"/>
    <x v="1"/>
    <x v="235"/>
    <s v="Administració local"/>
    <s v="Ajuntaments"/>
    <x v="1"/>
    <n v="7.5"/>
    <n v="7.5"/>
    <n v="25"/>
    <n v="1"/>
    <n v="0"/>
    <n v="0"/>
    <n v="0"/>
    <n v="0"/>
    <n v="0"/>
    <n v="25"/>
    <n v="25"/>
    <n v="0"/>
    <n v="0"/>
    <n v="10"/>
    <n v="25"/>
    <n v="20"/>
    <n v="5"/>
    <n v="10"/>
    <n v="0"/>
    <n v="20"/>
    <n v="0"/>
    <n v="25"/>
    <n v="25"/>
    <n v="0"/>
    <n v="0"/>
    <n v="0"/>
    <n v="0"/>
    <n v="0"/>
    <n v="25"/>
    <n v="20"/>
    <n v="25"/>
    <n v="20"/>
    <n v="10"/>
    <n v="50"/>
    <n v="0"/>
    <n v="0"/>
    <n v="0"/>
    <m/>
    <m/>
    <x v="1"/>
  </r>
  <r>
    <n v="829810007"/>
    <x v="8"/>
    <x v="236"/>
    <s v="Administració local"/>
    <s v="Ajuntaments"/>
    <x v="3"/>
    <n v="7.5"/>
    <n v="7.5"/>
    <n v="25"/>
    <n v="1"/>
    <n v="0"/>
    <n v="0"/>
    <n v="0"/>
    <n v="0"/>
    <n v="10"/>
    <n v="25"/>
    <n v="25"/>
    <n v="0"/>
    <n v="0"/>
    <n v="10"/>
    <n v="25"/>
    <n v="20"/>
    <n v="5"/>
    <n v="10"/>
    <n v="0"/>
    <n v="20"/>
    <n v="0"/>
    <n v="25"/>
    <n v="25"/>
    <n v="0"/>
    <n v="0"/>
    <n v="0"/>
    <n v="0"/>
    <n v="10"/>
    <n v="25"/>
    <n v="20"/>
    <n v="25"/>
    <n v="20"/>
    <n v="10"/>
    <n v="50"/>
    <n v="10"/>
    <n v="20"/>
    <n v="0"/>
    <m/>
    <m/>
    <x v="1"/>
  </r>
  <r>
    <n v="830150006"/>
    <x v="6"/>
    <x v="237"/>
    <s v="Administració local"/>
    <s v="Ajuntaments"/>
    <x v="2"/>
    <n v="7.5"/>
    <n v="7.5"/>
    <n v="25"/>
    <n v="1"/>
    <n v="2"/>
    <n v="2"/>
    <n v="2"/>
    <n v="1"/>
    <n v="10"/>
    <n v="25"/>
    <n v="25"/>
    <n v="25"/>
    <n v="25"/>
    <n v="10"/>
    <n v="25"/>
    <n v="20"/>
    <n v="5"/>
    <n v="10"/>
    <n v="2"/>
    <n v="20"/>
    <n v="25"/>
    <n v="25"/>
    <n v="25"/>
    <n v="25"/>
    <n v="20"/>
    <n v="20"/>
    <n v="10"/>
    <n v="10"/>
    <n v="25"/>
    <n v="20"/>
    <n v="25"/>
    <n v="20"/>
    <n v="10"/>
    <n v="50"/>
    <n v="10"/>
    <n v="20"/>
    <n v="10"/>
    <m/>
    <m/>
    <x v="1"/>
  </r>
  <r>
    <n v="830080001"/>
    <x v="7"/>
    <x v="238"/>
    <s v="Administració local"/>
    <s v="Ajuntaments"/>
    <x v="0"/>
    <n v="7.5"/>
    <n v="0"/>
    <n v="25"/>
    <n v="1"/>
    <n v="0"/>
    <n v="0"/>
    <n v="0"/>
    <n v="0"/>
    <n v="10"/>
    <n v="25"/>
    <n v="25"/>
    <n v="0"/>
    <n v="0"/>
    <n v="10"/>
    <n v="25"/>
    <n v="20"/>
    <n v="5"/>
    <n v="10"/>
    <n v="0"/>
    <n v="20"/>
    <n v="0"/>
    <n v="25"/>
    <n v="25"/>
    <n v="0"/>
    <n v="0"/>
    <n v="20"/>
    <n v="0"/>
    <n v="0"/>
    <n v="25"/>
    <n v="20"/>
    <n v="25"/>
    <n v="20"/>
    <n v="10"/>
    <n v="50"/>
    <n v="10"/>
    <n v="20"/>
    <n v="0"/>
    <m/>
    <m/>
    <x v="1"/>
  </r>
  <r>
    <n v="830540003"/>
    <x v="5"/>
    <x v="239"/>
    <s v="Administració local"/>
    <s v="Ajuntaments"/>
    <x v="3"/>
    <n v="7.5"/>
    <n v="7.5"/>
    <n v="25"/>
    <n v="1"/>
    <n v="0"/>
    <n v="0"/>
    <n v="0"/>
    <n v="0"/>
    <n v="10"/>
    <n v="25"/>
    <n v="25"/>
    <n v="25"/>
    <n v="25"/>
    <n v="10"/>
    <n v="25"/>
    <n v="20"/>
    <n v="5"/>
    <n v="10"/>
    <n v="0"/>
    <n v="20"/>
    <n v="25"/>
    <n v="25"/>
    <n v="25"/>
    <n v="25"/>
    <n v="0"/>
    <n v="20"/>
    <n v="10"/>
    <n v="0"/>
    <n v="25"/>
    <n v="20"/>
    <n v="25"/>
    <n v="20"/>
    <n v="0"/>
    <n v="50"/>
    <n v="10"/>
    <n v="20"/>
    <n v="0"/>
    <m/>
    <m/>
    <x v="1"/>
  </r>
  <r>
    <n v="830670005"/>
    <x v="1"/>
    <x v="240"/>
    <s v="Administració local"/>
    <s v="Ajuntaments"/>
    <x v="1"/>
    <n v="7.5"/>
    <n v="7.5"/>
    <n v="25"/>
    <n v="1"/>
    <n v="0"/>
    <n v="0"/>
    <n v="0"/>
    <n v="0"/>
    <n v="0"/>
    <n v="25"/>
    <n v="25"/>
    <n v="25"/>
    <n v="25"/>
    <n v="10"/>
    <n v="25"/>
    <n v="20"/>
    <n v="5"/>
    <n v="10"/>
    <n v="0"/>
    <n v="20"/>
    <n v="0"/>
    <n v="25"/>
    <n v="25"/>
    <n v="0"/>
    <n v="0"/>
    <n v="0"/>
    <n v="0"/>
    <n v="0"/>
    <n v="25"/>
    <n v="0"/>
    <n v="25"/>
    <n v="20"/>
    <n v="10"/>
    <n v="50"/>
    <n v="0"/>
    <n v="0"/>
    <n v="10"/>
    <m/>
    <m/>
    <x v="1"/>
  </r>
  <r>
    <n v="830200000"/>
    <x v="9"/>
    <x v="241"/>
    <s v="Administració local"/>
    <s v="Ajuntaments"/>
    <x v="0"/>
    <n v="7.5"/>
    <n v="7.5"/>
    <n v="25"/>
    <n v="1"/>
    <n v="0"/>
    <n v="0"/>
    <n v="0"/>
    <n v="0"/>
    <n v="10"/>
    <n v="25"/>
    <n v="25"/>
    <n v="25"/>
    <n v="25"/>
    <n v="10"/>
    <n v="25"/>
    <n v="20"/>
    <n v="5"/>
    <n v="10"/>
    <n v="0"/>
    <n v="20"/>
    <n v="0"/>
    <n v="0"/>
    <n v="25"/>
    <n v="0"/>
    <n v="0"/>
    <n v="0"/>
    <n v="0"/>
    <n v="0"/>
    <n v="25"/>
    <n v="20"/>
    <n v="25"/>
    <n v="20"/>
    <n v="10"/>
    <n v="50"/>
    <n v="10"/>
    <n v="20"/>
    <n v="0"/>
    <m/>
    <m/>
    <x v="1"/>
  </r>
  <r>
    <n v="890240003"/>
    <x v="1"/>
    <x v="242"/>
    <s v="Administració local"/>
    <s v="Ajuntaments"/>
    <x v="0"/>
    <n v="7.5"/>
    <n v="7.5"/>
    <n v="25"/>
    <n v="1"/>
    <n v="0"/>
    <n v="0"/>
    <n v="0"/>
    <n v="0"/>
    <n v="10"/>
    <n v="25"/>
    <n v="25"/>
    <n v="0"/>
    <n v="0"/>
    <n v="10"/>
    <n v="25"/>
    <n v="20"/>
    <n v="5"/>
    <n v="10"/>
    <n v="0"/>
    <n v="20"/>
    <n v="0"/>
    <n v="25"/>
    <n v="25"/>
    <n v="0"/>
    <n v="0"/>
    <n v="0"/>
    <n v="0"/>
    <n v="0"/>
    <n v="25"/>
    <n v="20"/>
    <n v="25"/>
    <n v="20"/>
    <n v="10"/>
    <n v="50"/>
    <n v="10"/>
    <n v="20"/>
    <n v="10"/>
    <m/>
    <m/>
    <x v="1"/>
  </r>
  <r>
    <n v="830730008"/>
    <x v="6"/>
    <x v="243"/>
    <s v="Administració local"/>
    <s v="Ajuntaments"/>
    <x v="2"/>
    <n v="7.5"/>
    <n v="7.5"/>
    <n v="25"/>
    <n v="1"/>
    <n v="2"/>
    <n v="2"/>
    <n v="2"/>
    <n v="1"/>
    <n v="0"/>
    <n v="25"/>
    <n v="25"/>
    <n v="25"/>
    <n v="25"/>
    <n v="10"/>
    <n v="25"/>
    <n v="20"/>
    <n v="5"/>
    <n v="10"/>
    <n v="0"/>
    <n v="20"/>
    <n v="25"/>
    <n v="0"/>
    <n v="25"/>
    <n v="0"/>
    <n v="0"/>
    <n v="20"/>
    <n v="0"/>
    <n v="10"/>
    <n v="25"/>
    <n v="20"/>
    <n v="25"/>
    <n v="20"/>
    <n v="10"/>
    <n v="50"/>
    <n v="10"/>
    <n v="20"/>
    <n v="10"/>
    <m/>
    <m/>
    <x v="1"/>
  </r>
  <r>
    <n v="821400000"/>
    <x v="2"/>
    <x v="244"/>
    <s v="Administració local"/>
    <s v="Ajuntaments"/>
    <x v="0"/>
    <n v="7.5"/>
    <n v="0"/>
    <n v="25"/>
    <n v="1"/>
    <n v="0"/>
    <n v="0"/>
    <n v="0"/>
    <n v="0"/>
    <n v="0"/>
    <n v="25"/>
    <n v="25"/>
    <n v="0"/>
    <n v="0"/>
    <n v="10"/>
    <n v="25"/>
    <n v="20"/>
    <n v="5"/>
    <n v="10"/>
    <n v="0"/>
    <n v="20"/>
    <n v="0"/>
    <n v="0"/>
    <n v="25"/>
    <n v="0"/>
    <n v="0"/>
    <n v="0"/>
    <n v="0"/>
    <n v="10"/>
    <n v="25"/>
    <n v="0"/>
    <n v="25"/>
    <n v="0"/>
    <n v="10"/>
    <n v="50"/>
    <n v="10"/>
    <n v="20"/>
    <n v="0"/>
    <m/>
    <m/>
    <x v="1"/>
  </r>
  <r>
    <n v="821910007"/>
    <x v="2"/>
    <x v="245"/>
    <s v="Administració local"/>
    <s v="Ajuntaments"/>
    <x v="3"/>
    <n v="7.5"/>
    <n v="7.5"/>
    <n v="25"/>
    <n v="1"/>
    <n v="0"/>
    <n v="0"/>
    <n v="0"/>
    <n v="0"/>
    <n v="0"/>
    <n v="0"/>
    <n v="0"/>
    <n v="0"/>
    <n v="0"/>
    <n v="0"/>
    <n v="0"/>
    <n v="20"/>
    <n v="5"/>
    <n v="10"/>
    <n v="0"/>
    <n v="0"/>
    <n v="0"/>
    <n v="0"/>
    <n v="0"/>
    <n v="0"/>
    <n v="0"/>
    <n v="0"/>
    <n v="0"/>
    <n v="0"/>
    <n v="25"/>
    <n v="20"/>
    <n v="0"/>
    <n v="20"/>
    <n v="0"/>
    <n v="0"/>
    <n v="10"/>
    <n v="20"/>
    <n v="0"/>
    <m/>
    <m/>
    <x v="1"/>
  </r>
  <r>
    <n v="830410007"/>
    <x v="5"/>
    <x v="246"/>
    <s v="Administració local"/>
    <s v="Ajuntaments"/>
    <x v="1"/>
    <n v="0"/>
    <n v="0"/>
    <n v="25"/>
    <n v="1"/>
    <n v="0"/>
    <n v="0"/>
    <n v="0"/>
    <n v="0"/>
    <n v="0"/>
    <n v="0"/>
    <n v="0"/>
    <n v="0"/>
    <n v="0"/>
    <n v="0"/>
    <n v="0"/>
    <n v="0"/>
    <n v="5"/>
    <n v="0"/>
    <n v="0"/>
    <n v="0"/>
    <n v="0"/>
    <n v="0"/>
    <n v="0"/>
    <n v="0"/>
    <n v="0"/>
    <n v="0"/>
    <n v="0"/>
    <n v="0"/>
    <n v="25"/>
    <n v="0"/>
    <n v="0"/>
    <n v="20"/>
    <n v="0"/>
    <n v="0"/>
    <n v="0"/>
    <n v="0"/>
    <n v="0"/>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C2D750-19A1-44BF-9F6E-A09544272319}" name="Taula dinàmica4"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A41:G4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n="2021" x="0"/>
        <item x="1"/>
        <item t="default"/>
      </items>
    </pivotField>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6">
    <i>
      <x/>
    </i>
    <i i="1">
      <x v="1"/>
    </i>
    <i i="2">
      <x v="2"/>
    </i>
    <i i="3">
      <x v="3"/>
    </i>
    <i i="4">
      <x v="4"/>
    </i>
    <i i="5">
      <x v="5"/>
    </i>
  </colItems>
  <dataFields count="6">
    <dataField name="Suma de FormaNotificacioEstimacio" fld="15" baseField="40" baseItem="0"/>
    <dataField name="Suma de ForNotEstSignatura" fld="16" baseField="40" baseItem="0"/>
    <dataField name="Suma de PeuRecurs" fld="17" baseField="40" baseItem="0"/>
    <dataField name="Suma de PeuRecursTotaInfo" fld="18" baseField="40" baseItem="0"/>
    <dataField name="Suma de TotalAdtioGarantista" fld="46" baseField="0" baseItem="0"/>
    <dataField name="Suma de Pes familia assolit Adto Garantista" fld="59" baseField="0" baseItem="0"/>
  </dataFields>
  <formats count="3">
    <format dxfId="40">
      <pivotArea outline="0" collapsedLevelsAreSubtotals="1" fieldPosition="0">
        <references count="1">
          <reference field="4294967294" count="1" selected="0">
            <x v="4"/>
          </reference>
        </references>
      </pivotArea>
    </format>
    <format dxfId="39">
      <pivotArea dataOnly="0" labelOnly="1" outline="0" fieldPosition="0">
        <references count="1">
          <reference field="4294967294" count="1">
            <x v="4"/>
          </reference>
        </references>
      </pivotArea>
    </format>
    <format dxfId="38">
      <pivotArea collapsedLevelsAreSubtotals="1" fieldPosition="0">
        <references count="2">
          <reference field="4294967294" count="1" selected="0">
            <x v="4"/>
          </reference>
          <reference field="45"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A91E345-66E2-4744-8E7B-48106F3F2E3A}" name="Taula dinàmica13"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location ref="A151:A181" firstHeaderRow="1" firstDataRow="1" firstDataCol="1"/>
  <pivotFields count="64">
    <pivotField showAll="0"/>
    <pivotField axis="axisRow" showAll="0">
      <items count="15">
        <item x="5"/>
        <item x="9"/>
        <item x="3"/>
        <item x="0"/>
        <item x="13"/>
        <item x="4"/>
        <item x="11"/>
        <item x="2"/>
        <item x="10"/>
        <item x="8"/>
        <item x="12"/>
        <item x="7"/>
        <item x="1"/>
        <item x="6"/>
        <item t="default"/>
      </items>
    </pivotField>
    <pivotField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1"/>
  </rowFields>
  <rowItems count="30">
    <i>
      <x/>
    </i>
    <i r="1">
      <x/>
    </i>
    <i r="1">
      <x v="1"/>
    </i>
    <i r="1">
      <x v="2"/>
    </i>
    <i r="1">
      <x v="3"/>
    </i>
    <i r="1">
      <x v="4"/>
    </i>
    <i r="1">
      <x v="5"/>
    </i>
    <i r="1">
      <x v="6"/>
    </i>
    <i r="1">
      <x v="7"/>
    </i>
    <i r="1">
      <x v="8"/>
    </i>
    <i r="1">
      <x v="9"/>
    </i>
    <i r="1">
      <x v="10"/>
    </i>
    <i r="1">
      <x v="11"/>
    </i>
    <i r="1">
      <x v="12"/>
    </i>
    <i r="1">
      <x v="13"/>
    </i>
    <i>
      <x v="1"/>
    </i>
    <i r="1">
      <x/>
    </i>
    <i r="1">
      <x v="1"/>
    </i>
    <i r="1">
      <x v="2"/>
    </i>
    <i r="1">
      <x v="3"/>
    </i>
    <i r="1">
      <x v="4"/>
    </i>
    <i r="1">
      <x v="5"/>
    </i>
    <i r="1">
      <x v="6"/>
    </i>
    <i r="1">
      <x v="7"/>
    </i>
    <i r="1">
      <x v="8"/>
    </i>
    <i r="1">
      <x v="9"/>
    </i>
    <i r="1">
      <x v="10"/>
    </i>
    <i r="1">
      <x v="11"/>
    </i>
    <i r="1">
      <x v="12"/>
    </i>
    <i r="1">
      <x v="1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D47C5ED-9882-47A3-ADEC-03F79CCAE994}" name="Taula dinàmica3"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A31:H3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7">
    <i>
      <x/>
    </i>
    <i i="1">
      <x v="1"/>
    </i>
    <i i="2">
      <x v="2"/>
    </i>
    <i i="3">
      <x v="3"/>
    </i>
    <i i="4">
      <x v="4"/>
    </i>
    <i i="5">
      <x v="5"/>
    </i>
    <i i="6">
      <x v="6"/>
    </i>
  </colItems>
  <dataFields count="7">
    <dataField name="Suma de AvisDiaRecepcio" fld="9" baseField="0" baseItem="0"/>
    <dataField name="Suma de AvisOrganResponsable" fld="10" baseField="0" baseItem="0"/>
    <dataField name="Suma de AvisDataMaxima" fld="11" baseField="0" baseItem="0"/>
    <dataField name="Suma de AvisSentitSilenci" fld="12" baseField="0" baseItem="0"/>
    <dataField name="Suma de AvisPersonaResponsable" fld="13" baseField="0" baseItem="0"/>
    <dataField name="Suma de ResTipusTermini" fld="14" baseField="0" baseItem="0"/>
    <dataField name="Suma de Total resolutiva1" fld="5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8AA75CA-2022-4121-9748-8C9FCED47D02}" name="Taula dinàmica9" cacheId="7" dataPosition="0" applyNumberFormats="0" applyBorderFormats="0" applyFontFormats="0" applyPatternFormats="0" applyAlignmentFormats="0" applyWidthHeightFormats="1" dataCaption="Valors" updatedVersion="8" minRefreshableVersion="3" useAutoFormatting="1" itemPrintTitles="1" createdVersion="8" indent="0" outline="1" outlineData="1" multipleFieldFilters="0" chartFormat="12">
  <location ref="A86:G89" firstHeaderRow="0" firstDataRow="1" firstDataCol="1"/>
  <pivotFields count="64">
    <pivotField showAll="0"/>
    <pivotField multipleItemSelectionAllowed="1" showAll="0"/>
    <pivotField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45"/>
  </rowFields>
  <rowItems count="3">
    <i>
      <x/>
    </i>
    <i>
      <x v="1"/>
    </i>
    <i t="grand">
      <x/>
    </i>
  </rowItems>
  <colFields count="1">
    <field x="-2"/>
  </colFields>
  <colItems count="6">
    <i>
      <x/>
    </i>
    <i i="1">
      <x v="1"/>
    </i>
    <i i="2">
      <x v="2"/>
    </i>
    <i i="3">
      <x v="3"/>
    </i>
    <i i="4">
      <x v="4"/>
    </i>
    <i i="5">
      <x v="5"/>
    </i>
  </colItems>
  <dataFields count="6">
    <dataField name="Suma de Total Adto Eficaç" fld="54" baseField="0" baseItem="0"/>
    <dataField name="Suma de Total Adtio comprensible" fld="49" baseField="0" baseItem="0"/>
    <dataField name="Suma de TotalAdtioGarantista" fld="46" baseField="0" baseItem="0"/>
    <dataField name="Suma de Total Adto Actu-reutili-interop" fld="47" baseField="0" baseItem="0"/>
    <dataField name="Suma de Total Puntuació addicional" fld="50" baseField="0" baseItem="0"/>
    <dataField name="Suma de Total puntuació per familia assolit" fld="62" baseField="0" baseItem="0"/>
  </dataFields>
  <chartFormats count="20">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 chart="0" format="4" series="1">
      <pivotArea type="data" outline="0" fieldPosition="0">
        <references count="1">
          <reference field="4294967294" count="1" selected="0">
            <x v="3"/>
          </reference>
        </references>
      </pivotArea>
    </chartFormat>
    <chartFormat chart="0" format="5" series="1">
      <pivotArea type="data" outline="0" fieldPosition="0">
        <references count="1">
          <reference field="4294967294" count="1" selected="0">
            <x v="4"/>
          </reference>
        </references>
      </pivotArea>
    </chartFormat>
    <chartFormat chart="2" format="13" series="1">
      <pivotArea type="data" outline="0" fieldPosition="0">
        <references count="1">
          <reference field="4294967294" count="1" selected="0">
            <x v="0"/>
          </reference>
        </references>
      </pivotArea>
    </chartFormat>
    <chartFormat chart="2" format="14" series="1">
      <pivotArea type="data" outline="0" fieldPosition="0">
        <references count="1">
          <reference field="4294967294" count="1" selected="0">
            <x v="1"/>
          </reference>
        </references>
      </pivotArea>
    </chartFormat>
    <chartFormat chart="2" format="15" series="1">
      <pivotArea type="data" outline="0" fieldPosition="0">
        <references count="1">
          <reference field="4294967294" count="1" selected="0">
            <x v="2"/>
          </reference>
        </references>
      </pivotArea>
    </chartFormat>
    <chartFormat chart="2" format="16" series="1">
      <pivotArea type="data" outline="0" fieldPosition="0">
        <references count="1">
          <reference field="4294967294" count="1" selected="0">
            <x v="3"/>
          </reference>
        </references>
      </pivotArea>
    </chartFormat>
    <chartFormat chart="2" format="17" series="1">
      <pivotArea type="data" outline="0" fieldPosition="0">
        <references count="1">
          <reference field="4294967294" count="1" selected="0">
            <x v="4"/>
          </reference>
        </references>
      </pivotArea>
    </chartFormat>
    <chartFormat chart="3" format="1"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1"/>
          </reference>
        </references>
      </pivotArea>
    </chartFormat>
    <chartFormat chart="3" format="3" series="1">
      <pivotArea type="data" outline="0" fieldPosition="0">
        <references count="1">
          <reference field="4294967294" count="1" selected="0">
            <x v="2"/>
          </reference>
        </references>
      </pivotArea>
    </chartFormat>
    <chartFormat chart="3" format="4" series="1">
      <pivotArea type="data" outline="0" fieldPosition="0">
        <references count="1">
          <reference field="4294967294" count="1" selected="0">
            <x v="3"/>
          </reference>
        </references>
      </pivotArea>
    </chartFormat>
    <chartFormat chart="3" format="5" series="1">
      <pivotArea type="data" outline="0" fieldPosition="0">
        <references count="1">
          <reference field="4294967294" count="1" selected="0">
            <x v="4"/>
          </reference>
        </references>
      </pivotArea>
    </chartFormat>
    <chartFormat chart="5" format="13" series="1">
      <pivotArea type="data" outline="0" fieldPosition="0">
        <references count="1">
          <reference field="4294967294" count="1" selected="0">
            <x v="0"/>
          </reference>
        </references>
      </pivotArea>
    </chartFormat>
    <chartFormat chart="5" format="14" series="1">
      <pivotArea type="data" outline="0" fieldPosition="0">
        <references count="1">
          <reference field="4294967294" count="1" selected="0">
            <x v="1"/>
          </reference>
        </references>
      </pivotArea>
    </chartFormat>
    <chartFormat chart="5" format="15" series="1">
      <pivotArea type="data" outline="0" fieldPosition="0">
        <references count="1">
          <reference field="4294967294" count="1" selected="0">
            <x v="2"/>
          </reference>
        </references>
      </pivotArea>
    </chartFormat>
    <chartFormat chart="5" format="16" series="1">
      <pivotArea type="data" outline="0" fieldPosition="0">
        <references count="1">
          <reference field="4294967294" count="1" selected="0">
            <x v="3"/>
          </reference>
        </references>
      </pivotArea>
    </chartFormat>
    <chartFormat chart="5" format="17"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85CEE67-82DC-472F-95CA-0E2FE5EEEB8C}" name="Taula dinàmica5"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A51:G5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6">
    <i>
      <x/>
    </i>
    <i i="1">
      <x v="1"/>
    </i>
    <i i="2">
      <x v="2"/>
    </i>
    <i i="3">
      <x v="3"/>
    </i>
    <i i="4">
      <x v="4"/>
    </i>
    <i i="5">
      <x v="5"/>
    </i>
  </colItems>
  <dataFields count="6">
    <dataField name="Suma de FormulariSAIPformat" fld="26" baseField="40" baseItem="0"/>
    <dataField name="Suma de Lliuramentformat" fld="27" baseField="40" baseItem="0"/>
    <dataField name="Suma de Formatreutilitzable" fld="28" baseField="40" baseItem="0"/>
    <dataField name="Suma de Condicionsreutilitzacio" fld="29" baseField="40" baseItem="0"/>
    <dataField name="Suma de Total Adto Actu-reutili-interop" fld="47" baseField="0" baseItem="0"/>
    <dataField name="Suma de Pes familia assolit Adtio Actu-reuitli-intereop" fld="60" baseField="0" baseItem="0"/>
  </dataFields>
  <formats count="2">
    <format dxfId="60">
      <pivotArea outline="0" collapsedLevelsAreSubtotals="1" fieldPosition="0">
        <references count="1">
          <reference field="4294967294" count="1" selected="0">
            <x v="4"/>
          </reference>
        </references>
      </pivotArea>
    </format>
    <format dxfId="59">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23BE46ED-D8E9-4A69-956C-31CE871F013C}" name="Taula dinàmica18" cacheId="7" applyNumberFormats="0" applyBorderFormats="0" applyFontFormats="0" applyPatternFormats="0" applyAlignmentFormats="0" applyWidthHeightFormats="1" dataCaption="Valors" updatedVersion="8" minRefreshableVersion="3" useAutoFormatting="1" rowGrandTotals="0" colGrandTotals="0" itemPrintTitles="1" createdVersion="8" indent="0" outline="1" outlineData="1" multipleFieldFilters="0" chartFormat="5">
  <location ref="J291:K301" firstHeaderRow="1" firstDataRow="1" firstDataCol="1"/>
  <pivotFields count="64">
    <pivotField showAll="0"/>
    <pivotField showAll="0"/>
    <pivotField dataField="1" multipleItemSelectionAllowed="1" showAll="0"/>
    <pivotField showAll="0"/>
    <pivotField showAll="0"/>
    <pivotField name="FRANJA HABITANTS" axis="axisRow" multipleItemSelectionAllowed="1" showAll="0">
      <items count="8">
        <item m="1" x="5"/>
        <item x="3"/>
        <item x="0"/>
        <item x="1"/>
        <item m="1" x="6"/>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5"/>
  </rowFields>
  <rowItems count="10">
    <i>
      <x/>
    </i>
    <i r="1">
      <x v="1"/>
    </i>
    <i r="1">
      <x v="2"/>
    </i>
    <i r="1">
      <x v="3"/>
    </i>
    <i r="1">
      <x v="5"/>
    </i>
    <i>
      <x v="1"/>
    </i>
    <i r="1">
      <x v="1"/>
    </i>
    <i r="1">
      <x v="2"/>
    </i>
    <i r="1">
      <x v="3"/>
    </i>
    <i r="1">
      <x v="5"/>
    </i>
  </rowItems>
  <colItems count="1">
    <i/>
  </colItems>
  <dataFields count="1">
    <dataField name="Recompte de Administracio" fld="2" subtotal="count" baseField="0" baseItem="0"/>
  </dataFields>
  <formats count="2">
    <format dxfId="62">
      <pivotArea field="5" type="button" dataOnly="0" labelOnly="1" outline="0" axis="axisRow" fieldPosition="1"/>
    </format>
    <format dxfId="61">
      <pivotArea field="5"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BBECE620-7C74-4D7A-B703-BA635AAA176B}" name="Taula dinàmica7"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I31:P3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7">
    <i>
      <x/>
    </i>
    <i i="1">
      <x v="1"/>
    </i>
    <i i="2">
      <x v="2"/>
    </i>
    <i i="3">
      <x v="3"/>
    </i>
    <i i="4">
      <x v="4"/>
    </i>
    <i i="5">
      <x v="5"/>
    </i>
    <i i="6">
      <x v="6"/>
    </i>
  </colItems>
  <dataFields count="7">
    <dataField name="Suma de AccesTerminiNormativa" fld="19" baseField="0" baseItem="0"/>
    <dataField name="Suma de AvisInfoRecursos" fld="24" baseField="0" baseItem="0"/>
    <dataField name="Suma de ResAjustLlei" fld="25" baseField="0" baseItem="0"/>
    <dataField name="Suma de InfoCorresponSolicitud" fld="39" baseField="0" baseItem="0"/>
    <dataField name="Suma de Total Resolutiva 2" fld="52" baseField="0" baseItem="0"/>
    <dataField name="Suma de Total Adto Eficaç" fld="54" baseField="0" baseItem="0"/>
    <dataField name="Suma de Pes familia assolit Adto Eficaç" fld="57" baseField="0" baseItem="0"/>
  </dataFields>
  <formats count="1">
    <format dxfId="63">
      <pivotArea dataOnly="0"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D6B69A-A94D-48F0-852B-581D0D4C4533}" name="Taula dinàmica2"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6">
  <location ref="A10:K12"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10">
    <i>
      <x/>
    </i>
    <i i="1">
      <x v="1"/>
    </i>
    <i i="2">
      <x v="2"/>
    </i>
    <i i="3">
      <x v="3"/>
    </i>
    <i i="4">
      <x v="4"/>
    </i>
    <i i="5">
      <x v="5"/>
    </i>
    <i i="6">
      <x v="6"/>
    </i>
    <i i="7">
      <x v="7"/>
    </i>
    <i i="8">
      <x v="8"/>
    </i>
    <i i="9">
      <x v="9"/>
    </i>
  </colItems>
  <dataFields count="10">
    <dataField name="Suma de SolElectronica" fld="6" baseField="0" baseItem="0"/>
    <dataField name="Suma de SolFormulariSAIP" fld="7" baseField="0" baseItem="0"/>
    <dataField name="Suma de SAIP4clics" fld="21" baseField="0" baseItem="0"/>
    <dataField name="Suma de SAIPPresencial" fld="22" baseField="0" baseItem="0"/>
    <dataField name="Suma de ENSbaix" fld="23" baseField="0" baseItem="0"/>
    <dataField name="Suma de MotiuObligatori" fld="37" baseField="0" baseItem="0"/>
    <dataField name="Suma de SistIdElec" fld="40" baseField="0" baseItem="0"/>
    <dataField name="Suma de Recodvincle" fld="41" baseField="0" baseItem="0"/>
    <dataField name="Suma de Total Adto accessible" fld="48" baseField="0" baseItem="0"/>
    <dataField name="Suma de Pes familia assolit Adto Accessible" fld="56" baseField="0" baseItem="0"/>
  </dataFields>
  <formats count="1">
    <format dxfId="41">
      <pivotArea collapsedLevelsAreSubtotals="1" fieldPosition="0">
        <references count="2">
          <reference field="4294967294" count="1" selected="0">
            <x v="9"/>
          </reference>
          <reference field="45" count="1">
            <x v="1"/>
          </reference>
        </references>
      </pivotArea>
    </format>
  </formats>
  <chartFormats count="1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2" format="4" series="1">
      <pivotArea type="data" outline="0" fieldPosition="0">
        <references count="1">
          <reference field="4294967294" count="1" selected="0">
            <x v="4"/>
          </reference>
        </references>
      </pivotArea>
    </chartFormat>
    <chartFormat chart="2" format="5" series="1">
      <pivotArea type="data" outline="0" fieldPosition="0">
        <references count="1">
          <reference field="4294967294" count="1" selected="0">
            <x v="5"/>
          </reference>
        </references>
      </pivotArea>
    </chartFormat>
    <chartFormat chart="2" format="6"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C2E7E5D-7C2F-4F18-9717-A421A3A3648B}" name="Taula dinàmica6"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A61:I6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dataField="1" showAll="0"/>
    <pivotField showAll="0"/>
    <pivotField showAll="0"/>
    <pivotField dataField="1" showAll="0"/>
    <pivotField showAll="0"/>
    <pivotField showAll="0"/>
    <pivotField showAll="0"/>
    <pivotField dataField="1"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8">
    <i>
      <x/>
    </i>
    <i i="1">
      <x v="1"/>
    </i>
    <i i="2">
      <x v="2"/>
    </i>
    <i i="3">
      <x v="3"/>
    </i>
    <i i="4">
      <x v="4"/>
    </i>
    <i i="5">
      <x v="5"/>
    </i>
    <i i="6">
      <x v="6"/>
    </i>
    <i i="7">
      <x v="7"/>
    </i>
  </colItems>
  <dataFields count="8">
    <dataField name="Suma de Campanyaweb" fld="30" baseField="40" baseItem="0"/>
    <dataField name="Suma de GAIPPT" fld="31" baseField="40" baseItem="0"/>
    <dataField name="Suma de Certificatreutilitzacio" fld="32" baseField="40" baseItem="0"/>
    <dataField name="Suma de EstadisticaSAIP" fld="33" baseField="40" baseItem="0"/>
    <dataField name="Suma de InfoTramitExhaustiva" fld="35" baseField="40" baseItem="0"/>
    <dataField name="Suma de LliuInferior" fld="38" baseField="40" baseItem="0"/>
    <dataField name="Suma de OfertaAssistenciaAssessorament" fld="42" baseField="0" baseItem="0"/>
    <dataField name="Suma de Total Puntuació addicional" fld="50" baseField="0" baseItem="0"/>
  </dataFields>
  <formats count="2">
    <format dxfId="43">
      <pivotArea outline="0" collapsedLevelsAreSubtotals="1" fieldPosition="0">
        <references count="1">
          <reference field="4294967294" count="1" selected="0">
            <x v="7"/>
          </reference>
        </references>
      </pivotArea>
    </format>
    <format dxfId="42">
      <pivotArea dataOnly="0" labelOnly="1" outline="0" fieldPosition="0">
        <references count="1">
          <reference field="4294967294"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69828AE-9980-4202-8607-0ABC714E0C38}" name="Taula dinàmica14" cacheId="7" applyNumberFormats="0" applyBorderFormats="0" applyFontFormats="0" applyPatternFormats="0" applyAlignmentFormats="0" applyWidthHeightFormats="1" dataCaption="Valors" updatedVersion="8" minRefreshableVersion="3" useAutoFormatting="1" rowGrandTotals="0" colGrandTotals="0" itemPrintTitles="1" createdVersion="8" indent="0" outline="1" outlineData="1" multipleFieldFilters="0" chartFormat="5">
  <location ref="J97:K127" firstHeaderRow="1" firstDataRow="1" firstDataCol="1"/>
  <pivotFields count="64">
    <pivotField showAll="0"/>
    <pivotField axis="axisRow" showAll="0">
      <items count="15">
        <item x="5"/>
        <item x="9"/>
        <item x="3"/>
        <item x="0"/>
        <item x="13"/>
        <item x="4"/>
        <item x="11"/>
        <item x="2"/>
        <item x="10"/>
        <item x="8"/>
        <item x="12"/>
        <item x="7"/>
        <item x="1"/>
        <item x="6"/>
        <item t="default"/>
      </items>
    </pivotField>
    <pivotField dataField="1" multipleItemSelectionAllowed="1" showAll="0"/>
    <pivotField showAll="0"/>
    <pivotField showAll="0"/>
    <pivotField name="FRANJA HABITANTS" multipleItemSelectionAllowed="1" showAll="0">
      <items count="8">
        <item m="1" x="5"/>
        <item x="3"/>
        <item x="0"/>
        <item x="1"/>
        <item m="1" x="6"/>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1"/>
  </rowFields>
  <rowItems count="30">
    <i>
      <x/>
    </i>
    <i r="1">
      <x/>
    </i>
    <i r="1">
      <x v="1"/>
    </i>
    <i r="1">
      <x v="2"/>
    </i>
    <i r="1">
      <x v="3"/>
    </i>
    <i r="1">
      <x v="4"/>
    </i>
    <i r="1">
      <x v="5"/>
    </i>
    <i r="1">
      <x v="6"/>
    </i>
    <i r="1">
      <x v="7"/>
    </i>
    <i r="1">
      <x v="8"/>
    </i>
    <i r="1">
      <x v="9"/>
    </i>
    <i r="1">
      <x v="10"/>
    </i>
    <i r="1">
      <x v="11"/>
    </i>
    <i r="1">
      <x v="12"/>
    </i>
    <i r="1">
      <x v="13"/>
    </i>
    <i>
      <x v="1"/>
    </i>
    <i r="1">
      <x/>
    </i>
    <i r="1">
      <x v="1"/>
    </i>
    <i r="1">
      <x v="2"/>
    </i>
    <i r="1">
      <x v="3"/>
    </i>
    <i r="1">
      <x v="4"/>
    </i>
    <i r="1">
      <x v="5"/>
    </i>
    <i r="1">
      <x v="6"/>
    </i>
    <i r="1">
      <x v="7"/>
    </i>
    <i r="1">
      <x v="8"/>
    </i>
    <i r="1">
      <x v="9"/>
    </i>
    <i r="1">
      <x v="10"/>
    </i>
    <i r="1">
      <x v="11"/>
    </i>
    <i r="1">
      <x v="12"/>
    </i>
    <i r="1">
      <x v="13"/>
    </i>
  </rowItems>
  <colItems count="1">
    <i/>
  </colItems>
  <dataFields count="1">
    <dataField name="Recompte de Administracio" fld="2" subtotal="count" baseField="0" baseItem="0"/>
  </dataFields>
  <formats count="3">
    <format dxfId="46">
      <pivotArea field="5" type="button" dataOnly="0" labelOnly="1" outline="0"/>
    </format>
    <format dxfId="45">
      <pivotArea field="5" type="button" dataOnly="0" labelOnly="1" outline="0"/>
    </format>
    <format dxfId="44">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9F0431F-A325-4E69-8D66-03F21633A525}" name="Taula dinàmica1"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2">
  <location ref="A21:G23" firstHeaderRow="0" firstDataRow="1" firstDataCol="1"/>
  <pivotFields count="64">
    <pivotField showAll="0"/>
    <pivotField showAll="0"/>
    <pivotField multipleItemSelectionAllowed="1"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5"/>
  </rowFields>
  <rowItems count="2">
    <i>
      <x/>
    </i>
    <i>
      <x v="1"/>
    </i>
  </rowItems>
  <colFields count="1">
    <field x="-2"/>
  </colFields>
  <colItems count="6">
    <i>
      <x/>
    </i>
    <i i="1">
      <x v="1"/>
    </i>
    <i i="2">
      <x v="2"/>
    </i>
    <i i="3">
      <x v="3"/>
    </i>
    <i i="4">
      <x v="4"/>
    </i>
    <i i="5">
      <x v="5"/>
    </i>
  </colItems>
  <dataFields count="6">
    <dataField name="Suma de InfoTramit" fld="8" baseField="39" baseItem="0"/>
    <dataField name="Suma de InfoEntenedora" fld="20" baseField="39" baseItem="0"/>
    <dataField name="Suma de InfoTramitEntenedora" fld="34" baseField="39" baseItem="0"/>
    <dataField name="Suma de ResEntenedora" fld="36" baseField="39" baseItem="0"/>
    <dataField name="Suma de Total Adtio comprensible" fld="49" baseField="0" baseItem="0"/>
    <dataField name="Suma de Pes familia assolit Adto Comprensible" fld="58" baseField="0" baseItem="0"/>
  </dataFields>
  <formats count="2">
    <format dxfId="48">
      <pivotArea outline="0" collapsedLevelsAreSubtotals="1" fieldPosition="0">
        <references count="1">
          <reference field="4294967294" count="1" selected="0">
            <x v="4"/>
          </reference>
        </references>
      </pivotArea>
    </format>
    <format dxfId="47">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CA21D4C-8C64-4AC9-946A-A47B42CFB34F}" name="Taula dinàmica8" cacheId="7" applyNumberFormats="0" applyBorderFormats="0" applyFontFormats="0" applyPatternFormats="0" applyAlignmentFormats="0" applyWidthHeightFormats="1" dataCaption="Valors" updatedVersion="8" minRefreshableVersion="3" useAutoFormatting="1" itemPrintTitles="1" createdVersion="8" indent="0" outline="1" outlineData="1" multipleFieldFilters="0" chartFormat="14">
  <location ref="A72:G75" firstHeaderRow="0" firstDataRow="1" firstDataCol="1"/>
  <pivotFields count="64">
    <pivotField showAll="0"/>
    <pivotField multipleItemSelectionAllowed="1" showAll="0"/>
    <pivotField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45"/>
  </rowFields>
  <rowItems count="3">
    <i>
      <x/>
    </i>
    <i>
      <x v="1"/>
    </i>
    <i t="grand">
      <x/>
    </i>
  </rowItems>
  <colFields count="1">
    <field x="-2"/>
  </colFields>
  <colItems count="6">
    <i>
      <x/>
    </i>
    <i i="1">
      <x v="1"/>
    </i>
    <i i="2">
      <x v="2"/>
    </i>
    <i i="3">
      <x v="3"/>
    </i>
    <i i="4">
      <x v="4"/>
    </i>
    <i i="5">
      <x v="5"/>
    </i>
  </colItems>
  <dataFields count="6">
    <dataField name="Suma de Pes familia assolit Adto Accessible" fld="56" baseField="0" baseItem="0"/>
    <dataField name="Suma de Pes familia assolit Adto Eficaç" fld="57" baseField="0" baseItem="0"/>
    <dataField name="Suma de Pes familia assolit Adto Comprensible" fld="58" baseField="0" baseItem="0"/>
    <dataField name="Suma de Pes familia assolit Adto Garantista" fld="59" baseField="0" baseItem="0"/>
    <dataField name="Suma de Pes familia assolit Adtio Actu-reuitli-intereop" fld="60" baseField="0" baseItem="0"/>
    <dataField name="Suma de Total pes familia assolit per municipi" fld="6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657B55E-480C-4261-972A-8FED81A9CA22}" name="Taula dinàmica12"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location ref="A320:A330" firstHeaderRow="1" firstDataRow="1" firstDataCol="1"/>
  <pivotFields count="64">
    <pivotField showAll="0"/>
    <pivotField showAll="0"/>
    <pivotField showAll="0">
      <items count="276">
        <item m="1" x="247"/>
        <item m="1" x="248"/>
        <item x="0"/>
        <item x="1"/>
        <item x="2"/>
        <item x="4"/>
        <item x="5"/>
        <item x="6"/>
        <item x="7"/>
        <item x="8"/>
        <item x="9"/>
        <item x="10"/>
        <item x="11"/>
        <item x="12"/>
        <item x="13"/>
        <item x="14"/>
        <item x="15"/>
        <item x="16"/>
        <item x="17"/>
        <item x="18"/>
        <item x="19"/>
        <item x="2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6"/>
        <item x="67"/>
        <item x="68"/>
        <item x="69"/>
        <item x="70"/>
        <item x="73"/>
        <item x="74"/>
        <item x="75"/>
        <item x="77"/>
        <item x="78"/>
        <item x="79"/>
        <item x="80"/>
        <item x="84"/>
        <item x="72"/>
        <item x="76"/>
        <item x="85"/>
        <item x="86"/>
        <item x="128"/>
        <item x="134"/>
        <item x="135"/>
        <item x="149"/>
        <item x="226"/>
        <item x="3"/>
        <item x="22"/>
        <item x="71"/>
        <item x="95"/>
        <item x="96"/>
        <item x="207"/>
        <item x="81"/>
        <item x="87"/>
        <item x="88"/>
        <item x="89"/>
        <item x="90"/>
        <item x="91"/>
        <item x="92"/>
        <item x="93"/>
        <item x="94"/>
        <item x="98"/>
        <item x="99"/>
        <item x="100"/>
        <item x="101"/>
        <item x="102"/>
        <item x="103"/>
        <item x="104"/>
        <item x="105"/>
        <item x="106"/>
        <item x="107"/>
        <item x="108"/>
        <item x="109"/>
        <item x="110"/>
        <item x="111"/>
        <item x="112"/>
        <item x="113"/>
        <item x="114"/>
        <item x="124"/>
        <item x="125"/>
        <item x="126"/>
        <item x="127"/>
        <item x="130"/>
        <item x="131"/>
        <item x="132"/>
        <item x="136"/>
        <item x="138"/>
        <item x="140"/>
        <item x="142"/>
        <item x="143"/>
        <item x="144"/>
        <item x="145"/>
        <item x="146"/>
        <item x="147"/>
        <item x="148"/>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11"/>
        <item x="212"/>
        <item x="213"/>
        <item x="214"/>
        <item x="215"/>
        <item x="216"/>
        <item x="217"/>
        <item x="218"/>
        <item x="219"/>
        <item x="220"/>
        <item x="221"/>
        <item x="222"/>
        <item x="223"/>
        <item x="224"/>
        <item x="225"/>
        <item x="227"/>
        <item x="228"/>
        <item x="229"/>
        <item x="231"/>
        <item x="232"/>
        <item x="233"/>
        <item x="234"/>
        <item x="235"/>
        <item x="236"/>
        <item x="237"/>
        <item x="238"/>
        <item x="239"/>
        <item x="240"/>
        <item x="241"/>
        <item x="242"/>
        <item x="243"/>
        <item x="244"/>
        <item x="245"/>
        <item x="246"/>
        <item x="21"/>
        <item x="97"/>
        <item x="129"/>
        <item x="133"/>
        <item x="137"/>
        <item x="139"/>
        <item x="82"/>
        <item x="141"/>
        <item x="64"/>
        <item x="65"/>
        <item x="83"/>
        <item x="115"/>
        <item x="116"/>
        <item x="117"/>
        <item x="118"/>
        <item x="119"/>
        <item x="120"/>
        <item x="121"/>
        <item x="122"/>
        <item x="123"/>
        <item x="230"/>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t="default"/>
      </items>
    </pivotField>
    <pivotField showAll="0"/>
    <pivotField showAll="0"/>
    <pivotField axis="axisRow" showAll="0">
      <items count="8">
        <item m="1" x="5"/>
        <item x="3"/>
        <item x="0"/>
        <item x="1"/>
        <item m="1" x="6"/>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5"/>
  </rowFields>
  <rowItems count="10">
    <i>
      <x/>
    </i>
    <i r="1">
      <x v="1"/>
    </i>
    <i r="1">
      <x v="2"/>
    </i>
    <i r="1">
      <x v="3"/>
    </i>
    <i r="1">
      <x v="5"/>
    </i>
    <i>
      <x v="1"/>
    </i>
    <i r="1">
      <x v="1"/>
    </i>
    <i r="1">
      <x v="2"/>
    </i>
    <i r="1">
      <x v="3"/>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EB2B385-3A21-423A-A409-A15101DCA0B7}" name="Taula dinàmica11" cacheId="7" applyNumberFormats="0" applyBorderFormats="0" applyFontFormats="0" applyPatternFormats="0" applyAlignmentFormats="0" applyWidthHeightFormats="1" dataCaption="Valors" updatedVersion="8" minRefreshableVersion="3" useAutoFormatting="1" rowGrandTotals="0" itemPrintTitles="1" createdVersion="8" indent="0" outline="1" outlineData="1" multipleFieldFilters="0" chartFormat="5">
  <location ref="A291:H301" firstHeaderRow="0" firstDataRow="1" firstDataCol="1"/>
  <pivotFields count="64">
    <pivotField showAll="0"/>
    <pivotField showAll="0"/>
    <pivotField multipleItemSelectionAllowed="1" showAll="0"/>
    <pivotField showAll="0"/>
    <pivotField showAll="0"/>
    <pivotField name="FRANJA HABITANTS" axis="axisRow" multipleItemSelectionAllowed="1" showAll="0">
      <items count="8">
        <item m="1" x="5"/>
        <item x="3"/>
        <item x="0"/>
        <item x="1"/>
        <item m="1" x="6"/>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5"/>
  </rowFields>
  <rowItems count="10">
    <i>
      <x/>
    </i>
    <i r="1">
      <x v="1"/>
    </i>
    <i r="1">
      <x v="2"/>
    </i>
    <i r="1">
      <x v="3"/>
    </i>
    <i r="1">
      <x v="5"/>
    </i>
    <i>
      <x v="1"/>
    </i>
    <i r="1">
      <x v="1"/>
    </i>
    <i r="1">
      <x v="2"/>
    </i>
    <i r="1">
      <x v="3"/>
    </i>
    <i r="1">
      <x v="5"/>
    </i>
  </rowItems>
  <colFields count="1">
    <field x="-2"/>
  </colFields>
  <colItems count="7">
    <i>
      <x/>
    </i>
    <i i="1">
      <x v="1"/>
    </i>
    <i i="2">
      <x v="2"/>
    </i>
    <i i="3">
      <x v="3"/>
    </i>
    <i i="4">
      <x v="4"/>
    </i>
    <i i="5">
      <x v="5"/>
    </i>
    <i i="6">
      <x v="6"/>
    </i>
  </colItems>
  <dataFields count="7">
    <dataField name="Suma de Total Adto accessible" fld="48" baseField="0" baseItem="0"/>
    <dataField name="Suma de Total Adto Eficaç" fld="54" baseField="0" baseItem="0"/>
    <dataField name="Suma de Total Adtio comprensible" fld="49" baseField="0" baseItem="0"/>
    <dataField name="Suma de TotalAdtioGarantista" fld="46" baseField="0" baseItem="0"/>
    <dataField name="Suma de Total Adto Actu-reutili-interop" fld="47" baseField="0" baseItem="0"/>
    <dataField name="Suma de Total Puntuació addicional" fld="50" baseField="0" baseItem="0"/>
    <dataField name="Suma de Total general" fld="55" baseField="0" baseItem="0"/>
  </dataFields>
  <formats count="6">
    <format dxfId="54">
      <pivotArea field="5" type="button" dataOnly="0" labelOnly="1" outline="0" axis="axisRow" fieldPosition="1"/>
    </format>
    <format dxfId="53">
      <pivotArea dataOnly="0" labelOnly="1" outline="0" fieldPosition="0">
        <references count="1">
          <reference field="5" count="0"/>
        </references>
      </pivotArea>
    </format>
    <format dxfId="52">
      <pivotArea field="5" type="button" dataOnly="0" labelOnly="1" outline="0" axis="axisRow" fieldPosition="1"/>
    </format>
    <format dxfId="51">
      <pivotArea dataOnly="0" labelOnly="1" outline="0" fieldPosition="0">
        <references count="1">
          <reference field="5" count="0"/>
        </references>
      </pivotArea>
    </format>
    <format dxfId="50">
      <pivotArea dataOnly="0" fieldPosition="0">
        <references count="1">
          <reference field="5" count="0"/>
        </references>
      </pivotArea>
    </format>
    <format dxfId="49">
      <pivotArea outline="0" collapsedLevelsAreSubtotals="1" fieldPosition="0"/>
    </format>
  </formats>
  <chartFormats count="12">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2" format="4" series="1">
      <pivotArea type="data" outline="0" fieldPosition="0">
        <references count="1">
          <reference field="4294967294" count="1" selected="0">
            <x v="4"/>
          </reference>
        </references>
      </pivotArea>
    </chartFormat>
    <chartFormat chart="2" format="5" series="1">
      <pivotArea type="data" outline="0" fieldPosition="0">
        <references count="1">
          <reference field="4294967294" count="1" selected="0">
            <x v="5"/>
          </reference>
        </references>
      </pivotArea>
    </chartFormat>
    <chartFormat chart="2" format="6" series="1">
      <pivotArea type="data" outline="0" fieldPosition="0">
        <references count="1">
          <reference field="4294967294" count="1" selected="0">
            <x v="6"/>
          </reference>
        </references>
      </pivotArea>
    </chartFormat>
    <chartFormat chart="4" format="15" series="1">
      <pivotArea type="data" outline="0" fieldPosition="0">
        <references count="1">
          <reference field="4294967294" count="1" selected="0">
            <x v="1"/>
          </reference>
        </references>
      </pivotArea>
    </chartFormat>
    <chartFormat chart="4" format="16" series="1">
      <pivotArea type="data" outline="0" fieldPosition="0">
        <references count="1">
          <reference field="4294967294" count="1" selected="0">
            <x v="2"/>
          </reference>
        </references>
      </pivotArea>
    </chartFormat>
    <chartFormat chart="4" format="17" series="1">
      <pivotArea type="data" outline="0" fieldPosition="0">
        <references count="1">
          <reference field="4294967294" count="1" selected="0">
            <x v="3"/>
          </reference>
        </references>
      </pivotArea>
    </chartFormat>
    <chartFormat chart="4" format="18" series="1">
      <pivotArea type="data" outline="0" fieldPosition="0">
        <references count="1">
          <reference field="4294967294" count="1" selected="0">
            <x v="4"/>
          </reference>
        </references>
      </pivotArea>
    </chartFormat>
    <chartFormat chart="4" format="19" series="1">
      <pivotArea type="data" outline="0" fieldPosition="0">
        <references count="1">
          <reference field="4294967294" count="1" selected="0">
            <x v="5"/>
          </reference>
        </references>
      </pivotArea>
    </chartFormat>
    <chartFormat chart="4" format="20" series="1">
      <pivotArea type="data" outline="0" fieldPosition="0">
        <references count="1">
          <reference field="429496729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92A43CC-929A-48CD-B8FA-7978665405DA}" name="Taula dinàmica10" cacheId="7" applyNumberFormats="0" applyBorderFormats="0" applyFontFormats="0" applyPatternFormats="0" applyAlignmentFormats="0" applyWidthHeightFormats="1" dataCaption="Valors" updatedVersion="8" minRefreshableVersion="3" useAutoFormatting="1" rowGrandTotals="0" colGrandTotals="0" itemPrintTitles="1" createdVersion="8" indent="0" outline="1" outlineData="1" multipleFieldFilters="0" chartFormat="5">
  <location ref="A97:H127" firstHeaderRow="0" firstDataRow="1" firstDataCol="1"/>
  <pivotFields count="64">
    <pivotField showAll="0"/>
    <pivotField axis="axisRow" showAll="0">
      <items count="15">
        <item x="5"/>
        <item x="9"/>
        <item x="3"/>
        <item x="0"/>
        <item x="13"/>
        <item x="4"/>
        <item x="11"/>
        <item x="2"/>
        <item x="10"/>
        <item x="8"/>
        <item x="12"/>
        <item x="7"/>
        <item x="1"/>
        <item x="6"/>
        <item t="default"/>
      </items>
    </pivotField>
    <pivotField multipleItemSelectionAllowed="1" showAll="0"/>
    <pivotField showAll="0"/>
    <pivotField showAll="0"/>
    <pivotField name="FRANJA HABITANTS" multipleItemSelectionAllowed="1" showAll="0">
      <items count="8">
        <item m="1" x="5"/>
        <item x="3"/>
        <item x="0"/>
        <item x="1"/>
        <item m="1" x="6"/>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45"/>
    <field x="1"/>
  </rowFields>
  <rowItems count="30">
    <i>
      <x/>
    </i>
    <i r="1">
      <x/>
    </i>
    <i r="1">
      <x v="1"/>
    </i>
    <i r="1">
      <x v="2"/>
    </i>
    <i r="1">
      <x v="3"/>
    </i>
    <i r="1">
      <x v="4"/>
    </i>
    <i r="1">
      <x v="5"/>
    </i>
    <i r="1">
      <x v="6"/>
    </i>
    <i r="1">
      <x v="7"/>
    </i>
    <i r="1">
      <x v="8"/>
    </i>
    <i r="1">
      <x v="9"/>
    </i>
    <i r="1">
      <x v="10"/>
    </i>
    <i r="1">
      <x v="11"/>
    </i>
    <i r="1">
      <x v="12"/>
    </i>
    <i r="1">
      <x v="13"/>
    </i>
    <i>
      <x v="1"/>
    </i>
    <i r="1">
      <x/>
    </i>
    <i r="1">
      <x v="1"/>
    </i>
    <i r="1">
      <x v="2"/>
    </i>
    <i r="1">
      <x v="3"/>
    </i>
    <i r="1">
      <x v="4"/>
    </i>
    <i r="1">
      <x v="5"/>
    </i>
    <i r="1">
      <x v="6"/>
    </i>
    <i r="1">
      <x v="7"/>
    </i>
    <i r="1">
      <x v="8"/>
    </i>
    <i r="1">
      <x v="9"/>
    </i>
    <i r="1">
      <x v="10"/>
    </i>
    <i r="1">
      <x v="11"/>
    </i>
    <i r="1">
      <x v="12"/>
    </i>
    <i r="1">
      <x v="13"/>
    </i>
  </rowItems>
  <colFields count="1">
    <field x="-2"/>
  </colFields>
  <colItems count="7">
    <i>
      <x/>
    </i>
    <i i="1">
      <x v="1"/>
    </i>
    <i i="2">
      <x v="2"/>
    </i>
    <i i="3">
      <x v="3"/>
    </i>
    <i i="4">
      <x v="4"/>
    </i>
    <i i="5">
      <x v="5"/>
    </i>
    <i i="6">
      <x v="6"/>
    </i>
  </colItems>
  <dataFields count="7">
    <dataField name="Suma de Total Adto accessible" fld="48" baseField="0" baseItem="0"/>
    <dataField name="Suma de Total Adto Eficaç" fld="54" baseField="0" baseItem="0"/>
    <dataField name="Suma de Total Adtio comprensible" fld="49" baseField="0" baseItem="0"/>
    <dataField name="Suma de TotalAdtioGarantista" fld="46" baseField="0" baseItem="0"/>
    <dataField name="Suma de Total Adto Actu-reutili-interop" fld="47" baseField="0" baseItem="0"/>
    <dataField name="Suma de Total Puntuació addicional" fld="50" baseField="0" baseItem="0"/>
    <dataField name="Suma de Total general" fld="55" baseField="0" baseItem="0"/>
  </dataFields>
  <formats count="4">
    <format dxfId="58">
      <pivotArea field="5" type="button" dataOnly="0" labelOnly="1" outline="0"/>
    </format>
    <format dxfId="57">
      <pivotArea field="5" type="button" dataOnly="0" labelOnly="1" outline="0"/>
    </format>
    <format dxfId="56">
      <pivotArea dataOnly="0" labelOnly="1" fieldPosition="0">
        <references count="1">
          <reference field="1" count="0"/>
        </references>
      </pivotArea>
    </format>
    <format dxfId="55">
      <pivotArea outline="0" collapsedLevelsAreSubtotals="1" fieldPosition="0"/>
    </format>
  </formats>
  <chartFormats count="12">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2" format="4" series="1">
      <pivotArea type="data" outline="0" fieldPosition="0">
        <references count="1">
          <reference field="4294967294" count="1" selected="0">
            <x v="4"/>
          </reference>
        </references>
      </pivotArea>
    </chartFormat>
    <chartFormat chart="2" format="5" series="1">
      <pivotArea type="data" outline="0" fieldPosition="0">
        <references count="1">
          <reference field="4294967294" count="1" selected="0">
            <x v="5"/>
          </reference>
        </references>
      </pivotArea>
    </chartFormat>
    <chartFormat chart="2" format="6" series="1">
      <pivotArea type="data" outline="0" fieldPosition="0">
        <references count="1">
          <reference field="4294967294" count="1" selected="0">
            <x v="6"/>
          </reference>
        </references>
      </pivotArea>
    </chartFormat>
    <chartFormat chart="4" format="15" series="1">
      <pivotArea type="data" outline="0" fieldPosition="0">
        <references count="1">
          <reference field="4294967294" count="1" selected="0">
            <x v="1"/>
          </reference>
        </references>
      </pivotArea>
    </chartFormat>
    <chartFormat chart="4" format="16" series="1">
      <pivotArea type="data" outline="0" fieldPosition="0">
        <references count="1">
          <reference field="4294967294" count="1" selected="0">
            <x v="2"/>
          </reference>
        </references>
      </pivotArea>
    </chartFormat>
    <chartFormat chart="4" format="17" series="1">
      <pivotArea type="data" outline="0" fieldPosition="0">
        <references count="1">
          <reference field="4294967294" count="1" selected="0">
            <x v="3"/>
          </reference>
        </references>
      </pivotArea>
    </chartFormat>
    <chartFormat chart="4" format="18" series="1">
      <pivotArea type="data" outline="0" fieldPosition="0">
        <references count="1">
          <reference field="4294967294" count="1" selected="0">
            <x v="4"/>
          </reference>
        </references>
      </pivotArea>
    </chartFormat>
    <chartFormat chart="4" format="19" series="1">
      <pivotArea type="data" outline="0" fieldPosition="0">
        <references count="1">
          <reference field="4294967294" count="1" selected="0">
            <x v="5"/>
          </reference>
        </references>
      </pivotArea>
    </chartFormat>
    <chartFormat chart="4" format="20" series="1">
      <pivotArea type="data" outline="0" fieldPosition="0">
        <references count="1">
          <reference field="429496729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Afinador_Administracio" xr10:uid="{80C399AA-EC34-4C3C-8AC6-A058571A34F1}" sourceName="Administracio">
  <pivotTables>
    <pivotTable tabId="7" name="Taula dinàmica2"/>
    <pivotTable tabId="7" name="Taula dinàmica1"/>
    <pivotTable tabId="7" name="Taula dinàmica3"/>
    <pivotTable tabId="7" name="Taula dinàmica4"/>
    <pivotTable tabId="7" name="Taula dinàmica5"/>
    <pivotTable tabId="7" name="Taula dinàmica6"/>
    <pivotTable tabId="7" name="Taula dinàmica8"/>
    <pivotTable tabId="7" name="Taula dinàmica9"/>
    <pivotTable tabId="7" name="Taula dinàmica13"/>
    <pivotTable tabId="7" name="Taula dinàmica12"/>
    <pivotTable tabId="7" name="Taula dinàmica7"/>
  </pivotTables>
  <data>
    <tabular pivotCacheId="182040143">
      <items count="275">
        <i x="0" s="1"/>
        <i x="1" s="1"/>
        <i x="2" s="1"/>
        <i x="4" s="1"/>
        <i x="5" s="1"/>
        <i x="6" s="1"/>
        <i x="7" s="1"/>
        <i x="8" s="1"/>
        <i x="9" s="1"/>
        <i x="10" s="1"/>
        <i x="11" s="1"/>
        <i x="12" s="1"/>
        <i x="13" s="1"/>
        <i x="14" s="1"/>
        <i x="15" s="1"/>
        <i x="16" s="1"/>
        <i x="17" s="1"/>
        <i x="18" s="1"/>
        <i x="19" s="1"/>
        <i x="20"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6" s="1"/>
        <i x="67" s="1"/>
        <i x="68" s="1"/>
        <i x="69" s="1"/>
        <i x="70" s="1"/>
        <i x="73" s="1"/>
        <i x="74" s="1"/>
        <i x="75" s="1"/>
        <i x="77" s="1"/>
        <i x="78" s="1"/>
        <i x="79" s="1"/>
        <i x="80" s="1"/>
        <i x="84" s="1"/>
        <i x="72" s="1"/>
        <i x="76" s="1"/>
        <i x="85" s="1"/>
        <i x="86" s="1"/>
        <i x="128" s="1"/>
        <i x="134" s="1"/>
        <i x="135" s="1"/>
        <i x="149" s="1"/>
        <i x="226" s="1"/>
        <i x="3" s="1"/>
        <i x="22" s="1"/>
        <i x="71" s="1"/>
        <i x="95" s="1"/>
        <i x="96" s="1"/>
        <i x="207" s="1"/>
        <i x="81" s="1"/>
        <i x="87" s="1"/>
        <i x="88" s="1"/>
        <i x="89" s="1"/>
        <i x="90" s="1"/>
        <i x="91" s="1"/>
        <i x="92" s="1"/>
        <i x="93" s="1"/>
        <i x="94" s="1"/>
        <i x="98" s="1"/>
        <i x="99" s="1"/>
        <i x="100" s="1"/>
        <i x="101" s="1"/>
        <i x="102" s="1"/>
        <i x="103" s="1"/>
        <i x="104" s="1"/>
        <i x="105" s="1"/>
        <i x="106" s="1"/>
        <i x="107" s="1"/>
        <i x="108" s="1"/>
        <i x="109" s="1"/>
        <i x="110" s="1"/>
        <i x="111" s="1"/>
        <i x="112" s="1"/>
        <i x="113" s="1"/>
        <i x="114" s="1"/>
        <i x="124" s="1"/>
        <i x="125" s="1"/>
        <i x="126" s="1"/>
        <i x="127" s="1"/>
        <i x="130" s="1"/>
        <i x="131" s="1"/>
        <i x="132" s="1"/>
        <i x="136" s="1"/>
        <i x="138" s="1"/>
        <i x="140" s="1"/>
        <i x="142" s="1"/>
        <i x="143" s="1"/>
        <i x="144" s="1"/>
        <i x="145" s="1"/>
        <i x="146" s="1"/>
        <i x="147" s="1"/>
        <i x="148"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8" s="1"/>
        <i x="209" s="1"/>
        <i x="210" s="1"/>
        <i x="211" s="1"/>
        <i x="212" s="1"/>
        <i x="213" s="1"/>
        <i x="214" s="1"/>
        <i x="215" s="1"/>
        <i x="216" s="1"/>
        <i x="217" s="1"/>
        <i x="218" s="1"/>
        <i x="219" s="1"/>
        <i x="220" s="1"/>
        <i x="221" s="1"/>
        <i x="222" s="1"/>
        <i x="223" s="1"/>
        <i x="224" s="1"/>
        <i x="225" s="1"/>
        <i x="227" s="1"/>
        <i x="228" s="1"/>
        <i x="229" s="1"/>
        <i x="231" s="1"/>
        <i x="232" s="1"/>
        <i x="233" s="1"/>
        <i x="234" s="1"/>
        <i x="235" s="1"/>
        <i x="236" s="1"/>
        <i x="237" s="1"/>
        <i x="238" s="1"/>
        <i x="239" s="1"/>
        <i x="240" s="1"/>
        <i x="241" s="1"/>
        <i x="242" s="1"/>
        <i x="243" s="1"/>
        <i x="244" s="1"/>
        <i x="245" s="1"/>
        <i x="246" s="1"/>
        <i x="21" s="1"/>
        <i x="97" s="1"/>
        <i x="129" s="1"/>
        <i x="133" s="1"/>
        <i x="137" s="1"/>
        <i x="139" s="1"/>
        <i x="82" s="1"/>
        <i x="141" s="1"/>
        <i x="64" s="1"/>
        <i x="65" s="1"/>
        <i x="83" s="1"/>
        <i x="115" s="1"/>
        <i x="116" s="1"/>
        <i x="117" s="1"/>
        <i x="118" s="1"/>
        <i x="119" s="1"/>
        <i x="120" s="1"/>
        <i x="121" s="1"/>
        <i x="122" s="1"/>
        <i x="123" s="1"/>
        <i x="230" s="1"/>
        <i x="247" s="1" nd="1"/>
        <i x="248" s="1" nd="1"/>
        <i x="249" s="1" nd="1"/>
        <i x="250" s="1" nd="1"/>
        <i x="251" s="1" nd="1"/>
        <i x="252" s="1" nd="1"/>
        <i x="253" s="1" nd="1"/>
        <i x="254" s="1" nd="1"/>
        <i x="255" s="1" nd="1"/>
        <i x="256" s="1" nd="1"/>
        <i x="257" s="1" nd="1"/>
        <i x="258" s="1" nd="1"/>
        <i x="259" s="1" nd="1"/>
        <i x="260" s="1" nd="1"/>
        <i x="261" s="1" nd="1"/>
        <i x="262" s="1" nd="1"/>
        <i x="263" s="1" nd="1"/>
        <i x="264" s="1" nd="1"/>
        <i x="265" s="1" nd="1"/>
        <i x="266" s="1" nd="1"/>
        <i x="267" s="1" nd="1"/>
        <i x="268" s="1" nd="1"/>
        <i x="269" s="1" nd="1"/>
        <i x="270" s="1" nd="1"/>
        <i x="271" s="1" nd="1"/>
        <i x="272" s="1" nd="1"/>
        <i x="273" s="1" nd="1"/>
        <i x="27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dministracio 1" xr10:uid="{7D74DE35-5FAB-4EED-AB09-A5B02CE7E3A9}" cache="Afinador_Administracio" caption="Administracio" columnCount="4" style="SlicerStyleLight6" rowHeight="234950"/>
</slicers>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drawing" Target="../drawings/drawing3.xml"/><Relationship Id="rId2" Type="http://schemas.openxmlformats.org/officeDocument/2006/relationships/pivotTable" Target="../pivotTables/pivotTable2.xml"/><Relationship Id="rId16" Type="http://schemas.openxmlformats.org/officeDocument/2006/relationships/printerSettings" Target="../printerSettings/printerSettings3.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7C42-AC37-456F-AEF8-3C07C5E55911}">
  <dimension ref="A1:AL73"/>
  <sheetViews>
    <sheetView topLeftCell="A16" zoomScaleNormal="100" workbookViewId="0">
      <selection activeCell="G3" sqref="G3"/>
    </sheetView>
  </sheetViews>
  <sheetFormatPr defaultRowHeight="14.4" x14ac:dyDescent="0.3"/>
  <sheetData>
    <row r="1" spans="1:38" x14ac:dyDescent="0.3">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row>
    <row r="2" spans="1:38" x14ac:dyDescent="0.3">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38" x14ac:dyDescent="0.3">
      <c r="A3" s="116"/>
      <c r="B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38" x14ac:dyDescent="0.3">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38" x14ac:dyDescent="0.3">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1:38" x14ac:dyDescent="0.3">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row>
    <row r="7" spans="1:38" x14ac:dyDescent="0.3">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row>
    <row r="8" spans="1:38" x14ac:dyDescent="0.3">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row>
    <row r="9" spans="1:38" x14ac:dyDescent="0.3">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row>
    <row r="10" spans="1:38" x14ac:dyDescent="0.3">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row>
    <row r="11" spans="1:38" x14ac:dyDescent="0.3">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row>
    <row r="12" spans="1:38" x14ac:dyDescent="0.3">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row>
    <row r="13" spans="1:38" x14ac:dyDescent="0.3">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row>
    <row r="14" spans="1:38" x14ac:dyDescent="0.3">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row>
    <row r="15" spans="1:38" x14ac:dyDescent="0.3">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row>
    <row r="16" spans="1:38" x14ac:dyDescent="0.3">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row>
    <row r="17" spans="1:38" x14ac:dyDescent="0.3">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row>
    <row r="18" spans="1:38" x14ac:dyDescent="0.3">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row>
    <row r="20" spans="1:38" x14ac:dyDescent="0.3">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row>
    <row r="21" spans="1:38" x14ac:dyDescent="0.3">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row>
    <row r="22" spans="1:38" x14ac:dyDescent="0.3">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row>
    <row r="23" spans="1:38" x14ac:dyDescent="0.3">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row>
    <row r="24" spans="1:38" x14ac:dyDescent="0.3">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row>
    <row r="25" spans="1:38" x14ac:dyDescent="0.3">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row>
    <row r="26" spans="1:38" x14ac:dyDescent="0.3">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row>
    <row r="27" spans="1:38" x14ac:dyDescent="0.3">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row>
    <row r="28" spans="1:38" x14ac:dyDescent="0.3">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row>
    <row r="29" spans="1:38" x14ac:dyDescent="0.3">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row>
    <row r="30" spans="1:38" x14ac:dyDescent="0.3">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1:38" x14ac:dyDescent="0.3">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row>
    <row r="32" spans="1:38" x14ac:dyDescent="0.3">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spans="1:38" x14ac:dyDescent="0.3">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row>
    <row r="35" spans="1:38" x14ac:dyDescent="0.3">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row>
    <row r="36" spans="1:38" x14ac:dyDescent="0.3">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1:38" x14ac:dyDescent="0.3">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row>
    <row r="38" spans="1:38" x14ac:dyDescent="0.3">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row>
    <row r="39" spans="1:38" x14ac:dyDescent="0.3">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row>
    <row r="40" spans="1:38" x14ac:dyDescent="0.3">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row>
    <row r="41" spans="1:38" x14ac:dyDescent="0.3">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row>
    <row r="42" spans="1:38" x14ac:dyDescent="0.3">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row>
    <row r="44" spans="1:38" x14ac:dyDescent="0.3">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row>
    <row r="45" spans="1:38" x14ac:dyDescent="0.3">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row>
    <row r="46" spans="1:38" x14ac:dyDescent="0.3">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row>
    <row r="48" spans="1:38" x14ac:dyDescent="0.3">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row>
    <row r="49" spans="1:38" x14ac:dyDescent="0.3">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row>
    <row r="50" spans="1:38" x14ac:dyDescent="0.3">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row>
    <row r="51" spans="1:38" x14ac:dyDescent="0.3">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row>
    <row r="52" spans="1:38" x14ac:dyDescent="0.3">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row>
    <row r="53" spans="1:38" x14ac:dyDescent="0.3">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row>
    <row r="54" spans="1:38" x14ac:dyDescent="0.3">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row>
    <row r="55" spans="1:38" x14ac:dyDescent="0.3">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row>
    <row r="56" spans="1:38" x14ac:dyDescent="0.3">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row>
    <row r="57" spans="1:38" x14ac:dyDescent="0.3">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row>
    <row r="58" spans="1:38" x14ac:dyDescent="0.3">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row>
    <row r="59" spans="1:38" x14ac:dyDescent="0.3">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row>
    <row r="60" spans="1:38" x14ac:dyDescent="0.3">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row>
    <row r="61" spans="1:38" x14ac:dyDescent="0.3">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row>
    <row r="62" spans="1:38" x14ac:dyDescent="0.3">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row>
    <row r="63" spans="1:38" x14ac:dyDescent="0.3">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row>
    <row r="64" spans="1:38" x14ac:dyDescent="0.3">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row>
    <row r="65" spans="1:38" x14ac:dyDescent="0.3">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row>
    <row r="66" spans="1:38" x14ac:dyDescent="0.3">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row>
    <row r="67" spans="1:38" x14ac:dyDescent="0.3">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row>
    <row r="68" spans="1:38" x14ac:dyDescent="0.3">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row>
    <row r="69" spans="1:38" x14ac:dyDescent="0.3">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row>
    <row r="70" spans="1:38" x14ac:dyDescent="0.3">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row>
    <row r="71" spans="1:38" x14ac:dyDescent="0.3">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row>
    <row r="72" spans="1:38" x14ac:dyDescent="0.3">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row>
    <row r="73" spans="1:38" x14ac:dyDescent="0.3">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3895B-49B1-46B7-8279-B0E295CF21EE}">
  <dimension ref="B2:V2"/>
  <sheetViews>
    <sheetView tabSelected="1" topLeftCell="A5" zoomScaleNormal="100" workbookViewId="0">
      <selection activeCell="B22" sqref="B22"/>
    </sheetView>
  </sheetViews>
  <sheetFormatPr defaultRowHeight="14.4" x14ac:dyDescent="0.3"/>
  <cols>
    <col min="1" max="1" width="8.88671875" style="116"/>
    <col min="2" max="2" width="52" style="116" customWidth="1"/>
    <col min="3" max="16384" width="8.88671875" style="116"/>
  </cols>
  <sheetData>
    <row r="2" spans="2:22" ht="34.200000000000003" customHeight="1" x14ac:dyDescent="0.3">
      <c r="B2" s="128"/>
      <c r="C2" s="128"/>
      <c r="D2" s="128"/>
      <c r="E2" s="128"/>
      <c r="F2" s="128"/>
      <c r="G2" s="128"/>
      <c r="H2" s="128"/>
      <c r="I2" s="128"/>
      <c r="J2" s="128"/>
      <c r="K2" s="128"/>
      <c r="L2" s="128"/>
      <c r="M2" s="128"/>
      <c r="N2" s="128"/>
      <c r="O2" s="128"/>
      <c r="P2" s="128"/>
      <c r="Q2" s="128"/>
      <c r="R2" s="128"/>
      <c r="S2" s="128"/>
      <c r="T2" s="128"/>
      <c r="U2" s="128"/>
      <c r="V2" s="128"/>
    </row>
  </sheetData>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F8F3D-ACFB-45D2-89B4-914DBA9F73E1}">
  <dimension ref="A1:XFA330"/>
  <sheetViews>
    <sheetView topLeftCell="G1" zoomScale="70" zoomScaleNormal="70" workbookViewId="0">
      <selection activeCell="J22" sqref="J22"/>
    </sheetView>
  </sheetViews>
  <sheetFormatPr defaultColWidth="17.5546875" defaultRowHeight="14.4" x14ac:dyDescent="0.3"/>
  <cols>
    <col min="1" max="1" width="32" bestFit="1" customWidth="1"/>
    <col min="2" max="2" width="31.21875" bestFit="1" customWidth="1"/>
    <col min="3" max="3" width="40" bestFit="1" customWidth="1"/>
    <col min="4" max="4" width="35.44140625" bestFit="1" customWidth="1"/>
    <col min="5" max="5" width="46.5546875" bestFit="1" customWidth="1"/>
    <col min="6" max="6" width="42.33203125" bestFit="1" customWidth="1"/>
    <col min="7" max="7" width="50" bestFit="1" customWidth="1"/>
    <col min="8" max="8" width="49.5546875" bestFit="1" customWidth="1"/>
    <col min="9" max="9" width="22.77734375" bestFit="1" customWidth="1"/>
    <col min="10" max="10" width="38.5546875" bestFit="1" customWidth="1"/>
    <col min="11" max="11" width="31.6640625" bestFit="1" customWidth="1"/>
    <col min="12" max="12" width="26.109375" bestFit="1" customWidth="1"/>
    <col min="13" max="13" width="38" bestFit="1" customWidth="1"/>
    <col min="14" max="14" width="32.21875" bestFit="1" customWidth="1"/>
    <col min="15" max="15" width="31.21875" bestFit="1" customWidth="1"/>
    <col min="16" max="16" width="46" bestFit="1" customWidth="1"/>
    <col min="17" max="18" width="12.88671875" bestFit="1" customWidth="1"/>
    <col min="19" max="19" width="14.5546875" bestFit="1" customWidth="1"/>
    <col min="20" max="20" width="12.77734375" bestFit="1" customWidth="1"/>
    <col min="21" max="21" width="9.44140625" bestFit="1" customWidth="1"/>
    <col min="22" max="22" width="12.21875" bestFit="1" customWidth="1"/>
    <col min="23" max="23" width="11.5546875" bestFit="1" customWidth="1"/>
    <col min="24" max="24" width="9.109375" bestFit="1" customWidth="1"/>
    <col min="25" max="25" width="8.21875" bestFit="1" customWidth="1"/>
    <col min="26" max="26" width="22.109375" bestFit="1" customWidth="1"/>
    <col min="27" max="27" width="19" bestFit="1" customWidth="1"/>
    <col min="28" max="28" width="8.44140625" bestFit="1" customWidth="1"/>
    <col min="29" max="29" width="25.109375" bestFit="1" customWidth="1"/>
    <col min="30" max="30" width="8.77734375" bestFit="1" customWidth="1"/>
    <col min="31" max="31" width="9.109375" bestFit="1" customWidth="1"/>
    <col min="32" max="32" width="19.33203125" bestFit="1" customWidth="1"/>
    <col min="33" max="33" width="14.5546875" bestFit="1" customWidth="1"/>
    <col min="34" max="34" width="12.77734375" bestFit="1" customWidth="1"/>
    <col min="35" max="35" width="9.44140625" bestFit="1" customWidth="1"/>
    <col min="36" max="36" width="12.21875" bestFit="1" customWidth="1"/>
    <col min="37" max="37" width="11.5546875" bestFit="1" customWidth="1"/>
    <col min="38" max="38" width="9.109375" bestFit="1" customWidth="1"/>
    <col min="39" max="39" width="8.21875" bestFit="1" customWidth="1"/>
    <col min="40" max="40" width="22.109375" bestFit="1" customWidth="1"/>
    <col min="41" max="41" width="19" bestFit="1" customWidth="1"/>
    <col min="42" max="42" width="8.44140625" bestFit="1" customWidth="1"/>
    <col min="43" max="43" width="30.109375" bestFit="1" customWidth="1"/>
    <col min="44" max="44" width="8.77734375" bestFit="1" customWidth="1"/>
    <col min="45" max="45" width="9.109375" bestFit="1" customWidth="1"/>
    <col min="46" max="46" width="19.33203125" bestFit="1" customWidth="1"/>
    <col min="47" max="47" width="14.5546875" bestFit="1" customWidth="1"/>
    <col min="48" max="48" width="12.77734375" bestFit="1" customWidth="1"/>
    <col min="49" max="49" width="9.44140625" bestFit="1" customWidth="1"/>
    <col min="50" max="50" width="12.21875" bestFit="1" customWidth="1"/>
    <col min="51" max="51" width="11.5546875" bestFit="1" customWidth="1"/>
    <col min="52" max="52" width="9.109375" bestFit="1" customWidth="1"/>
    <col min="53" max="53" width="8.21875" bestFit="1" customWidth="1"/>
    <col min="54" max="54" width="22.109375" bestFit="1" customWidth="1"/>
    <col min="55" max="55" width="19" bestFit="1" customWidth="1"/>
    <col min="56" max="56" width="8.44140625" bestFit="1" customWidth="1"/>
    <col min="57" max="57" width="22.109375" bestFit="1" customWidth="1"/>
    <col min="58" max="58" width="8.77734375" bestFit="1" customWidth="1"/>
    <col min="59" max="59" width="9.109375" bestFit="1" customWidth="1"/>
    <col min="60" max="60" width="19.33203125" bestFit="1" customWidth="1"/>
    <col min="61" max="61" width="14.5546875" bestFit="1" customWidth="1"/>
    <col min="62" max="62" width="12.77734375" bestFit="1" customWidth="1"/>
    <col min="63" max="63" width="9.44140625" bestFit="1" customWidth="1"/>
    <col min="64" max="64" width="12.21875" bestFit="1" customWidth="1"/>
    <col min="65" max="65" width="11.5546875" bestFit="1" customWidth="1"/>
    <col min="66" max="66" width="9.109375" bestFit="1" customWidth="1"/>
    <col min="67" max="67" width="8.21875" bestFit="1" customWidth="1"/>
    <col min="68" max="68" width="22.109375" bestFit="1" customWidth="1"/>
    <col min="69" max="69" width="19" bestFit="1" customWidth="1"/>
    <col min="70" max="70" width="8.44140625" bestFit="1" customWidth="1"/>
    <col min="71" max="71" width="31.6640625" bestFit="1" customWidth="1"/>
    <col min="72" max="72" width="8.77734375" bestFit="1" customWidth="1"/>
    <col min="73" max="73" width="9.109375" bestFit="1" customWidth="1"/>
    <col min="74" max="74" width="19.33203125" bestFit="1" customWidth="1"/>
    <col min="75" max="75" width="14.5546875" bestFit="1" customWidth="1"/>
    <col min="76" max="76" width="12.77734375" bestFit="1" customWidth="1"/>
    <col min="77" max="77" width="9.44140625" bestFit="1" customWidth="1"/>
    <col min="78" max="78" width="12.21875" bestFit="1" customWidth="1"/>
    <col min="79" max="79" width="11.5546875" bestFit="1" customWidth="1"/>
    <col min="80" max="80" width="9.109375" bestFit="1" customWidth="1"/>
    <col min="81" max="81" width="8.21875" bestFit="1" customWidth="1"/>
    <col min="82" max="82" width="22.109375" bestFit="1" customWidth="1"/>
    <col min="83" max="83" width="19" bestFit="1" customWidth="1"/>
    <col min="84" max="84" width="8.44140625" bestFit="1" customWidth="1"/>
    <col min="85" max="85" width="38.77734375" bestFit="1" customWidth="1"/>
    <col min="86" max="86" width="8.77734375" bestFit="1" customWidth="1"/>
    <col min="87" max="87" width="9.109375" bestFit="1" customWidth="1"/>
    <col min="88" max="88" width="19.33203125" bestFit="1" customWidth="1"/>
    <col min="89" max="89" width="14.5546875" bestFit="1" customWidth="1"/>
    <col min="90" max="90" width="12.77734375" bestFit="1" customWidth="1"/>
    <col min="91" max="91" width="9.44140625" bestFit="1" customWidth="1"/>
    <col min="92" max="92" width="12.21875" bestFit="1" customWidth="1"/>
    <col min="93" max="93" width="11.5546875" bestFit="1" customWidth="1"/>
    <col min="94" max="94" width="9.109375" bestFit="1" customWidth="1"/>
    <col min="95" max="95" width="8.21875" bestFit="1" customWidth="1"/>
    <col min="96" max="96" width="22.109375" bestFit="1" customWidth="1"/>
    <col min="97" max="97" width="19" bestFit="1" customWidth="1"/>
    <col min="98" max="98" width="9.109375" bestFit="1" customWidth="1"/>
    <col min="99" max="99" width="50.44140625" bestFit="1" customWidth="1"/>
    <col min="100" max="101" width="15.5546875" bestFit="1" customWidth="1"/>
    <col min="102" max="102" width="19.33203125" bestFit="1" customWidth="1"/>
    <col min="103" max="109" width="15.5546875" bestFit="1" customWidth="1"/>
    <col min="110" max="110" width="22.109375" bestFit="1" customWidth="1"/>
    <col min="111" max="111" width="19" bestFit="1" customWidth="1"/>
    <col min="112" max="112" width="15.5546875" bestFit="1" customWidth="1"/>
    <col min="113" max="113" width="55" bestFit="1" customWidth="1"/>
    <col min="114" max="115" width="15.5546875" bestFit="1" customWidth="1"/>
    <col min="116" max="116" width="19.33203125" bestFit="1" customWidth="1"/>
    <col min="117" max="123" width="15.5546875" bestFit="1" customWidth="1"/>
    <col min="124" max="124" width="22.109375" bestFit="1" customWidth="1"/>
    <col min="125" max="125" width="19" bestFit="1" customWidth="1"/>
    <col min="126" max="126" width="15.5546875" bestFit="1" customWidth="1"/>
    <col min="127" max="127" width="36.77734375" bestFit="1" customWidth="1"/>
    <col min="128" max="128" width="40.5546875" bestFit="1" customWidth="1"/>
    <col min="129" max="129" width="32.21875" bestFit="1" customWidth="1"/>
    <col min="130" max="130" width="37.21875" bestFit="1" customWidth="1"/>
    <col min="131" max="131" width="29.44140625" bestFit="1" customWidth="1"/>
    <col min="132" max="132" width="39" bestFit="1" customWidth="1"/>
    <col min="133" max="133" width="45.77734375" bestFit="1" customWidth="1"/>
    <col min="134" max="134" width="57.44140625" bestFit="1" customWidth="1"/>
    <col min="135" max="135" width="61.88671875" bestFit="1" customWidth="1"/>
  </cols>
  <sheetData>
    <row r="1" spans="1:29" ht="14.4" customHeight="1" x14ac:dyDescent="0.3">
      <c r="B1" s="129"/>
      <c r="C1" s="129"/>
      <c r="D1" s="129"/>
      <c r="E1" s="129"/>
      <c r="F1" s="129"/>
      <c r="G1" s="129"/>
      <c r="H1" s="129"/>
      <c r="I1" s="129"/>
      <c r="J1" s="129"/>
      <c r="K1" s="129"/>
      <c r="L1" s="129"/>
      <c r="M1" s="129"/>
      <c r="N1" s="129"/>
      <c r="O1" s="129"/>
      <c r="P1" s="130"/>
    </row>
    <row r="2" spans="1:29" ht="14.4" customHeight="1" x14ac:dyDescent="0.3">
      <c r="A2" s="131"/>
      <c r="B2" s="135" t="s">
        <v>1226</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row>
    <row r="3" spans="1:29" ht="14.4" customHeight="1" x14ac:dyDescent="0.3">
      <c r="A3" s="13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29" ht="14.4" customHeight="1" x14ac:dyDescent="0.3">
      <c r="A4" s="13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1:29" ht="14.4" customHeight="1" x14ac:dyDescent="0.3">
      <c r="A5" s="112"/>
      <c r="B5" s="112"/>
      <c r="C5" s="112"/>
      <c r="D5" s="112"/>
      <c r="E5" s="112"/>
      <c r="F5" s="112"/>
      <c r="G5" s="112"/>
      <c r="H5" s="112"/>
      <c r="I5" s="112"/>
      <c r="J5" s="112"/>
      <c r="K5" s="112"/>
      <c r="L5" s="112"/>
      <c r="M5" s="112"/>
      <c r="N5" s="112"/>
      <c r="O5" s="112"/>
      <c r="P5" s="112"/>
    </row>
    <row r="8" spans="1:29" x14ac:dyDescent="0.3">
      <c r="L8" s="1" t="s">
        <v>1251</v>
      </c>
    </row>
    <row r="9" spans="1:29" x14ac:dyDescent="0.3">
      <c r="A9" s="103" t="s">
        <v>1202</v>
      </c>
      <c r="B9" s="8"/>
      <c r="C9" s="8"/>
      <c r="D9" s="8"/>
      <c r="E9" s="8"/>
      <c r="F9" s="8"/>
      <c r="G9" s="8"/>
      <c r="H9" s="8"/>
      <c r="I9" s="8"/>
      <c r="J9" s="8"/>
      <c r="L9" s="118"/>
      <c r="M9" s="118"/>
      <c r="N9" s="118"/>
      <c r="O9" s="118"/>
      <c r="P9" s="118"/>
      <c r="Q9" s="118"/>
      <c r="R9" s="118"/>
      <c r="S9" s="118"/>
      <c r="T9" s="118"/>
    </row>
    <row r="10" spans="1:29" x14ac:dyDescent="0.3">
      <c r="A10" s="2" t="s">
        <v>344</v>
      </c>
      <c r="B10" t="s">
        <v>353</v>
      </c>
      <c r="C10" t="s">
        <v>354</v>
      </c>
      <c r="D10" t="s">
        <v>355</v>
      </c>
      <c r="E10" t="s">
        <v>356</v>
      </c>
      <c r="F10" t="s">
        <v>357</v>
      </c>
      <c r="G10" t="s">
        <v>358</v>
      </c>
      <c r="H10" t="s">
        <v>1248</v>
      </c>
      <c r="I10" t="s">
        <v>1249</v>
      </c>
      <c r="J10" t="s">
        <v>1188</v>
      </c>
      <c r="K10" t="s">
        <v>1211</v>
      </c>
      <c r="L10" s="118" t="s">
        <v>1223</v>
      </c>
      <c r="M10" s="119" t="s">
        <v>6</v>
      </c>
      <c r="N10" s="119" t="s">
        <v>7</v>
      </c>
      <c r="O10" s="119" t="s">
        <v>21</v>
      </c>
      <c r="P10" s="119" t="s">
        <v>22</v>
      </c>
      <c r="Q10" s="119" t="s">
        <v>1227</v>
      </c>
      <c r="R10" s="119" t="s">
        <v>37</v>
      </c>
      <c r="S10" s="119" t="s">
        <v>1241</v>
      </c>
      <c r="T10" s="119" t="s">
        <v>1242</v>
      </c>
    </row>
    <row r="11" spans="1:29" x14ac:dyDescent="0.3">
      <c r="A11" s="3">
        <v>2021</v>
      </c>
      <c r="B11" s="136">
        <v>1845</v>
      </c>
      <c r="C11" s="136">
        <v>1710</v>
      </c>
      <c r="D11" s="136">
        <v>4160</v>
      </c>
      <c r="E11" s="136">
        <v>1235</v>
      </c>
      <c r="F11" s="136">
        <v>2440</v>
      </c>
      <c r="G11" s="136">
        <v>1520</v>
      </c>
      <c r="H11" s="136">
        <v>460</v>
      </c>
      <c r="I11" s="136">
        <v>920</v>
      </c>
      <c r="J11" s="136">
        <v>14290</v>
      </c>
      <c r="K11" s="136">
        <v>2858</v>
      </c>
      <c r="L11" s="118">
        <f t="shared" ref="L11:L12" si="0">A11</f>
        <v>2021</v>
      </c>
      <c r="M11" s="118">
        <f>GETPIVOTDATA("Suma de SolElectronica",$A$10,"Campanya",2021)</f>
        <v>1845</v>
      </c>
      <c r="N11" s="118">
        <f>GETPIVOTDATA("Suma de SolFormulariSAIP",$A$10,"Campanya",2021)</f>
        <v>1710</v>
      </c>
      <c r="O11" s="118">
        <f>GETPIVOTDATA("Suma de SAIP4clics",$A$10,"Campanya",2021)</f>
        <v>4160</v>
      </c>
      <c r="P11" s="118">
        <f>GETPIVOTDATA("Suma de SAIPPresencial",$A$10,"Campanya",2021)</f>
        <v>1235</v>
      </c>
      <c r="Q11" s="118">
        <f>GETPIVOTDATA("Suma de ENSbaix",$A$10,"Campanya",2021)</f>
        <v>2440</v>
      </c>
      <c r="R11" s="118">
        <f>GETPIVOTDATA("Suma de MotiuObligatori",$A$10,"Campanya",2021)</f>
        <v>1520</v>
      </c>
      <c r="S11" s="118">
        <f>GETPIVOTDATA("Suma de SistIdElec",$A$10,"Campanya",2021)</f>
        <v>460</v>
      </c>
      <c r="T11" s="118">
        <f>GETPIVOTDATA("Suma de Recodvincle",$A$10,"Campanya",2021)</f>
        <v>920</v>
      </c>
    </row>
    <row r="12" spans="1:29" x14ac:dyDescent="0.3">
      <c r="A12" s="3">
        <v>2022</v>
      </c>
      <c r="B12" s="136">
        <v>1815</v>
      </c>
      <c r="C12" s="136">
        <v>1747.5</v>
      </c>
      <c r="D12" s="136">
        <v>4660</v>
      </c>
      <c r="E12" s="136">
        <v>1235</v>
      </c>
      <c r="F12" s="136">
        <v>2430</v>
      </c>
      <c r="G12" s="136">
        <v>4680</v>
      </c>
      <c r="H12" s="136">
        <v>1300</v>
      </c>
      <c r="I12" s="136">
        <v>2560</v>
      </c>
      <c r="J12" s="136">
        <v>20427.5</v>
      </c>
      <c r="K12" s="110">
        <v>4085.5</v>
      </c>
      <c r="L12" s="118">
        <f t="shared" si="0"/>
        <v>2022</v>
      </c>
      <c r="M12" s="118">
        <f>GETPIVOTDATA("Suma de SolElectronica",$A$10,"Campanya",2022)</f>
        <v>1815</v>
      </c>
      <c r="N12" s="118">
        <f>GETPIVOTDATA("Suma de SolFormulariSAIP",$A$10,"Campanya",2022)</f>
        <v>1747.5</v>
      </c>
      <c r="O12" s="118">
        <f>GETPIVOTDATA("Suma de SAIP4clics",$A$10,"Campanya",2022)</f>
        <v>4660</v>
      </c>
      <c r="P12" s="118">
        <f>GETPIVOTDATA("Suma de SAIPPresencial",$A$10,"Campanya",2022)</f>
        <v>1235</v>
      </c>
      <c r="Q12" s="118">
        <f>GETPIVOTDATA("Suma de ENSbaix",$A$10,"Campanya",2022)</f>
        <v>2430</v>
      </c>
      <c r="R12" s="118">
        <f>GETPIVOTDATA("Suma de MotiuObligatori",$A$10,"Campanya",2021)</f>
        <v>1520</v>
      </c>
      <c r="S12" s="118">
        <f>GETPIVOTDATA("Suma de SistIdElec",$A$10,"Campanya",2022)</f>
        <v>1300</v>
      </c>
      <c r="T12" s="118">
        <f>GETPIVOTDATA("Suma de Recodvincle",$A$10,"Campanya",2022)</f>
        <v>2560</v>
      </c>
    </row>
    <row r="13" spans="1:29" x14ac:dyDescent="0.3">
      <c r="L13" s="118"/>
      <c r="M13" s="118"/>
      <c r="N13" s="118"/>
      <c r="O13" s="118"/>
      <c r="P13" s="118"/>
      <c r="Q13" s="118"/>
      <c r="R13" s="118"/>
      <c r="S13" s="118"/>
      <c r="T13" s="118"/>
    </row>
    <row r="14" spans="1:29" x14ac:dyDescent="0.3">
      <c r="L14" s="118"/>
      <c r="M14" s="118"/>
      <c r="N14" s="118"/>
      <c r="O14" s="118"/>
      <c r="P14" s="118"/>
      <c r="Q14" s="118"/>
      <c r="R14" s="118"/>
      <c r="S14" s="118"/>
      <c r="T14" s="118"/>
    </row>
    <row r="19" spans="1:30" x14ac:dyDescent="0.3">
      <c r="I19" s="1" t="s">
        <v>1251</v>
      </c>
    </row>
    <row r="20" spans="1:30" x14ac:dyDescent="0.3">
      <c r="A20" s="102" t="s">
        <v>1203</v>
      </c>
      <c r="B20" s="14"/>
      <c r="C20" s="14"/>
      <c r="D20" s="14"/>
      <c r="E20" s="14"/>
      <c r="F20" s="14"/>
      <c r="G20" s="14"/>
      <c r="I20" s="118"/>
      <c r="J20" s="118"/>
      <c r="K20" s="118"/>
      <c r="L20" s="118"/>
      <c r="M20" s="118"/>
    </row>
    <row r="21" spans="1:30" x14ac:dyDescent="0.3">
      <c r="A21" s="2" t="s">
        <v>344</v>
      </c>
      <c r="B21" t="s">
        <v>1164</v>
      </c>
      <c r="C21" t="s">
        <v>1165</v>
      </c>
      <c r="D21" t="s">
        <v>1166</v>
      </c>
      <c r="E21" t="s">
        <v>1167</v>
      </c>
      <c r="F21" s="14" t="s">
        <v>1189</v>
      </c>
      <c r="G21" t="s">
        <v>1213</v>
      </c>
      <c r="I21" s="118" t="s">
        <v>1223</v>
      </c>
      <c r="J21" s="119" t="s">
        <v>8</v>
      </c>
      <c r="K21" s="119" t="s">
        <v>20</v>
      </c>
      <c r="L21" s="119" t="s">
        <v>34</v>
      </c>
      <c r="M21" s="119" t="s">
        <v>36</v>
      </c>
    </row>
    <row r="22" spans="1:30" x14ac:dyDescent="0.3">
      <c r="A22" s="3">
        <v>2021</v>
      </c>
      <c r="B22" s="136">
        <v>5900</v>
      </c>
      <c r="C22" s="136">
        <v>4875</v>
      </c>
      <c r="D22" s="136">
        <v>5925</v>
      </c>
      <c r="E22" s="136">
        <v>5050</v>
      </c>
      <c r="F22" s="140">
        <v>21750</v>
      </c>
      <c r="G22" s="136">
        <v>4350</v>
      </c>
      <c r="I22" s="118">
        <f>A22</f>
        <v>2021</v>
      </c>
      <c r="J22" s="118">
        <f>GETPIVOTDATA("Suma de InfoTramit",$A$21,"Campanya",2021)</f>
        <v>5900</v>
      </c>
      <c r="K22" s="118">
        <f>GETPIVOTDATA("Suma de InfoEntenedora",$A$21,"Campanya",2021)</f>
        <v>4875</v>
      </c>
      <c r="L22" s="118">
        <f>GETPIVOTDATA("Suma de InfoTramitEntenedora",$A$21,"Campanya",2021)</f>
        <v>5925</v>
      </c>
      <c r="M22" s="118">
        <f>GETPIVOTDATA("Suma de ResEntenedora",$A$21,"Campanya",2021)</f>
        <v>5050</v>
      </c>
    </row>
    <row r="23" spans="1:30" x14ac:dyDescent="0.3">
      <c r="A23" s="3">
        <v>2022</v>
      </c>
      <c r="B23" s="136">
        <v>6025</v>
      </c>
      <c r="C23" s="136">
        <v>4675</v>
      </c>
      <c r="D23" s="136">
        <v>6000</v>
      </c>
      <c r="E23" s="136">
        <v>4825</v>
      </c>
      <c r="F23" s="140">
        <v>21525</v>
      </c>
      <c r="G23" s="136">
        <v>4305</v>
      </c>
      <c r="I23" s="118">
        <f>A23</f>
        <v>2022</v>
      </c>
      <c r="J23" s="118">
        <f>GETPIVOTDATA("Suma de InfoTramit",$A$21,"Campanya",2022)</f>
        <v>6025</v>
      </c>
      <c r="K23" s="118">
        <f>GETPIVOTDATA("Suma de InfoEntenedora",$A$21,"Campanya",2022)</f>
        <v>4675</v>
      </c>
      <c r="L23" s="118">
        <f>GETPIVOTDATA("Suma de InfoTramitEntenedora",$A$21,"Campanya",2022)</f>
        <v>6000</v>
      </c>
      <c r="M23" s="118">
        <f>GETPIVOTDATA("Suma de ResEntenedora",$A$21,"Campanya",2022)</f>
        <v>4825</v>
      </c>
    </row>
    <row r="24" spans="1:30" x14ac:dyDescent="0.3">
      <c r="I24" s="118"/>
      <c r="J24" s="118"/>
      <c r="K24" s="118"/>
      <c r="L24" s="118"/>
      <c r="M24" s="118"/>
    </row>
    <row r="25" spans="1:30" x14ac:dyDescent="0.3">
      <c r="I25" s="118"/>
      <c r="J25" s="118"/>
      <c r="K25" s="118"/>
      <c r="L25" s="118"/>
      <c r="M25" s="118"/>
    </row>
    <row r="29" spans="1:30" x14ac:dyDescent="0.3">
      <c r="S29" s="1" t="s">
        <v>1251</v>
      </c>
    </row>
    <row r="30" spans="1:30" x14ac:dyDescent="0.3">
      <c r="A30" s="106" t="s">
        <v>1204</v>
      </c>
      <c r="B30" s="11"/>
      <c r="C30" s="11"/>
      <c r="D30" s="11"/>
      <c r="E30" s="11"/>
      <c r="F30" s="11"/>
      <c r="G30" s="11"/>
      <c r="H30" s="11"/>
      <c r="I30" s="12" t="s">
        <v>1209</v>
      </c>
      <c r="J30" s="11"/>
      <c r="S30" s="118"/>
      <c r="T30" s="118"/>
      <c r="U30" s="118"/>
      <c r="V30" s="118"/>
      <c r="W30" s="118"/>
      <c r="X30" s="118"/>
      <c r="Y30" s="118"/>
      <c r="Z30" s="118"/>
      <c r="AA30" s="118"/>
      <c r="AB30" s="118"/>
      <c r="AC30" s="118"/>
      <c r="AD30" s="118"/>
    </row>
    <row r="31" spans="1:30" x14ac:dyDescent="0.3">
      <c r="A31" s="2" t="s">
        <v>344</v>
      </c>
      <c r="B31" t="s">
        <v>1168</v>
      </c>
      <c r="C31" t="s">
        <v>1169</v>
      </c>
      <c r="D31" t="s">
        <v>1170</v>
      </c>
      <c r="E31" t="s">
        <v>1171</v>
      </c>
      <c r="F31" t="s">
        <v>1172</v>
      </c>
      <c r="G31" t="s">
        <v>1173</v>
      </c>
      <c r="H31" t="s">
        <v>1197</v>
      </c>
      <c r="I31" s="2" t="s">
        <v>344</v>
      </c>
      <c r="J31" t="s">
        <v>1174</v>
      </c>
      <c r="K31" t="s">
        <v>1175</v>
      </c>
      <c r="L31" t="s">
        <v>1176</v>
      </c>
      <c r="M31" t="s">
        <v>1177</v>
      </c>
      <c r="N31" t="s">
        <v>1198</v>
      </c>
      <c r="O31" s="11" t="s">
        <v>1199</v>
      </c>
      <c r="P31" t="s">
        <v>1212</v>
      </c>
      <c r="S31" s="118" t="s">
        <v>1223</v>
      </c>
      <c r="T31" s="119" t="s">
        <v>9</v>
      </c>
      <c r="U31" s="119" t="s">
        <v>10</v>
      </c>
      <c r="V31" s="119" t="s">
        <v>11</v>
      </c>
      <c r="W31" s="119" t="s">
        <v>12</v>
      </c>
      <c r="X31" s="119" t="s">
        <v>13</v>
      </c>
      <c r="Y31" s="119" t="s">
        <v>14</v>
      </c>
      <c r="Z31" s="119" t="s">
        <v>19</v>
      </c>
      <c r="AA31" s="119" t="s">
        <v>24</v>
      </c>
      <c r="AB31" s="119" t="s">
        <v>25</v>
      </c>
      <c r="AC31" s="119" t="s">
        <v>39</v>
      </c>
      <c r="AD31" s="118"/>
    </row>
    <row r="32" spans="1:30" x14ac:dyDescent="0.3">
      <c r="A32" s="3">
        <v>2021</v>
      </c>
      <c r="B32" s="136">
        <v>605</v>
      </c>
      <c r="C32" s="136">
        <v>32.5</v>
      </c>
      <c r="D32" s="136">
        <v>35</v>
      </c>
      <c r="E32" s="136">
        <v>25</v>
      </c>
      <c r="F32" s="136">
        <v>27.5</v>
      </c>
      <c r="G32" s="136">
        <v>2580</v>
      </c>
      <c r="H32" s="136">
        <v>3305</v>
      </c>
      <c r="I32" s="3">
        <v>2021</v>
      </c>
      <c r="J32" s="136">
        <v>6860</v>
      </c>
      <c r="K32" s="136">
        <v>17.5</v>
      </c>
      <c r="L32" s="136">
        <v>6090</v>
      </c>
      <c r="M32" s="136">
        <v>0</v>
      </c>
      <c r="N32" s="136">
        <v>12967.5</v>
      </c>
      <c r="O32" s="143">
        <v>16272.5</v>
      </c>
      <c r="P32" s="136">
        <v>3254.5</v>
      </c>
      <c r="S32" s="118">
        <f>A32</f>
        <v>2021</v>
      </c>
      <c r="T32" s="118">
        <f>GETPIVOTDATA("Suma de AvisDiaRecepcio",$A$31,"Campanya",2021)</f>
        <v>605</v>
      </c>
      <c r="U32" s="118">
        <f>GETPIVOTDATA("Suma de AvisOrganResponsable",$A$31,"Campanya",2021)</f>
        <v>32.5</v>
      </c>
      <c r="V32" s="118">
        <f>GETPIVOTDATA("Suma de AvisDataMaxima",$A$31,"Campanya",2021)</f>
        <v>35</v>
      </c>
      <c r="W32" s="118">
        <f>GETPIVOTDATA("Suma de AvisSentitSilenci",$A$31,"Campanya",2021)</f>
        <v>25</v>
      </c>
      <c r="X32" s="118">
        <f>GETPIVOTDATA("Suma de AvisPersonaResponsable",$A$31,"Campanya",2021)</f>
        <v>27.5</v>
      </c>
      <c r="Y32" s="118">
        <f>GETPIVOTDATA("Suma de ResTipusTermini",$A$31,"Campanya",2021)</f>
        <v>2580</v>
      </c>
      <c r="Z32" s="118">
        <f>GETPIVOTDATA("Suma de AccesTerminiNormativa",$I$31,"Campanya",2021)</f>
        <v>6860</v>
      </c>
      <c r="AA32" s="118">
        <f>GETPIVOTDATA("Suma de AvisInfoRecursos",$I$31,"Campanya",2021)</f>
        <v>17.5</v>
      </c>
      <c r="AB32" s="118">
        <f>GETPIVOTDATA("Suma de ResAjustLlei",$I$31,"Campanya",2021)</f>
        <v>6090</v>
      </c>
      <c r="AC32" s="118">
        <f>GETPIVOTDATA("Suma de InfoCorresponSolicitud",$I$31,"Campanya",2021)</f>
        <v>0</v>
      </c>
      <c r="AD32" s="118"/>
    </row>
    <row r="33" spans="1:1023 1028:2045 2050:3072 3074:4096 4101:5118 5123:6140 6145:7167 7169:8191 8196:9213 9218:10240 10242:11264 11269:12286 12291:13308 13313:14335 14337:15359 15364:16381" x14ac:dyDescent="0.3">
      <c r="A33" s="3">
        <v>2022</v>
      </c>
      <c r="B33" s="136">
        <v>246</v>
      </c>
      <c r="C33" s="136">
        <v>44</v>
      </c>
      <c r="D33" s="136">
        <v>50</v>
      </c>
      <c r="E33" s="136">
        <v>46</v>
      </c>
      <c r="F33" s="136">
        <v>20</v>
      </c>
      <c r="G33" s="136">
        <v>1220</v>
      </c>
      <c r="H33" s="136">
        <v>1626</v>
      </c>
      <c r="I33" s="3">
        <v>2022</v>
      </c>
      <c r="J33" s="136">
        <v>1900</v>
      </c>
      <c r="K33" s="136">
        <v>28</v>
      </c>
      <c r="L33" s="136">
        <v>3900</v>
      </c>
      <c r="M33" s="136">
        <v>9450</v>
      </c>
      <c r="N33" s="136">
        <v>15278</v>
      </c>
      <c r="O33" s="143">
        <v>16904</v>
      </c>
      <c r="P33" s="136">
        <v>3380.8</v>
      </c>
      <c r="S33" s="118">
        <f>A33</f>
        <v>2022</v>
      </c>
      <c r="T33" s="118">
        <f>GETPIVOTDATA("Suma de AvisDiaRecepcio",$A$31,"Campanya",2022)</f>
        <v>246</v>
      </c>
      <c r="U33" s="118">
        <f>GETPIVOTDATA("Suma de AvisOrganResponsable",$A$31,"Campanya",2022)</f>
        <v>44</v>
      </c>
      <c r="V33" s="118">
        <f>GETPIVOTDATA("Suma de AvisDataMaxima",$A$31,"Campanya",2022)</f>
        <v>50</v>
      </c>
      <c r="W33" s="118">
        <f>GETPIVOTDATA("Suma de AvisSentitSilenci",$A$31,"Campanya",2022)</f>
        <v>46</v>
      </c>
      <c r="X33" s="118">
        <f>GETPIVOTDATA("Suma de AvisPersonaResponsable",$A$31,"Campanya",2022)</f>
        <v>20</v>
      </c>
      <c r="Y33" s="118">
        <f>GETPIVOTDATA("Suma de ResTipusTermini",$A$31,"Campanya",2022)</f>
        <v>1220</v>
      </c>
      <c r="Z33" s="118">
        <f>GETPIVOTDATA("Suma de AccesTerminiNormativa",$I$31,"Campanya",2022)</f>
        <v>1900</v>
      </c>
      <c r="AA33" s="118">
        <f>GETPIVOTDATA("Suma de AvisInfoRecursos",$I$31,"Campanya",2022)</f>
        <v>28</v>
      </c>
      <c r="AB33" s="118">
        <f>GETPIVOTDATA("Suma de ResAjustLlei",$I$31,"Campanya",2022)</f>
        <v>3900</v>
      </c>
      <c r="AC33" s="118">
        <f>GETPIVOTDATA("Suma de InfoCorresponSolicitud",$I$31,"Campanya",2022)</f>
        <v>9450</v>
      </c>
      <c r="AD33" s="118"/>
    </row>
    <row r="34" spans="1:1023 1028:2045 2050:3072 3074:4096 4101:5118 5123:6140 6145:7167 7169:8191 8196:9213 9218:10240 10242:11264 11269:12286 12291:13308 13313:14335 14337:15359 15364:16381" x14ac:dyDescent="0.3">
      <c r="S34" s="118"/>
      <c r="T34" s="118"/>
      <c r="U34" s="118"/>
      <c r="V34" s="118"/>
      <c r="W34" s="118"/>
      <c r="X34" s="118"/>
      <c r="Y34" s="118"/>
      <c r="Z34" s="118"/>
      <c r="AA34" s="118"/>
      <c r="AB34" s="118"/>
      <c r="AC34" s="118"/>
      <c r="AD34" s="118"/>
    </row>
    <row r="35" spans="1:1023 1028:2045 2050:3072 3074:4096 4101:5118 5123:6140 6145:7167 7169:8191 8196:9213 9218:10240 10242:11264 11269:12286 12291:13308 13313:14335 14337:15359 15364:16381" x14ac:dyDescent="0.3">
      <c r="S35" s="118"/>
      <c r="T35" s="118"/>
      <c r="U35" s="118"/>
      <c r="V35" s="118"/>
      <c r="W35" s="118"/>
      <c r="X35" s="118"/>
      <c r="Y35" s="118"/>
      <c r="Z35" s="118"/>
      <c r="AA35" s="118"/>
      <c r="AB35" s="118"/>
      <c r="AC35" s="118"/>
      <c r="AD35" s="118"/>
    </row>
    <row r="39" spans="1:1023 1028:2045 2050:3072 3074:4096 4101:5118 5123:6140 6145:7167 7169:8191 8196:9213 9218:10240 10242:11264 11269:12286 12291:13308 13313:14335 14337:15359 15364:16381" x14ac:dyDescent="0.3">
      <c r="I39" s="1" t="s">
        <v>1251</v>
      </c>
    </row>
    <row r="40" spans="1:1023 1028:2045 2050:3072 3074:4096 4101:5118 5123:6140 6145:7167 7169:8191 8196:9213 9218:10240 10242:11264 11269:12286 12291:13308 13313:14335 14337:15359 15364:16381" x14ac:dyDescent="0.3">
      <c r="A40" s="105" t="s">
        <v>1206</v>
      </c>
      <c r="B40" s="16"/>
      <c r="C40" s="16"/>
      <c r="D40" s="16"/>
      <c r="E40" s="16"/>
      <c r="F40" s="16"/>
      <c r="G40" s="16"/>
      <c r="I40" s="118"/>
      <c r="J40" s="118"/>
      <c r="K40" s="118"/>
      <c r="L40" s="118"/>
      <c r="M40" s="118"/>
    </row>
    <row r="41" spans="1:1023 1028:2045 2050:3072 3074:4096 4101:5118 5123:6140 6145:7167 7169:8191 8196:9213 9218:10240 10242:11264 11269:12286 12291:13308 13313:14335 14337:15359 15364:16381" x14ac:dyDescent="0.3">
      <c r="A41" s="2" t="s">
        <v>344</v>
      </c>
      <c r="B41" t="s">
        <v>1178</v>
      </c>
      <c r="C41" t="s">
        <v>1179</v>
      </c>
      <c r="D41" t="s">
        <v>1180</v>
      </c>
      <c r="E41" t="s">
        <v>1181</v>
      </c>
      <c r="F41" s="16" t="s">
        <v>1186</v>
      </c>
      <c r="G41" t="s">
        <v>1214</v>
      </c>
      <c r="I41" s="118" t="s">
        <v>1223</v>
      </c>
      <c r="J41" s="119" t="s">
        <v>15</v>
      </c>
      <c r="K41" s="119" t="s">
        <v>16</v>
      </c>
      <c r="L41" s="119" t="s">
        <v>17</v>
      </c>
      <c r="M41" s="119" t="s">
        <v>18</v>
      </c>
    </row>
    <row r="42" spans="1:1023 1028:2045 2050:3072 3074:4096 4101:5118 5123:6140 6145:7167 7169:8191 8196:9213 9218:10240 10242:11264 11269:12286 12291:13308 13313:14335 14337:15359 15364:16381" x14ac:dyDescent="0.3">
      <c r="A42" s="3" t="s">
        <v>1207</v>
      </c>
      <c r="B42" s="136">
        <v>5075</v>
      </c>
      <c r="C42" s="136">
        <v>4600</v>
      </c>
      <c r="D42" s="136">
        <v>950</v>
      </c>
      <c r="E42" s="136">
        <v>925</v>
      </c>
      <c r="F42" s="138">
        <v>11550</v>
      </c>
      <c r="G42" s="136">
        <v>2310</v>
      </c>
      <c r="H42" s="3"/>
      <c r="I42" s="118" t="str">
        <f>A42</f>
        <v>2021</v>
      </c>
      <c r="J42" s="118">
        <f>GETPIVOTDATA("Suma de FormaNotificacioEstimacio",$A$41,"Campanya","2021")</f>
        <v>5075</v>
      </c>
      <c r="K42" s="118">
        <f>GETPIVOTDATA("Suma de ForNotEstSignatura",$A$41,"Campanya","2021")</f>
        <v>4600</v>
      </c>
      <c r="L42" s="118">
        <f>GETPIVOTDATA("Suma de PeuRecurs",$A$41,"Campanya","2021")</f>
        <v>950</v>
      </c>
      <c r="M42" s="118">
        <f>GETPIVOTDATA("Suma de PeuRecursTotaInfo",$A$41,"Campanya","2021")</f>
        <v>925</v>
      </c>
      <c r="O42" s="3"/>
      <c r="V42" s="3"/>
      <c r="AC42" s="3"/>
      <c r="AJ42" s="3"/>
      <c r="AQ42" s="3"/>
      <c r="AV42" s="18"/>
      <c r="AX42" s="3"/>
      <c r="BC42" s="18"/>
      <c r="BE42" s="3"/>
      <c r="BJ42" s="18"/>
      <c r="BL42" s="3"/>
      <c r="BQ42" s="18"/>
      <c r="BS42" s="3"/>
      <c r="BX42" s="18"/>
      <c r="BZ42" s="3"/>
      <c r="CE42" s="18"/>
      <c r="CG42" s="3"/>
      <c r="CL42" s="18"/>
      <c r="CN42" s="3"/>
      <c r="CS42" s="18"/>
      <c r="CU42" s="3"/>
      <c r="CZ42" s="18"/>
      <c r="DB42" s="3"/>
      <c r="DG42" s="18"/>
      <c r="DI42" s="3"/>
      <c r="DN42" s="18"/>
      <c r="DP42" s="3"/>
      <c r="DU42" s="18"/>
      <c r="DW42" s="3"/>
      <c r="EB42" s="18"/>
      <c r="ED42" s="3"/>
      <c r="EI42" s="18"/>
      <c r="EK42" s="3"/>
      <c r="EP42" s="18"/>
      <c r="ER42" s="3"/>
      <c r="EW42" s="18"/>
      <c r="EY42" s="3"/>
      <c r="FD42" s="18"/>
      <c r="FF42" s="3"/>
      <c r="FK42" s="18"/>
      <c r="FM42" s="3"/>
      <c r="FR42" s="18"/>
      <c r="FT42" s="3"/>
      <c r="FY42" s="18"/>
      <c r="GA42" s="3"/>
      <c r="GF42" s="18"/>
      <c r="GH42" s="3"/>
      <c r="GM42" s="18"/>
      <c r="GO42" s="3"/>
      <c r="GT42" s="18"/>
      <c r="GV42" s="3"/>
      <c r="HA42" s="18"/>
      <c r="HC42" s="3"/>
      <c r="HH42" s="18"/>
      <c r="HJ42" s="3"/>
      <c r="HO42" s="18"/>
      <c r="HQ42" s="3"/>
      <c r="HV42" s="18"/>
      <c r="HX42" s="3"/>
      <c r="IC42" s="18"/>
      <c r="IE42" s="3"/>
      <c r="IJ42" s="18"/>
      <c r="IL42" s="3"/>
      <c r="IQ42" s="18"/>
      <c r="IS42" s="3"/>
      <c r="IX42" s="18"/>
      <c r="IZ42" s="3"/>
      <c r="JE42" s="18"/>
      <c r="JG42" s="3"/>
      <c r="JL42" s="18"/>
      <c r="JN42" s="3"/>
      <c r="JS42" s="18"/>
      <c r="JU42" s="3"/>
      <c r="JZ42" s="18"/>
      <c r="KB42" s="3"/>
      <c r="KG42" s="18"/>
      <c r="KI42" s="3"/>
      <c r="KN42" s="18"/>
      <c r="KP42" s="3"/>
      <c r="KU42" s="18"/>
      <c r="KW42" s="3"/>
      <c r="LB42" s="18"/>
      <c r="LD42" s="3"/>
      <c r="LI42" s="18"/>
      <c r="LK42" s="3"/>
      <c r="LP42" s="18"/>
      <c r="LR42" s="3"/>
      <c r="LW42" s="18"/>
      <c r="LY42" s="3"/>
      <c r="MD42" s="18"/>
      <c r="MF42" s="3"/>
      <c r="MK42" s="18"/>
      <c r="MM42" s="3"/>
      <c r="MR42" s="18"/>
      <c r="MT42" s="3"/>
      <c r="MY42" s="18"/>
      <c r="NA42" s="3"/>
      <c r="NF42" s="18"/>
      <c r="NH42" s="3"/>
      <c r="NM42" s="18"/>
      <c r="NO42" s="3"/>
      <c r="NT42" s="18"/>
      <c r="NV42" s="3"/>
      <c r="OA42" s="18"/>
      <c r="OC42" s="3"/>
      <c r="OH42" s="18"/>
      <c r="OJ42" s="3"/>
      <c r="OO42" s="18"/>
      <c r="OQ42" s="3"/>
      <c r="OV42" s="18"/>
      <c r="OX42" s="3"/>
      <c r="PC42" s="18"/>
      <c r="PE42" s="3"/>
      <c r="PJ42" s="18"/>
      <c r="PL42" s="3"/>
      <c r="PQ42" s="18"/>
      <c r="PS42" s="3"/>
      <c r="PX42" s="18"/>
      <c r="PZ42" s="3"/>
      <c r="QE42" s="18"/>
      <c r="QG42" s="3"/>
      <c r="QL42" s="18"/>
      <c r="QN42" s="3"/>
      <c r="QS42" s="18"/>
      <c r="QU42" s="3"/>
      <c r="QZ42" s="18"/>
      <c r="RB42" s="3"/>
      <c r="RG42" s="18"/>
      <c r="RI42" s="3"/>
      <c r="RN42" s="18"/>
      <c r="RP42" s="3"/>
      <c r="RU42" s="18"/>
      <c r="RW42" s="3"/>
      <c r="SB42" s="18"/>
      <c r="SD42" s="3"/>
      <c r="SI42" s="18"/>
      <c r="SK42" s="3"/>
      <c r="SP42" s="18"/>
      <c r="SR42" s="3"/>
      <c r="SW42" s="18"/>
      <c r="SY42" s="3"/>
      <c r="TD42" s="18"/>
      <c r="TF42" s="3"/>
      <c r="TK42" s="18"/>
      <c r="TM42" s="3"/>
      <c r="TR42" s="18"/>
      <c r="TT42" s="3"/>
      <c r="TY42" s="18"/>
      <c r="UA42" s="3"/>
      <c r="UF42" s="18"/>
      <c r="UH42" s="3"/>
      <c r="UM42" s="18"/>
      <c r="UO42" s="3"/>
      <c r="UT42" s="18"/>
      <c r="UV42" s="3"/>
      <c r="VA42" s="18"/>
      <c r="VC42" s="3"/>
      <c r="VH42" s="18"/>
      <c r="VJ42" s="3"/>
      <c r="VO42" s="18"/>
      <c r="VQ42" s="3"/>
      <c r="VV42" s="18"/>
      <c r="VX42" s="3"/>
      <c r="WC42" s="18"/>
      <c r="WE42" s="3"/>
      <c r="WJ42" s="18"/>
      <c r="WL42" s="3"/>
      <c r="WQ42" s="18"/>
      <c r="WS42" s="3"/>
      <c r="WX42" s="18"/>
      <c r="WZ42" s="3"/>
      <c r="XE42" s="18"/>
      <c r="XG42" s="3"/>
      <c r="XL42" s="18"/>
      <c r="XN42" s="3"/>
      <c r="XS42" s="18"/>
      <c r="XU42" s="3"/>
      <c r="XZ42" s="18"/>
      <c r="YB42" s="3"/>
      <c r="YG42" s="18"/>
      <c r="YI42" s="3"/>
      <c r="YN42" s="18"/>
      <c r="YP42" s="3"/>
      <c r="YU42" s="18"/>
      <c r="YW42" s="3"/>
      <c r="ZB42" s="18"/>
      <c r="ZD42" s="3"/>
      <c r="ZI42" s="18"/>
      <c r="ZK42" s="3"/>
      <c r="ZP42" s="18"/>
      <c r="ZR42" s="3"/>
      <c r="ZW42" s="18"/>
      <c r="ZY42" s="3"/>
      <c r="AAD42" s="18"/>
      <c r="AAF42" s="3"/>
      <c r="AAK42" s="18"/>
      <c r="AAM42" s="3"/>
      <c r="AAR42" s="18"/>
      <c r="AAT42" s="3"/>
      <c r="AAY42" s="18"/>
      <c r="ABA42" s="3"/>
      <c r="ABF42" s="18"/>
      <c r="ABH42" s="3"/>
      <c r="ABM42" s="18"/>
      <c r="ABO42" s="3"/>
      <c r="ABT42" s="18"/>
      <c r="ABV42" s="3"/>
      <c r="ACA42" s="18"/>
      <c r="ACC42" s="3"/>
      <c r="ACH42" s="18"/>
      <c r="ACJ42" s="3"/>
      <c r="ACO42" s="18"/>
      <c r="ACQ42" s="3"/>
      <c r="ACV42" s="18"/>
      <c r="ACX42" s="3"/>
      <c r="ADC42" s="18"/>
      <c r="ADE42" s="3"/>
      <c r="ADJ42" s="18"/>
      <c r="ADL42" s="3"/>
      <c r="ADQ42" s="18"/>
      <c r="ADS42" s="3"/>
      <c r="ADX42" s="18"/>
      <c r="ADZ42" s="3"/>
      <c r="AEE42" s="18"/>
      <c r="AEG42" s="3"/>
      <c r="AEL42" s="18"/>
      <c r="AEN42" s="3"/>
      <c r="AES42" s="18"/>
      <c r="AEU42" s="3"/>
      <c r="AEZ42" s="18"/>
      <c r="AFB42" s="3"/>
      <c r="AFG42" s="18"/>
      <c r="AFI42" s="3"/>
      <c r="AFN42" s="18"/>
      <c r="AFP42" s="3"/>
      <c r="AFU42" s="18"/>
      <c r="AFW42" s="3"/>
      <c r="AGB42" s="18"/>
      <c r="AGD42" s="3"/>
      <c r="AGI42" s="18"/>
      <c r="AGK42" s="3"/>
      <c r="AGP42" s="18"/>
      <c r="AGR42" s="3"/>
      <c r="AGW42" s="18"/>
      <c r="AGY42" s="3"/>
      <c r="AHD42" s="18"/>
      <c r="AHF42" s="3"/>
      <c r="AHK42" s="18"/>
      <c r="AHM42" s="3"/>
      <c r="AHR42" s="18"/>
      <c r="AHT42" s="3"/>
      <c r="AHY42" s="18"/>
      <c r="AIA42" s="3"/>
      <c r="AIF42" s="18"/>
      <c r="AIH42" s="3"/>
      <c r="AIM42" s="18"/>
      <c r="AIO42" s="3"/>
      <c r="AIT42" s="18"/>
      <c r="AIV42" s="3"/>
      <c r="AJA42" s="18"/>
      <c r="AJC42" s="3"/>
      <c r="AJH42" s="18"/>
      <c r="AJJ42" s="3"/>
      <c r="AJO42" s="18"/>
      <c r="AJQ42" s="3"/>
      <c r="AJV42" s="18"/>
      <c r="AJX42" s="3"/>
      <c r="AKC42" s="18"/>
      <c r="AKE42" s="3"/>
      <c r="AKJ42" s="18"/>
      <c r="AKL42" s="3"/>
      <c r="AKQ42" s="18"/>
      <c r="AKS42" s="3"/>
      <c r="AKX42" s="18"/>
      <c r="AKZ42" s="3"/>
      <c r="ALE42" s="18"/>
      <c r="ALG42" s="3"/>
      <c r="ALL42" s="18"/>
      <c r="ALN42" s="3"/>
      <c r="ALS42" s="18"/>
      <c r="ALU42" s="3"/>
      <c r="ALZ42" s="18"/>
      <c r="AMB42" s="3"/>
      <c r="AMG42" s="18"/>
      <c r="AMI42" s="3"/>
      <c r="AMN42" s="18"/>
      <c r="AMP42" s="3"/>
      <c r="AMU42" s="18"/>
      <c r="AMW42" s="3"/>
      <c r="ANB42" s="18"/>
      <c r="AND42" s="3"/>
      <c r="ANI42" s="18"/>
      <c r="ANK42" s="3"/>
      <c r="ANP42" s="18"/>
      <c r="ANR42" s="3"/>
      <c r="ANW42" s="18"/>
      <c r="ANY42" s="3"/>
      <c r="AOD42" s="18"/>
      <c r="AOF42" s="3"/>
      <c r="AOK42" s="18"/>
      <c r="AOM42" s="3"/>
      <c r="AOR42" s="18"/>
      <c r="AOT42" s="3"/>
      <c r="AOY42" s="18"/>
      <c r="APA42" s="3"/>
      <c r="APF42" s="18"/>
      <c r="APH42" s="3"/>
      <c r="APM42" s="18"/>
      <c r="APO42" s="3"/>
      <c r="APT42" s="18"/>
      <c r="APV42" s="3"/>
      <c r="AQA42" s="18"/>
      <c r="AQC42" s="3"/>
      <c r="AQH42" s="18"/>
      <c r="AQJ42" s="3"/>
      <c r="AQO42" s="18"/>
      <c r="AQQ42" s="3"/>
      <c r="AQV42" s="18"/>
      <c r="AQX42" s="3"/>
      <c r="ARC42" s="18"/>
      <c r="ARE42" s="3"/>
      <c r="ARJ42" s="18"/>
      <c r="ARL42" s="3"/>
      <c r="ARQ42" s="18"/>
      <c r="ARS42" s="3"/>
      <c r="ARX42" s="18"/>
      <c r="ARZ42" s="3"/>
      <c r="ASE42" s="18"/>
      <c r="ASG42" s="3"/>
      <c r="ASL42" s="18"/>
      <c r="ASN42" s="3"/>
      <c r="ASS42" s="18"/>
      <c r="ASU42" s="3"/>
      <c r="ASZ42" s="18"/>
      <c r="ATB42" s="3"/>
      <c r="ATG42" s="18"/>
      <c r="ATI42" s="3"/>
      <c r="ATN42" s="18"/>
      <c r="ATP42" s="3"/>
      <c r="ATU42" s="18"/>
      <c r="ATW42" s="3"/>
      <c r="AUB42" s="18"/>
      <c r="AUD42" s="3"/>
      <c r="AUI42" s="18"/>
      <c r="AUK42" s="3"/>
      <c r="AUP42" s="18"/>
      <c r="AUR42" s="3"/>
      <c r="AUW42" s="18"/>
      <c r="AUY42" s="3"/>
      <c r="AVD42" s="18"/>
      <c r="AVF42" s="3"/>
      <c r="AVK42" s="18"/>
      <c r="AVM42" s="3"/>
      <c r="AVR42" s="18"/>
      <c r="AVT42" s="3"/>
      <c r="AVY42" s="18"/>
      <c r="AWA42" s="3"/>
      <c r="AWF42" s="18"/>
      <c r="AWH42" s="3"/>
      <c r="AWM42" s="18"/>
      <c r="AWO42" s="3"/>
      <c r="AWT42" s="18"/>
      <c r="AWV42" s="3"/>
      <c r="AXA42" s="18"/>
      <c r="AXC42" s="3"/>
      <c r="AXH42" s="18"/>
      <c r="AXJ42" s="3"/>
      <c r="AXO42" s="18"/>
      <c r="AXQ42" s="3"/>
      <c r="AXV42" s="18"/>
      <c r="AXX42" s="3"/>
      <c r="AYC42" s="18"/>
      <c r="AYE42" s="3"/>
      <c r="AYJ42" s="18"/>
      <c r="AYL42" s="3"/>
      <c r="AYQ42" s="18"/>
      <c r="AYS42" s="3"/>
      <c r="AYX42" s="18"/>
      <c r="AYZ42" s="3"/>
      <c r="AZE42" s="18"/>
      <c r="AZG42" s="3"/>
      <c r="AZL42" s="18"/>
      <c r="AZN42" s="3"/>
      <c r="AZS42" s="18"/>
      <c r="AZU42" s="3"/>
      <c r="AZZ42" s="18"/>
      <c r="BAB42" s="3"/>
      <c r="BAG42" s="18"/>
      <c r="BAI42" s="3"/>
      <c r="BAN42" s="18"/>
      <c r="BAP42" s="3"/>
      <c r="BAU42" s="18"/>
      <c r="BAW42" s="3"/>
      <c r="BBB42" s="18"/>
      <c r="BBD42" s="3"/>
      <c r="BBI42" s="18"/>
      <c r="BBK42" s="3"/>
      <c r="BBP42" s="18"/>
      <c r="BBR42" s="3"/>
      <c r="BBW42" s="18"/>
      <c r="BBY42" s="3"/>
      <c r="BCD42" s="18"/>
      <c r="BCF42" s="3"/>
      <c r="BCK42" s="18"/>
      <c r="BCM42" s="3"/>
      <c r="BCR42" s="18"/>
      <c r="BCT42" s="3"/>
      <c r="BCY42" s="18"/>
      <c r="BDA42" s="3"/>
      <c r="BDF42" s="18"/>
      <c r="BDH42" s="3"/>
      <c r="BDM42" s="18"/>
      <c r="BDO42" s="3"/>
      <c r="BDT42" s="18"/>
      <c r="BDV42" s="3"/>
      <c r="BEA42" s="18"/>
      <c r="BEC42" s="3"/>
      <c r="BEH42" s="18"/>
      <c r="BEJ42" s="3"/>
      <c r="BEO42" s="18"/>
      <c r="BEQ42" s="3"/>
      <c r="BEV42" s="18"/>
      <c r="BEX42" s="3"/>
      <c r="BFC42" s="18"/>
      <c r="BFE42" s="3"/>
      <c r="BFJ42" s="18"/>
      <c r="BFL42" s="3"/>
      <c r="BFQ42" s="18"/>
      <c r="BFS42" s="3"/>
      <c r="BFX42" s="18"/>
      <c r="BFZ42" s="3"/>
      <c r="BGE42" s="18"/>
      <c r="BGG42" s="3"/>
      <c r="BGL42" s="18"/>
      <c r="BGN42" s="3"/>
      <c r="BGS42" s="18"/>
      <c r="BGU42" s="3"/>
      <c r="BGZ42" s="18"/>
      <c r="BHB42" s="3"/>
      <c r="BHG42" s="18"/>
      <c r="BHI42" s="3"/>
      <c r="BHN42" s="18"/>
      <c r="BHP42" s="3"/>
      <c r="BHU42" s="18"/>
      <c r="BHW42" s="3"/>
      <c r="BIB42" s="18"/>
      <c r="BID42" s="3"/>
      <c r="BII42" s="18"/>
      <c r="BIK42" s="3"/>
      <c r="BIP42" s="18"/>
      <c r="BIR42" s="3"/>
      <c r="BIW42" s="18"/>
      <c r="BIY42" s="3"/>
      <c r="BJD42" s="18"/>
      <c r="BJF42" s="3"/>
      <c r="BJK42" s="18"/>
      <c r="BJM42" s="3"/>
      <c r="BJR42" s="18"/>
      <c r="BJT42" s="3"/>
      <c r="BJY42" s="18"/>
      <c r="BKA42" s="3"/>
      <c r="BKF42" s="18"/>
      <c r="BKH42" s="3"/>
      <c r="BKM42" s="18"/>
      <c r="BKO42" s="3"/>
      <c r="BKT42" s="18"/>
      <c r="BKV42" s="3"/>
      <c r="BLA42" s="18"/>
      <c r="BLC42" s="3"/>
      <c r="BLH42" s="18"/>
      <c r="BLJ42" s="3"/>
      <c r="BLO42" s="18"/>
      <c r="BLQ42" s="3"/>
      <c r="BLV42" s="18"/>
      <c r="BLX42" s="3"/>
      <c r="BMC42" s="18"/>
      <c r="BME42" s="3"/>
      <c r="BMJ42" s="18"/>
      <c r="BML42" s="3"/>
      <c r="BMQ42" s="18"/>
      <c r="BMS42" s="3"/>
      <c r="BMX42" s="18"/>
      <c r="BMZ42" s="3"/>
      <c r="BNE42" s="18"/>
      <c r="BNG42" s="3"/>
      <c r="BNL42" s="18"/>
      <c r="BNN42" s="3"/>
      <c r="BNS42" s="18"/>
      <c r="BNU42" s="3"/>
      <c r="BNZ42" s="18"/>
      <c r="BOB42" s="3"/>
      <c r="BOG42" s="18"/>
      <c r="BOI42" s="3"/>
      <c r="BON42" s="18"/>
      <c r="BOP42" s="3"/>
      <c r="BOU42" s="18"/>
      <c r="BOW42" s="3"/>
      <c r="BPB42" s="18"/>
      <c r="BPD42" s="3"/>
      <c r="BPI42" s="18"/>
      <c r="BPK42" s="3"/>
      <c r="BPP42" s="18"/>
      <c r="BPR42" s="3"/>
      <c r="BPW42" s="18"/>
      <c r="BPY42" s="3"/>
      <c r="BQD42" s="18"/>
      <c r="BQF42" s="3"/>
      <c r="BQK42" s="18"/>
      <c r="BQM42" s="3"/>
      <c r="BQR42" s="18"/>
      <c r="BQT42" s="3"/>
      <c r="BQY42" s="18"/>
      <c r="BRA42" s="3"/>
      <c r="BRF42" s="18"/>
      <c r="BRH42" s="3"/>
      <c r="BRM42" s="18"/>
      <c r="BRO42" s="3"/>
      <c r="BRT42" s="18"/>
      <c r="BRV42" s="3"/>
      <c r="BSA42" s="18"/>
      <c r="BSC42" s="3"/>
      <c r="BSH42" s="18"/>
      <c r="BSJ42" s="3"/>
      <c r="BSO42" s="18"/>
      <c r="BSQ42" s="3"/>
      <c r="BSV42" s="18"/>
      <c r="BSX42" s="3"/>
      <c r="BTC42" s="18"/>
      <c r="BTE42" s="3"/>
      <c r="BTJ42" s="18"/>
      <c r="BTL42" s="3"/>
      <c r="BTQ42" s="18"/>
      <c r="BTS42" s="3"/>
      <c r="BTX42" s="18"/>
      <c r="BTZ42" s="3"/>
      <c r="BUE42" s="18"/>
      <c r="BUG42" s="3"/>
      <c r="BUL42" s="18"/>
      <c r="BUN42" s="3"/>
      <c r="BUS42" s="18"/>
      <c r="BUU42" s="3"/>
      <c r="BUZ42" s="18"/>
      <c r="BVB42" s="3"/>
      <c r="BVG42" s="18"/>
      <c r="BVI42" s="3"/>
      <c r="BVN42" s="18"/>
      <c r="BVP42" s="3"/>
      <c r="BVU42" s="18"/>
      <c r="BVW42" s="3"/>
      <c r="BWB42" s="18"/>
      <c r="BWD42" s="3"/>
      <c r="BWI42" s="18"/>
      <c r="BWK42" s="3"/>
      <c r="BWP42" s="18"/>
      <c r="BWR42" s="3"/>
      <c r="BWW42" s="18"/>
      <c r="BWY42" s="3"/>
      <c r="BXD42" s="18"/>
      <c r="BXF42" s="3"/>
      <c r="BXK42" s="18"/>
      <c r="BXM42" s="3"/>
      <c r="BXR42" s="18"/>
      <c r="BXT42" s="3"/>
      <c r="BXY42" s="18"/>
      <c r="BYA42" s="3"/>
      <c r="BYF42" s="18"/>
      <c r="BYH42" s="3"/>
      <c r="BYM42" s="18"/>
      <c r="BYO42" s="3"/>
      <c r="BYT42" s="18"/>
      <c r="BYV42" s="3"/>
      <c r="BZA42" s="18"/>
      <c r="BZC42" s="3"/>
      <c r="BZH42" s="18"/>
      <c r="BZJ42" s="3"/>
      <c r="BZO42" s="18"/>
      <c r="BZQ42" s="3"/>
      <c r="BZV42" s="18"/>
      <c r="BZX42" s="3"/>
      <c r="CAC42" s="18"/>
      <c r="CAE42" s="3"/>
      <c r="CAJ42" s="18"/>
      <c r="CAL42" s="3"/>
      <c r="CAQ42" s="18"/>
      <c r="CAS42" s="3"/>
      <c r="CAX42" s="18"/>
      <c r="CAZ42" s="3"/>
      <c r="CBE42" s="18"/>
      <c r="CBG42" s="3"/>
      <c r="CBL42" s="18"/>
      <c r="CBN42" s="3"/>
      <c r="CBS42" s="18"/>
      <c r="CBU42" s="3"/>
      <c r="CBZ42" s="18"/>
      <c r="CCB42" s="3"/>
      <c r="CCG42" s="18"/>
      <c r="CCI42" s="3"/>
      <c r="CCN42" s="18"/>
      <c r="CCP42" s="3"/>
      <c r="CCU42" s="18"/>
      <c r="CCW42" s="3"/>
      <c r="CDB42" s="18"/>
      <c r="CDD42" s="3"/>
      <c r="CDI42" s="18"/>
      <c r="CDK42" s="3"/>
      <c r="CDP42" s="18"/>
      <c r="CDR42" s="3"/>
      <c r="CDW42" s="18"/>
      <c r="CDY42" s="3"/>
      <c r="CED42" s="18"/>
      <c r="CEF42" s="3"/>
      <c r="CEK42" s="18"/>
      <c r="CEM42" s="3"/>
      <c r="CER42" s="18"/>
      <c r="CET42" s="3"/>
      <c r="CEY42" s="18"/>
      <c r="CFA42" s="3"/>
      <c r="CFF42" s="18"/>
      <c r="CFH42" s="3"/>
      <c r="CFM42" s="18"/>
      <c r="CFO42" s="3"/>
      <c r="CFT42" s="18"/>
      <c r="CFV42" s="3"/>
      <c r="CGA42" s="18"/>
      <c r="CGC42" s="3"/>
      <c r="CGH42" s="18"/>
      <c r="CGJ42" s="3"/>
      <c r="CGO42" s="18"/>
      <c r="CGQ42" s="3"/>
      <c r="CGV42" s="18"/>
      <c r="CGX42" s="3"/>
      <c r="CHC42" s="18"/>
      <c r="CHE42" s="3"/>
      <c r="CHJ42" s="18"/>
      <c r="CHL42" s="3"/>
      <c r="CHQ42" s="18"/>
      <c r="CHS42" s="3"/>
      <c r="CHX42" s="18"/>
      <c r="CHZ42" s="3"/>
      <c r="CIE42" s="18"/>
      <c r="CIG42" s="3"/>
      <c r="CIL42" s="18"/>
      <c r="CIN42" s="3"/>
      <c r="CIS42" s="18"/>
      <c r="CIU42" s="3"/>
      <c r="CIZ42" s="18"/>
      <c r="CJB42" s="3"/>
      <c r="CJG42" s="18"/>
      <c r="CJI42" s="3"/>
      <c r="CJN42" s="18"/>
      <c r="CJP42" s="3"/>
      <c r="CJU42" s="18"/>
      <c r="CJW42" s="3"/>
      <c r="CKB42" s="18"/>
      <c r="CKD42" s="3"/>
      <c r="CKI42" s="18"/>
      <c r="CKK42" s="3"/>
      <c r="CKP42" s="18"/>
      <c r="CKR42" s="3"/>
      <c r="CKW42" s="18"/>
      <c r="CKY42" s="3"/>
      <c r="CLD42" s="18"/>
      <c r="CLF42" s="3"/>
      <c r="CLK42" s="18"/>
      <c r="CLM42" s="3"/>
      <c r="CLR42" s="18"/>
      <c r="CLT42" s="3"/>
      <c r="CLY42" s="18"/>
      <c r="CMA42" s="3"/>
      <c r="CMF42" s="18"/>
      <c r="CMH42" s="3"/>
      <c r="CMM42" s="18"/>
      <c r="CMO42" s="3"/>
      <c r="CMT42" s="18"/>
      <c r="CMV42" s="3"/>
      <c r="CNA42" s="18"/>
      <c r="CNC42" s="3"/>
      <c r="CNH42" s="18"/>
      <c r="CNJ42" s="3"/>
      <c r="CNO42" s="18"/>
      <c r="CNQ42" s="3"/>
      <c r="CNV42" s="18"/>
      <c r="CNX42" s="3"/>
      <c r="COC42" s="18"/>
      <c r="COE42" s="3"/>
      <c r="COJ42" s="18"/>
      <c r="COL42" s="3"/>
      <c r="COQ42" s="18"/>
      <c r="COS42" s="3"/>
      <c r="COX42" s="18"/>
      <c r="COZ42" s="3"/>
      <c r="CPE42" s="18"/>
      <c r="CPG42" s="3"/>
      <c r="CPL42" s="18"/>
      <c r="CPN42" s="3"/>
      <c r="CPS42" s="18"/>
      <c r="CPU42" s="3"/>
      <c r="CPZ42" s="18"/>
      <c r="CQB42" s="3"/>
      <c r="CQG42" s="18"/>
      <c r="CQI42" s="3"/>
      <c r="CQN42" s="18"/>
      <c r="CQP42" s="3"/>
      <c r="CQU42" s="18"/>
      <c r="CQW42" s="3"/>
      <c r="CRB42" s="18"/>
      <c r="CRD42" s="3"/>
      <c r="CRI42" s="18"/>
      <c r="CRK42" s="3"/>
      <c r="CRP42" s="18"/>
      <c r="CRR42" s="3"/>
      <c r="CRW42" s="18"/>
      <c r="CRY42" s="3"/>
      <c r="CSD42" s="18"/>
      <c r="CSF42" s="3"/>
      <c r="CSK42" s="18"/>
      <c r="CSM42" s="3"/>
      <c r="CSR42" s="18"/>
      <c r="CST42" s="3"/>
      <c r="CSY42" s="18"/>
      <c r="CTA42" s="3"/>
      <c r="CTF42" s="18"/>
      <c r="CTH42" s="3"/>
      <c r="CTM42" s="18"/>
      <c r="CTO42" s="3"/>
      <c r="CTT42" s="18"/>
      <c r="CTV42" s="3"/>
      <c r="CUA42" s="18"/>
      <c r="CUC42" s="3"/>
      <c r="CUH42" s="18"/>
      <c r="CUJ42" s="3"/>
      <c r="CUO42" s="18"/>
      <c r="CUQ42" s="3"/>
      <c r="CUV42" s="18"/>
      <c r="CUX42" s="3"/>
      <c r="CVC42" s="18"/>
      <c r="CVE42" s="3"/>
      <c r="CVJ42" s="18"/>
      <c r="CVL42" s="3"/>
      <c r="CVQ42" s="18"/>
      <c r="CVS42" s="3"/>
      <c r="CVX42" s="18"/>
      <c r="CVZ42" s="3"/>
      <c r="CWE42" s="18"/>
      <c r="CWG42" s="3"/>
      <c r="CWL42" s="18"/>
      <c r="CWN42" s="3"/>
      <c r="CWS42" s="18"/>
      <c r="CWU42" s="3"/>
      <c r="CWZ42" s="18"/>
      <c r="CXB42" s="3"/>
      <c r="CXG42" s="18"/>
      <c r="CXI42" s="3"/>
      <c r="CXN42" s="18"/>
      <c r="CXP42" s="3"/>
      <c r="CXU42" s="18"/>
      <c r="CXW42" s="3"/>
      <c r="CYB42" s="18"/>
      <c r="CYD42" s="3"/>
      <c r="CYI42" s="18"/>
      <c r="CYK42" s="3"/>
      <c r="CYP42" s="18"/>
      <c r="CYR42" s="3"/>
      <c r="CYW42" s="18"/>
      <c r="CYY42" s="3"/>
      <c r="CZD42" s="18"/>
      <c r="CZF42" s="3"/>
      <c r="CZK42" s="18"/>
      <c r="CZM42" s="3"/>
      <c r="CZR42" s="18"/>
      <c r="CZT42" s="3"/>
      <c r="CZY42" s="18"/>
      <c r="DAA42" s="3"/>
      <c r="DAF42" s="18"/>
      <c r="DAH42" s="3"/>
      <c r="DAM42" s="18"/>
      <c r="DAO42" s="3"/>
      <c r="DAT42" s="18"/>
      <c r="DAV42" s="3"/>
      <c r="DBA42" s="18"/>
      <c r="DBC42" s="3"/>
      <c r="DBH42" s="18"/>
      <c r="DBJ42" s="3"/>
      <c r="DBO42" s="18"/>
      <c r="DBQ42" s="3"/>
      <c r="DBV42" s="18"/>
      <c r="DBX42" s="3"/>
      <c r="DCC42" s="18"/>
      <c r="DCE42" s="3"/>
      <c r="DCJ42" s="18"/>
      <c r="DCL42" s="3"/>
      <c r="DCQ42" s="18"/>
      <c r="DCS42" s="3"/>
      <c r="DCX42" s="18"/>
      <c r="DCZ42" s="3"/>
      <c r="DDE42" s="18"/>
      <c r="DDG42" s="3"/>
      <c r="DDL42" s="18"/>
      <c r="DDN42" s="3"/>
      <c r="DDS42" s="18"/>
      <c r="DDU42" s="3"/>
      <c r="DDZ42" s="18"/>
      <c r="DEB42" s="3"/>
      <c r="DEG42" s="18"/>
      <c r="DEI42" s="3"/>
      <c r="DEN42" s="18"/>
      <c r="DEP42" s="3"/>
      <c r="DEU42" s="18"/>
      <c r="DEW42" s="3"/>
      <c r="DFB42" s="18"/>
      <c r="DFD42" s="3"/>
      <c r="DFI42" s="18"/>
      <c r="DFK42" s="3"/>
      <c r="DFP42" s="18"/>
      <c r="DFR42" s="3"/>
      <c r="DFW42" s="18"/>
      <c r="DFY42" s="3"/>
      <c r="DGD42" s="18"/>
      <c r="DGF42" s="3"/>
      <c r="DGK42" s="18"/>
      <c r="DGM42" s="3"/>
      <c r="DGR42" s="18"/>
      <c r="DGT42" s="3"/>
      <c r="DGY42" s="18"/>
      <c r="DHA42" s="3"/>
      <c r="DHF42" s="18"/>
      <c r="DHH42" s="3"/>
      <c r="DHM42" s="18"/>
      <c r="DHO42" s="3"/>
      <c r="DHT42" s="18"/>
      <c r="DHV42" s="3"/>
      <c r="DIA42" s="18"/>
      <c r="DIC42" s="3"/>
      <c r="DIH42" s="18"/>
      <c r="DIJ42" s="3"/>
      <c r="DIO42" s="18"/>
      <c r="DIQ42" s="3"/>
      <c r="DIV42" s="18"/>
      <c r="DIX42" s="3"/>
      <c r="DJC42" s="18"/>
      <c r="DJE42" s="3"/>
      <c r="DJJ42" s="18"/>
      <c r="DJL42" s="3"/>
      <c r="DJQ42" s="18"/>
      <c r="DJS42" s="3"/>
      <c r="DJX42" s="18"/>
      <c r="DJZ42" s="3"/>
      <c r="DKE42" s="18"/>
      <c r="DKG42" s="3"/>
      <c r="DKL42" s="18"/>
      <c r="DKN42" s="3"/>
      <c r="DKS42" s="18"/>
      <c r="DKU42" s="3"/>
      <c r="DKZ42" s="18"/>
      <c r="DLB42" s="3"/>
      <c r="DLG42" s="18"/>
      <c r="DLI42" s="3"/>
      <c r="DLN42" s="18"/>
      <c r="DLP42" s="3"/>
      <c r="DLU42" s="18"/>
      <c r="DLW42" s="3"/>
      <c r="DMB42" s="18"/>
      <c r="DMD42" s="3"/>
      <c r="DMI42" s="18"/>
      <c r="DMK42" s="3"/>
      <c r="DMP42" s="18"/>
      <c r="DMR42" s="3"/>
      <c r="DMW42" s="18"/>
      <c r="DMY42" s="3"/>
      <c r="DND42" s="18"/>
      <c r="DNF42" s="3"/>
      <c r="DNK42" s="18"/>
      <c r="DNM42" s="3"/>
      <c r="DNR42" s="18"/>
      <c r="DNT42" s="3"/>
      <c r="DNY42" s="18"/>
      <c r="DOA42" s="3"/>
      <c r="DOF42" s="18"/>
      <c r="DOH42" s="3"/>
      <c r="DOM42" s="18"/>
      <c r="DOO42" s="3"/>
      <c r="DOT42" s="18"/>
      <c r="DOV42" s="3"/>
      <c r="DPA42" s="18"/>
      <c r="DPC42" s="3"/>
      <c r="DPH42" s="18"/>
      <c r="DPJ42" s="3"/>
      <c r="DPO42" s="18"/>
      <c r="DPQ42" s="3"/>
      <c r="DPV42" s="18"/>
      <c r="DPX42" s="3"/>
      <c r="DQC42" s="18"/>
      <c r="DQE42" s="3"/>
      <c r="DQJ42" s="18"/>
      <c r="DQL42" s="3"/>
      <c r="DQQ42" s="18"/>
      <c r="DQS42" s="3"/>
      <c r="DQX42" s="18"/>
      <c r="DQZ42" s="3"/>
      <c r="DRE42" s="18"/>
      <c r="DRG42" s="3"/>
      <c r="DRL42" s="18"/>
      <c r="DRN42" s="3"/>
      <c r="DRS42" s="18"/>
      <c r="DRU42" s="3"/>
      <c r="DRZ42" s="18"/>
      <c r="DSB42" s="3"/>
      <c r="DSG42" s="18"/>
      <c r="DSI42" s="3"/>
      <c r="DSN42" s="18"/>
      <c r="DSP42" s="3"/>
      <c r="DSU42" s="18"/>
      <c r="DSW42" s="3"/>
      <c r="DTB42" s="18"/>
      <c r="DTD42" s="3"/>
      <c r="DTI42" s="18"/>
      <c r="DTK42" s="3"/>
      <c r="DTP42" s="18"/>
      <c r="DTR42" s="3"/>
      <c r="DTW42" s="18"/>
      <c r="DTY42" s="3"/>
      <c r="DUD42" s="18"/>
      <c r="DUF42" s="3"/>
      <c r="DUK42" s="18"/>
      <c r="DUM42" s="3"/>
      <c r="DUR42" s="18"/>
      <c r="DUT42" s="3"/>
      <c r="DUY42" s="18"/>
      <c r="DVA42" s="3"/>
      <c r="DVF42" s="18"/>
      <c r="DVH42" s="3"/>
      <c r="DVM42" s="18"/>
      <c r="DVO42" s="3"/>
      <c r="DVT42" s="18"/>
      <c r="DVV42" s="3"/>
      <c r="DWA42" s="18"/>
      <c r="DWC42" s="3"/>
      <c r="DWH42" s="18"/>
      <c r="DWJ42" s="3"/>
      <c r="DWO42" s="18"/>
      <c r="DWQ42" s="3"/>
      <c r="DWV42" s="18"/>
      <c r="DWX42" s="3"/>
      <c r="DXC42" s="18"/>
      <c r="DXE42" s="3"/>
      <c r="DXJ42" s="18"/>
      <c r="DXL42" s="3"/>
      <c r="DXQ42" s="18"/>
      <c r="DXS42" s="3"/>
      <c r="DXX42" s="18"/>
      <c r="DXZ42" s="3"/>
      <c r="DYE42" s="18"/>
      <c r="DYG42" s="3"/>
      <c r="DYL42" s="18"/>
      <c r="DYN42" s="3"/>
      <c r="DYS42" s="18"/>
      <c r="DYU42" s="3"/>
      <c r="DYZ42" s="18"/>
      <c r="DZB42" s="3"/>
      <c r="DZG42" s="18"/>
      <c r="DZI42" s="3"/>
      <c r="DZN42" s="18"/>
      <c r="DZP42" s="3"/>
      <c r="DZU42" s="18"/>
      <c r="DZW42" s="3"/>
      <c r="EAB42" s="18"/>
      <c r="EAD42" s="3"/>
      <c r="EAI42" s="18"/>
      <c r="EAK42" s="3"/>
      <c r="EAP42" s="18"/>
      <c r="EAR42" s="3"/>
      <c r="EAW42" s="18"/>
      <c r="EAY42" s="3"/>
      <c r="EBD42" s="18"/>
      <c r="EBF42" s="3"/>
      <c r="EBK42" s="18"/>
      <c r="EBM42" s="3"/>
      <c r="EBR42" s="18"/>
      <c r="EBT42" s="3"/>
      <c r="EBY42" s="18"/>
      <c r="ECA42" s="3"/>
      <c r="ECF42" s="18"/>
      <c r="ECH42" s="3"/>
      <c r="ECM42" s="18"/>
      <c r="ECO42" s="3"/>
      <c r="ECT42" s="18"/>
      <c r="ECV42" s="3"/>
      <c r="EDA42" s="18"/>
      <c r="EDC42" s="3"/>
      <c r="EDH42" s="18"/>
      <c r="EDJ42" s="3"/>
      <c r="EDO42" s="18"/>
      <c r="EDQ42" s="3"/>
      <c r="EDV42" s="18"/>
      <c r="EDX42" s="3"/>
      <c r="EEC42" s="18"/>
      <c r="EEE42" s="3"/>
      <c r="EEJ42" s="18"/>
      <c r="EEL42" s="3"/>
      <c r="EEQ42" s="18"/>
      <c r="EES42" s="3"/>
      <c r="EEX42" s="18"/>
      <c r="EEZ42" s="3"/>
      <c r="EFE42" s="18"/>
      <c r="EFG42" s="3"/>
      <c r="EFL42" s="18"/>
      <c r="EFN42" s="3"/>
      <c r="EFS42" s="18"/>
      <c r="EFU42" s="3"/>
      <c r="EFZ42" s="18"/>
      <c r="EGB42" s="3"/>
      <c r="EGG42" s="18"/>
      <c r="EGI42" s="3"/>
      <c r="EGN42" s="18"/>
      <c r="EGP42" s="3"/>
      <c r="EGU42" s="18"/>
      <c r="EGW42" s="3"/>
      <c r="EHB42" s="18"/>
      <c r="EHD42" s="3"/>
      <c r="EHI42" s="18"/>
      <c r="EHK42" s="3"/>
      <c r="EHP42" s="18"/>
      <c r="EHR42" s="3"/>
      <c r="EHW42" s="18"/>
      <c r="EHY42" s="3"/>
      <c r="EID42" s="18"/>
      <c r="EIF42" s="3"/>
      <c r="EIK42" s="18"/>
      <c r="EIM42" s="3"/>
      <c r="EIR42" s="18"/>
      <c r="EIT42" s="3"/>
      <c r="EIY42" s="18"/>
      <c r="EJA42" s="3"/>
      <c r="EJF42" s="18"/>
      <c r="EJH42" s="3"/>
      <c r="EJM42" s="18"/>
      <c r="EJO42" s="3"/>
      <c r="EJT42" s="18"/>
      <c r="EJV42" s="3"/>
      <c r="EKA42" s="18"/>
      <c r="EKC42" s="3"/>
      <c r="EKH42" s="18"/>
      <c r="EKJ42" s="3"/>
      <c r="EKO42" s="18"/>
      <c r="EKQ42" s="3"/>
      <c r="EKV42" s="18"/>
      <c r="EKX42" s="3"/>
      <c r="ELC42" s="18"/>
      <c r="ELE42" s="3"/>
      <c r="ELJ42" s="18"/>
      <c r="ELL42" s="3"/>
      <c r="ELQ42" s="18"/>
      <c r="ELS42" s="3"/>
      <c r="ELX42" s="18"/>
      <c r="ELZ42" s="3"/>
      <c r="EME42" s="18"/>
      <c r="EMG42" s="3"/>
      <c r="EML42" s="18"/>
      <c r="EMN42" s="3"/>
      <c r="EMS42" s="18"/>
      <c r="EMU42" s="3"/>
      <c r="EMZ42" s="18"/>
      <c r="ENB42" s="3"/>
      <c r="ENG42" s="18"/>
      <c r="ENI42" s="3"/>
      <c r="ENN42" s="18"/>
      <c r="ENP42" s="3"/>
      <c r="ENU42" s="18"/>
      <c r="ENW42" s="3"/>
      <c r="EOB42" s="18"/>
      <c r="EOD42" s="3"/>
      <c r="EOI42" s="18"/>
      <c r="EOK42" s="3"/>
      <c r="EOP42" s="18"/>
      <c r="EOR42" s="3"/>
      <c r="EOW42" s="18"/>
      <c r="EOY42" s="3"/>
      <c r="EPD42" s="18"/>
      <c r="EPF42" s="3"/>
      <c r="EPK42" s="18"/>
      <c r="EPM42" s="3"/>
      <c r="EPR42" s="18"/>
      <c r="EPT42" s="3"/>
      <c r="EPY42" s="18"/>
      <c r="EQA42" s="3"/>
      <c r="EQF42" s="18"/>
      <c r="EQH42" s="3"/>
      <c r="EQM42" s="18"/>
      <c r="EQO42" s="3"/>
      <c r="EQT42" s="18"/>
      <c r="EQV42" s="3"/>
      <c r="ERA42" s="18"/>
      <c r="ERC42" s="3"/>
      <c r="ERH42" s="18"/>
      <c r="ERJ42" s="3"/>
      <c r="ERO42" s="18"/>
      <c r="ERQ42" s="3"/>
      <c r="ERV42" s="18"/>
      <c r="ERX42" s="3"/>
      <c r="ESC42" s="18"/>
      <c r="ESE42" s="3"/>
      <c r="ESJ42" s="18"/>
      <c r="ESL42" s="3"/>
      <c r="ESQ42" s="18"/>
      <c r="ESS42" s="3"/>
      <c r="ESX42" s="18"/>
      <c r="ESZ42" s="3"/>
      <c r="ETE42" s="18"/>
      <c r="ETG42" s="3"/>
      <c r="ETL42" s="18"/>
      <c r="ETN42" s="3"/>
      <c r="ETS42" s="18"/>
      <c r="ETU42" s="3"/>
      <c r="ETZ42" s="18"/>
      <c r="EUB42" s="3"/>
      <c r="EUG42" s="18"/>
      <c r="EUI42" s="3"/>
      <c r="EUN42" s="18"/>
      <c r="EUP42" s="3"/>
      <c r="EUU42" s="18"/>
      <c r="EUW42" s="3"/>
      <c r="EVB42" s="18"/>
      <c r="EVD42" s="3"/>
      <c r="EVI42" s="18"/>
      <c r="EVK42" s="3"/>
      <c r="EVP42" s="18"/>
      <c r="EVR42" s="3"/>
      <c r="EVW42" s="18"/>
      <c r="EVY42" s="3"/>
      <c r="EWD42" s="18"/>
      <c r="EWF42" s="3"/>
      <c r="EWK42" s="18"/>
      <c r="EWM42" s="3"/>
      <c r="EWR42" s="18"/>
      <c r="EWT42" s="3"/>
      <c r="EWY42" s="18"/>
      <c r="EXA42" s="3"/>
      <c r="EXF42" s="18"/>
      <c r="EXH42" s="3"/>
      <c r="EXM42" s="18"/>
      <c r="EXO42" s="3"/>
      <c r="EXT42" s="18"/>
      <c r="EXV42" s="3"/>
      <c r="EYA42" s="18"/>
      <c r="EYC42" s="3"/>
      <c r="EYH42" s="18"/>
      <c r="EYJ42" s="3"/>
      <c r="EYO42" s="18"/>
      <c r="EYQ42" s="3"/>
      <c r="EYV42" s="18"/>
      <c r="EYX42" s="3"/>
      <c r="EZC42" s="18"/>
      <c r="EZE42" s="3"/>
      <c r="EZJ42" s="18"/>
      <c r="EZL42" s="3"/>
      <c r="EZQ42" s="18"/>
      <c r="EZS42" s="3"/>
      <c r="EZX42" s="18"/>
      <c r="EZZ42" s="3"/>
      <c r="FAE42" s="18"/>
      <c r="FAG42" s="3"/>
      <c r="FAL42" s="18"/>
      <c r="FAN42" s="3"/>
      <c r="FAS42" s="18"/>
      <c r="FAU42" s="3"/>
      <c r="FAZ42" s="18"/>
      <c r="FBB42" s="3"/>
      <c r="FBG42" s="18"/>
      <c r="FBI42" s="3"/>
      <c r="FBN42" s="18"/>
      <c r="FBP42" s="3"/>
      <c r="FBU42" s="18"/>
      <c r="FBW42" s="3"/>
      <c r="FCB42" s="18"/>
      <c r="FCD42" s="3"/>
      <c r="FCI42" s="18"/>
      <c r="FCK42" s="3"/>
      <c r="FCP42" s="18"/>
      <c r="FCR42" s="3"/>
      <c r="FCW42" s="18"/>
      <c r="FCY42" s="3"/>
      <c r="FDD42" s="18"/>
      <c r="FDF42" s="3"/>
      <c r="FDK42" s="18"/>
      <c r="FDM42" s="3"/>
      <c r="FDR42" s="18"/>
      <c r="FDT42" s="3"/>
      <c r="FDY42" s="18"/>
      <c r="FEA42" s="3"/>
      <c r="FEF42" s="18"/>
      <c r="FEH42" s="3"/>
      <c r="FEM42" s="18"/>
      <c r="FEO42" s="3"/>
      <c r="FET42" s="18"/>
      <c r="FEV42" s="3"/>
      <c r="FFA42" s="18"/>
      <c r="FFC42" s="3"/>
      <c r="FFH42" s="18"/>
      <c r="FFJ42" s="3"/>
      <c r="FFO42" s="18"/>
      <c r="FFQ42" s="3"/>
      <c r="FFV42" s="18"/>
      <c r="FFX42" s="3"/>
      <c r="FGC42" s="18"/>
      <c r="FGE42" s="3"/>
      <c r="FGJ42" s="18"/>
      <c r="FGL42" s="3"/>
      <c r="FGQ42" s="18"/>
      <c r="FGS42" s="3"/>
      <c r="FGX42" s="18"/>
      <c r="FGZ42" s="3"/>
      <c r="FHE42" s="18"/>
      <c r="FHG42" s="3"/>
      <c r="FHL42" s="18"/>
      <c r="FHN42" s="3"/>
      <c r="FHS42" s="18"/>
      <c r="FHU42" s="3"/>
      <c r="FHZ42" s="18"/>
      <c r="FIB42" s="3"/>
      <c r="FIG42" s="18"/>
      <c r="FII42" s="3"/>
      <c r="FIN42" s="18"/>
      <c r="FIP42" s="3"/>
      <c r="FIU42" s="18"/>
      <c r="FIW42" s="3"/>
      <c r="FJB42" s="18"/>
      <c r="FJD42" s="3"/>
      <c r="FJI42" s="18"/>
      <c r="FJK42" s="3"/>
      <c r="FJP42" s="18"/>
      <c r="FJR42" s="3"/>
      <c r="FJW42" s="18"/>
      <c r="FJY42" s="3"/>
      <c r="FKD42" s="18"/>
      <c r="FKF42" s="3"/>
      <c r="FKK42" s="18"/>
      <c r="FKM42" s="3"/>
      <c r="FKR42" s="18"/>
      <c r="FKT42" s="3"/>
      <c r="FKY42" s="18"/>
      <c r="FLA42" s="3"/>
      <c r="FLF42" s="18"/>
      <c r="FLH42" s="3"/>
      <c r="FLM42" s="18"/>
      <c r="FLO42" s="3"/>
      <c r="FLT42" s="18"/>
      <c r="FLV42" s="3"/>
      <c r="FMA42" s="18"/>
      <c r="FMC42" s="3"/>
      <c r="FMH42" s="18"/>
      <c r="FMJ42" s="3"/>
      <c r="FMO42" s="18"/>
      <c r="FMQ42" s="3"/>
      <c r="FMV42" s="18"/>
      <c r="FMX42" s="3"/>
      <c r="FNC42" s="18"/>
      <c r="FNE42" s="3"/>
      <c r="FNJ42" s="18"/>
      <c r="FNL42" s="3"/>
      <c r="FNQ42" s="18"/>
      <c r="FNS42" s="3"/>
      <c r="FNX42" s="18"/>
      <c r="FNZ42" s="3"/>
      <c r="FOE42" s="18"/>
      <c r="FOG42" s="3"/>
      <c r="FOL42" s="18"/>
      <c r="FON42" s="3"/>
      <c r="FOS42" s="18"/>
      <c r="FOU42" s="3"/>
      <c r="FOZ42" s="18"/>
      <c r="FPB42" s="3"/>
      <c r="FPG42" s="18"/>
      <c r="FPI42" s="3"/>
      <c r="FPN42" s="18"/>
      <c r="FPP42" s="3"/>
      <c r="FPU42" s="18"/>
      <c r="FPW42" s="3"/>
      <c r="FQB42" s="18"/>
      <c r="FQD42" s="3"/>
      <c r="FQI42" s="18"/>
      <c r="FQK42" s="3"/>
      <c r="FQP42" s="18"/>
      <c r="FQR42" s="3"/>
      <c r="FQW42" s="18"/>
      <c r="FQY42" s="3"/>
      <c r="FRD42" s="18"/>
      <c r="FRF42" s="3"/>
      <c r="FRK42" s="18"/>
      <c r="FRM42" s="3"/>
      <c r="FRR42" s="18"/>
      <c r="FRT42" s="3"/>
      <c r="FRY42" s="18"/>
      <c r="FSA42" s="3"/>
      <c r="FSF42" s="18"/>
      <c r="FSH42" s="3"/>
      <c r="FSM42" s="18"/>
      <c r="FSO42" s="3"/>
      <c r="FST42" s="18"/>
      <c r="FSV42" s="3"/>
      <c r="FTA42" s="18"/>
      <c r="FTC42" s="3"/>
      <c r="FTH42" s="18"/>
      <c r="FTJ42" s="3"/>
      <c r="FTO42" s="18"/>
      <c r="FTQ42" s="3"/>
      <c r="FTV42" s="18"/>
      <c r="FTX42" s="3"/>
      <c r="FUC42" s="18"/>
      <c r="FUE42" s="3"/>
      <c r="FUJ42" s="18"/>
      <c r="FUL42" s="3"/>
      <c r="FUQ42" s="18"/>
      <c r="FUS42" s="3"/>
      <c r="FUX42" s="18"/>
      <c r="FUZ42" s="3"/>
      <c r="FVE42" s="18"/>
      <c r="FVG42" s="3"/>
      <c r="FVL42" s="18"/>
      <c r="FVN42" s="3"/>
      <c r="FVS42" s="18"/>
      <c r="FVU42" s="3"/>
      <c r="FVZ42" s="18"/>
      <c r="FWB42" s="3"/>
      <c r="FWG42" s="18"/>
      <c r="FWI42" s="3"/>
      <c r="FWN42" s="18"/>
      <c r="FWP42" s="3"/>
      <c r="FWU42" s="18"/>
      <c r="FWW42" s="3"/>
      <c r="FXB42" s="18"/>
      <c r="FXD42" s="3"/>
      <c r="FXI42" s="18"/>
      <c r="FXK42" s="3"/>
      <c r="FXP42" s="18"/>
      <c r="FXR42" s="3"/>
      <c r="FXW42" s="18"/>
      <c r="FXY42" s="3"/>
      <c r="FYD42" s="18"/>
      <c r="FYF42" s="3"/>
      <c r="FYK42" s="18"/>
      <c r="FYM42" s="3"/>
      <c r="FYR42" s="18"/>
      <c r="FYT42" s="3"/>
      <c r="FYY42" s="18"/>
      <c r="FZA42" s="3"/>
      <c r="FZF42" s="18"/>
      <c r="FZH42" s="3"/>
      <c r="FZM42" s="18"/>
      <c r="FZO42" s="3"/>
      <c r="FZT42" s="18"/>
      <c r="FZV42" s="3"/>
      <c r="GAA42" s="18"/>
      <c r="GAC42" s="3"/>
      <c r="GAH42" s="18"/>
      <c r="GAJ42" s="3"/>
      <c r="GAO42" s="18"/>
      <c r="GAQ42" s="3"/>
      <c r="GAV42" s="18"/>
      <c r="GAX42" s="3"/>
      <c r="GBC42" s="18"/>
      <c r="GBE42" s="3"/>
      <c r="GBJ42" s="18"/>
      <c r="GBL42" s="3"/>
      <c r="GBQ42" s="18"/>
      <c r="GBS42" s="3"/>
      <c r="GBX42" s="18"/>
      <c r="GBZ42" s="3"/>
      <c r="GCE42" s="18"/>
      <c r="GCG42" s="3"/>
      <c r="GCL42" s="18"/>
      <c r="GCN42" s="3"/>
      <c r="GCS42" s="18"/>
      <c r="GCU42" s="3"/>
      <c r="GCZ42" s="18"/>
      <c r="GDB42" s="3"/>
      <c r="GDG42" s="18"/>
      <c r="GDI42" s="3"/>
      <c r="GDN42" s="18"/>
      <c r="GDP42" s="3"/>
      <c r="GDU42" s="18"/>
      <c r="GDW42" s="3"/>
      <c r="GEB42" s="18"/>
      <c r="GED42" s="3"/>
      <c r="GEI42" s="18"/>
      <c r="GEK42" s="3"/>
      <c r="GEP42" s="18"/>
      <c r="GER42" s="3"/>
      <c r="GEW42" s="18"/>
      <c r="GEY42" s="3"/>
      <c r="GFD42" s="18"/>
      <c r="GFF42" s="3"/>
      <c r="GFK42" s="18"/>
      <c r="GFM42" s="3"/>
      <c r="GFR42" s="18"/>
      <c r="GFT42" s="3"/>
      <c r="GFY42" s="18"/>
      <c r="GGA42" s="3"/>
      <c r="GGF42" s="18"/>
      <c r="GGH42" s="3"/>
      <c r="GGM42" s="18"/>
      <c r="GGO42" s="3"/>
      <c r="GGT42" s="18"/>
      <c r="GGV42" s="3"/>
      <c r="GHA42" s="18"/>
      <c r="GHC42" s="3"/>
      <c r="GHH42" s="18"/>
      <c r="GHJ42" s="3"/>
      <c r="GHO42" s="18"/>
      <c r="GHQ42" s="3"/>
      <c r="GHV42" s="18"/>
      <c r="GHX42" s="3"/>
      <c r="GIC42" s="18"/>
      <c r="GIE42" s="3"/>
      <c r="GIJ42" s="18"/>
      <c r="GIL42" s="3"/>
      <c r="GIQ42" s="18"/>
      <c r="GIS42" s="3"/>
      <c r="GIX42" s="18"/>
      <c r="GIZ42" s="3"/>
      <c r="GJE42" s="18"/>
      <c r="GJG42" s="3"/>
      <c r="GJL42" s="18"/>
      <c r="GJN42" s="3"/>
      <c r="GJS42" s="18"/>
      <c r="GJU42" s="3"/>
      <c r="GJZ42" s="18"/>
      <c r="GKB42" s="3"/>
      <c r="GKG42" s="18"/>
      <c r="GKI42" s="3"/>
      <c r="GKN42" s="18"/>
      <c r="GKP42" s="3"/>
      <c r="GKU42" s="18"/>
      <c r="GKW42" s="3"/>
      <c r="GLB42" s="18"/>
      <c r="GLD42" s="3"/>
      <c r="GLI42" s="18"/>
      <c r="GLK42" s="3"/>
      <c r="GLP42" s="18"/>
      <c r="GLR42" s="3"/>
      <c r="GLW42" s="18"/>
      <c r="GLY42" s="3"/>
      <c r="GMD42" s="18"/>
      <c r="GMF42" s="3"/>
      <c r="GMK42" s="18"/>
      <c r="GMM42" s="3"/>
      <c r="GMR42" s="18"/>
      <c r="GMT42" s="3"/>
      <c r="GMY42" s="18"/>
      <c r="GNA42" s="3"/>
      <c r="GNF42" s="18"/>
      <c r="GNH42" s="3"/>
      <c r="GNM42" s="18"/>
      <c r="GNO42" s="3"/>
      <c r="GNT42" s="18"/>
      <c r="GNV42" s="3"/>
      <c r="GOA42" s="18"/>
      <c r="GOC42" s="3"/>
      <c r="GOH42" s="18"/>
      <c r="GOJ42" s="3"/>
      <c r="GOO42" s="18"/>
      <c r="GOQ42" s="3"/>
      <c r="GOV42" s="18"/>
      <c r="GOX42" s="3"/>
      <c r="GPC42" s="18"/>
      <c r="GPE42" s="3"/>
      <c r="GPJ42" s="18"/>
      <c r="GPL42" s="3"/>
      <c r="GPQ42" s="18"/>
      <c r="GPS42" s="3"/>
      <c r="GPX42" s="18"/>
      <c r="GPZ42" s="3"/>
      <c r="GQE42" s="18"/>
      <c r="GQG42" s="3"/>
      <c r="GQL42" s="18"/>
      <c r="GQN42" s="3"/>
      <c r="GQS42" s="18"/>
      <c r="GQU42" s="3"/>
      <c r="GQZ42" s="18"/>
      <c r="GRB42" s="3"/>
      <c r="GRG42" s="18"/>
      <c r="GRI42" s="3"/>
      <c r="GRN42" s="18"/>
      <c r="GRP42" s="3"/>
      <c r="GRU42" s="18"/>
      <c r="GRW42" s="3"/>
      <c r="GSB42" s="18"/>
      <c r="GSD42" s="3"/>
      <c r="GSI42" s="18"/>
      <c r="GSK42" s="3"/>
      <c r="GSP42" s="18"/>
      <c r="GSR42" s="3"/>
      <c r="GSW42" s="18"/>
      <c r="GSY42" s="3"/>
      <c r="GTD42" s="18"/>
      <c r="GTF42" s="3"/>
      <c r="GTK42" s="18"/>
      <c r="GTM42" s="3"/>
      <c r="GTR42" s="18"/>
      <c r="GTT42" s="3"/>
      <c r="GTY42" s="18"/>
      <c r="GUA42" s="3"/>
      <c r="GUF42" s="18"/>
      <c r="GUH42" s="3"/>
      <c r="GUM42" s="18"/>
      <c r="GUO42" s="3"/>
      <c r="GUT42" s="18"/>
      <c r="GUV42" s="3"/>
      <c r="GVA42" s="18"/>
      <c r="GVC42" s="3"/>
      <c r="GVH42" s="18"/>
      <c r="GVJ42" s="3"/>
      <c r="GVO42" s="18"/>
      <c r="GVQ42" s="3"/>
      <c r="GVV42" s="18"/>
      <c r="GVX42" s="3"/>
      <c r="GWC42" s="18"/>
      <c r="GWE42" s="3"/>
      <c r="GWJ42" s="18"/>
      <c r="GWL42" s="3"/>
      <c r="GWQ42" s="18"/>
      <c r="GWS42" s="3"/>
      <c r="GWX42" s="18"/>
      <c r="GWZ42" s="3"/>
      <c r="GXE42" s="18"/>
      <c r="GXG42" s="3"/>
      <c r="GXL42" s="18"/>
      <c r="GXN42" s="3"/>
      <c r="GXS42" s="18"/>
      <c r="GXU42" s="3"/>
      <c r="GXZ42" s="18"/>
      <c r="GYB42" s="3"/>
      <c r="GYG42" s="18"/>
      <c r="GYI42" s="3"/>
      <c r="GYN42" s="18"/>
      <c r="GYP42" s="3"/>
      <c r="GYU42" s="18"/>
      <c r="GYW42" s="3"/>
      <c r="GZB42" s="18"/>
      <c r="GZD42" s="3"/>
      <c r="GZI42" s="18"/>
      <c r="GZK42" s="3"/>
      <c r="GZP42" s="18"/>
      <c r="GZR42" s="3"/>
      <c r="GZW42" s="18"/>
      <c r="GZY42" s="3"/>
      <c r="HAD42" s="18"/>
      <c r="HAF42" s="3"/>
      <c r="HAK42" s="18"/>
      <c r="HAM42" s="3"/>
      <c r="HAR42" s="18"/>
      <c r="HAT42" s="3"/>
      <c r="HAY42" s="18"/>
      <c r="HBA42" s="3"/>
      <c r="HBF42" s="18"/>
      <c r="HBH42" s="3"/>
      <c r="HBM42" s="18"/>
      <c r="HBO42" s="3"/>
      <c r="HBT42" s="18"/>
      <c r="HBV42" s="3"/>
      <c r="HCA42" s="18"/>
      <c r="HCC42" s="3"/>
      <c r="HCH42" s="18"/>
      <c r="HCJ42" s="3"/>
      <c r="HCO42" s="18"/>
      <c r="HCQ42" s="3"/>
      <c r="HCV42" s="18"/>
      <c r="HCX42" s="3"/>
      <c r="HDC42" s="18"/>
      <c r="HDE42" s="3"/>
      <c r="HDJ42" s="18"/>
      <c r="HDL42" s="3"/>
      <c r="HDQ42" s="18"/>
      <c r="HDS42" s="3"/>
      <c r="HDX42" s="18"/>
      <c r="HDZ42" s="3"/>
      <c r="HEE42" s="18"/>
      <c r="HEG42" s="3"/>
      <c r="HEL42" s="18"/>
      <c r="HEN42" s="3"/>
      <c r="HES42" s="18"/>
      <c r="HEU42" s="3"/>
      <c r="HEZ42" s="18"/>
      <c r="HFB42" s="3"/>
      <c r="HFG42" s="18"/>
      <c r="HFI42" s="3"/>
      <c r="HFN42" s="18"/>
      <c r="HFP42" s="3"/>
      <c r="HFU42" s="18"/>
      <c r="HFW42" s="3"/>
      <c r="HGB42" s="18"/>
      <c r="HGD42" s="3"/>
      <c r="HGI42" s="18"/>
      <c r="HGK42" s="3"/>
      <c r="HGP42" s="18"/>
      <c r="HGR42" s="3"/>
      <c r="HGW42" s="18"/>
      <c r="HGY42" s="3"/>
      <c r="HHD42" s="18"/>
      <c r="HHF42" s="3"/>
      <c r="HHK42" s="18"/>
      <c r="HHM42" s="3"/>
      <c r="HHR42" s="18"/>
      <c r="HHT42" s="3"/>
      <c r="HHY42" s="18"/>
      <c r="HIA42" s="3"/>
      <c r="HIF42" s="18"/>
      <c r="HIH42" s="3"/>
      <c r="HIM42" s="18"/>
      <c r="HIO42" s="3"/>
      <c r="HIT42" s="18"/>
      <c r="HIV42" s="3"/>
      <c r="HJA42" s="18"/>
      <c r="HJC42" s="3"/>
      <c r="HJH42" s="18"/>
      <c r="HJJ42" s="3"/>
      <c r="HJO42" s="18"/>
      <c r="HJQ42" s="3"/>
      <c r="HJV42" s="18"/>
      <c r="HJX42" s="3"/>
      <c r="HKC42" s="18"/>
      <c r="HKE42" s="3"/>
      <c r="HKJ42" s="18"/>
      <c r="HKL42" s="3"/>
      <c r="HKQ42" s="18"/>
      <c r="HKS42" s="3"/>
      <c r="HKX42" s="18"/>
      <c r="HKZ42" s="3"/>
      <c r="HLE42" s="18"/>
      <c r="HLG42" s="3"/>
      <c r="HLL42" s="18"/>
      <c r="HLN42" s="3"/>
      <c r="HLS42" s="18"/>
      <c r="HLU42" s="3"/>
      <c r="HLZ42" s="18"/>
      <c r="HMB42" s="3"/>
      <c r="HMG42" s="18"/>
      <c r="HMI42" s="3"/>
      <c r="HMN42" s="18"/>
      <c r="HMP42" s="3"/>
      <c r="HMU42" s="18"/>
      <c r="HMW42" s="3"/>
      <c r="HNB42" s="18"/>
      <c r="HND42" s="3"/>
      <c r="HNI42" s="18"/>
      <c r="HNK42" s="3"/>
      <c r="HNP42" s="18"/>
      <c r="HNR42" s="3"/>
      <c r="HNW42" s="18"/>
      <c r="HNY42" s="3"/>
      <c r="HOD42" s="18"/>
      <c r="HOF42" s="3"/>
      <c r="HOK42" s="18"/>
      <c r="HOM42" s="3"/>
      <c r="HOR42" s="18"/>
      <c r="HOT42" s="3"/>
      <c r="HOY42" s="18"/>
      <c r="HPA42" s="3"/>
      <c r="HPF42" s="18"/>
      <c r="HPH42" s="3"/>
      <c r="HPM42" s="18"/>
      <c r="HPO42" s="3"/>
      <c r="HPT42" s="18"/>
      <c r="HPV42" s="3"/>
      <c r="HQA42" s="18"/>
      <c r="HQC42" s="3"/>
      <c r="HQH42" s="18"/>
      <c r="HQJ42" s="3"/>
      <c r="HQO42" s="18"/>
      <c r="HQQ42" s="3"/>
      <c r="HQV42" s="18"/>
      <c r="HQX42" s="3"/>
      <c r="HRC42" s="18"/>
      <c r="HRE42" s="3"/>
      <c r="HRJ42" s="18"/>
      <c r="HRL42" s="3"/>
      <c r="HRQ42" s="18"/>
      <c r="HRS42" s="3"/>
      <c r="HRX42" s="18"/>
      <c r="HRZ42" s="3"/>
      <c r="HSE42" s="18"/>
      <c r="HSG42" s="3"/>
      <c r="HSL42" s="18"/>
      <c r="HSN42" s="3"/>
      <c r="HSS42" s="18"/>
      <c r="HSU42" s="3"/>
      <c r="HSZ42" s="18"/>
      <c r="HTB42" s="3"/>
      <c r="HTG42" s="18"/>
      <c r="HTI42" s="3"/>
      <c r="HTN42" s="18"/>
      <c r="HTP42" s="3"/>
      <c r="HTU42" s="18"/>
      <c r="HTW42" s="3"/>
      <c r="HUB42" s="18"/>
      <c r="HUD42" s="3"/>
      <c r="HUI42" s="18"/>
      <c r="HUK42" s="3"/>
      <c r="HUP42" s="18"/>
      <c r="HUR42" s="3"/>
      <c r="HUW42" s="18"/>
      <c r="HUY42" s="3"/>
      <c r="HVD42" s="18"/>
      <c r="HVF42" s="3"/>
      <c r="HVK42" s="18"/>
      <c r="HVM42" s="3"/>
      <c r="HVR42" s="18"/>
      <c r="HVT42" s="3"/>
      <c r="HVY42" s="18"/>
      <c r="HWA42" s="3"/>
      <c r="HWF42" s="18"/>
      <c r="HWH42" s="3"/>
      <c r="HWM42" s="18"/>
      <c r="HWO42" s="3"/>
      <c r="HWT42" s="18"/>
      <c r="HWV42" s="3"/>
      <c r="HXA42" s="18"/>
      <c r="HXC42" s="3"/>
      <c r="HXH42" s="18"/>
      <c r="HXJ42" s="3"/>
      <c r="HXO42" s="18"/>
      <c r="HXQ42" s="3"/>
      <c r="HXV42" s="18"/>
      <c r="HXX42" s="3"/>
      <c r="HYC42" s="18"/>
      <c r="HYE42" s="3"/>
      <c r="HYJ42" s="18"/>
      <c r="HYL42" s="3"/>
      <c r="HYQ42" s="18"/>
      <c r="HYS42" s="3"/>
      <c r="HYX42" s="18"/>
      <c r="HYZ42" s="3"/>
      <c r="HZE42" s="18"/>
      <c r="HZG42" s="3"/>
      <c r="HZL42" s="18"/>
      <c r="HZN42" s="3"/>
      <c r="HZS42" s="18"/>
      <c r="HZU42" s="3"/>
      <c r="HZZ42" s="18"/>
      <c r="IAB42" s="3"/>
      <c r="IAG42" s="18"/>
      <c r="IAI42" s="3"/>
      <c r="IAN42" s="18"/>
      <c r="IAP42" s="3"/>
      <c r="IAU42" s="18"/>
      <c r="IAW42" s="3"/>
      <c r="IBB42" s="18"/>
      <c r="IBD42" s="3"/>
      <c r="IBI42" s="18"/>
      <c r="IBK42" s="3"/>
      <c r="IBP42" s="18"/>
      <c r="IBR42" s="3"/>
      <c r="IBW42" s="18"/>
      <c r="IBY42" s="3"/>
      <c r="ICD42" s="18"/>
      <c r="ICF42" s="3"/>
      <c r="ICK42" s="18"/>
      <c r="ICM42" s="3"/>
      <c r="ICR42" s="18"/>
      <c r="ICT42" s="3"/>
      <c r="ICY42" s="18"/>
      <c r="IDA42" s="3"/>
      <c r="IDF42" s="18"/>
      <c r="IDH42" s="3"/>
      <c r="IDM42" s="18"/>
      <c r="IDO42" s="3"/>
      <c r="IDT42" s="18"/>
      <c r="IDV42" s="3"/>
      <c r="IEA42" s="18"/>
      <c r="IEC42" s="3"/>
      <c r="IEH42" s="18"/>
      <c r="IEJ42" s="3"/>
      <c r="IEO42" s="18"/>
      <c r="IEQ42" s="3"/>
      <c r="IEV42" s="18"/>
      <c r="IEX42" s="3"/>
      <c r="IFC42" s="18"/>
      <c r="IFE42" s="3"/>
      <c r="IFJ42" s="18"/>
      <c r="IFL42" s="3"/>
      <c r="IFQ42" s="18"/>
      <c r="IFS42" s="3"/>
      <c r="IFX42" s="18"/>
      <c r="IFZ42" s="3"/>
      <c r="IGE42" s="18"/>
      <c r="IGG42" s="3"/>
      <c r="IGL42" s="18"/>
      <c r="IGN42" s="3"/>
      <c r="IGS42" s="18"/>
      <c r="IGU42" s="3"/>
      <c r="IGZ42" s="18"/>
      <c r="IHB42" s="3"/>
      <c r="IHG42" s="18"/>
      <c r="IHI42" s="3"/>
      <c r="IHN42" s="18"/>
      <c r="IHP42" s="3"/>
      <c r="IHU42" s="18"/>
      <c r="IHW42" s="3"/>
      <c r="IIB42" s="18"/>
      <c r="IID42" s="3"/>
      <c r="III42" s="18"/>
      <c r="IIK42" s="3"/>
      <c r="IIP42" s="18"/>
      <c r="IIR42" s="3"/>
      <c r="IIW42" s="18"/>
      <c r="IIY42" s="3"/>
      <c r="IJD42" s="18"/>
      <c r="IJF42" s="3"/>
      <c r="IJK42" s="18"/>
      <c r="IJM42" s="3"/>
      <c r="IJR42" s="18"/>
      <c r="IJT42" s="3"/>
      <c r="IJY42" s="18"/>
      <c r="IKA42" s="3"/>
      <c r="IKF42" s="18"/>
      <c r="IKH42" s="3"/>
      <c r="IKM42" s="18"/>
      <c r="IKO42" s="3"/>
      <c r="IKT42" s="18"/>
      <c r="IKV42" s="3"/>
      <c r="ILA42" s="18"/>
      <c r="ILC42" s="3"/>
      <c r="ILH42" s="18"/>
      <c r="ILJ42" s="3"/>
      <c r="ILO42" s="18"/>
      <c r="ILQ42" s="3"/>
      <c r="ILV42" s="18"/>
      <c r="ILX42" s="3"/>
      <c r="IMC42" s="18"/>
      <c r="IME42" s="3"/>
      <c r="IMJ42" s="18"/>
      <c r="IML42" s="3"/>
      <c r="IMQ42" s="18"/>
      <c r="IMS42" s="3"/>
      <c r="IMX42" s="18"/>
      <c r="IMZ42" s="3"/>
      <c r="INE42" s="18"/>
      <c r="ING42" s="3"/>
      <c r="INL42" s="18"/>
      <c r="INN42" s="3"/>
      <c r="INS42" s="18"/>
      <c r="INU42" s="3"/>
      <c r="INZ42" s="18"/>
      <c r="IOB42" s="3"/>
      <c r="IOG42" s="18"/>
      <c r="IOI42" s="3"/>
      <c r="ION42" s="18"/>
      <c r="IOP42" s="3"/>
      <c r="IOU42" s="18"/>
      <c r="IOW42" s="3"/>
      <c r="IPB42" s="18"/>
      <c r="IPD42" s="3"/>
      <c r="IPI42" s="18"/>
      <c r="IPK42" s="3"/>
      <c r="IPP42" s="18"/>
      <c r="IPR42" s="3"/>
      <c r="IPW42" s="18"/>
      <c r="IPY42" s="3"/>
      <c r="IQD42" s="18"/>
      <c r="IQF42" s="3"/>
      <c r="IQK42" s="18"/>
      <c r="IQM42" s="3"/>
      <c r="IQR42" s="18"/>
      <c r="IQT42" s="3"/>
      <c r="IQY42" s="18"/>
      <c r="IRA42" s="3"/>
      <c r="IRF42" s="18"/>
      <c r="IRH42" s="3"/>
      <c r="IRM42" s="18"/>
      <c r="IRO42" s="3"/>
      <c r="IRT42" s="18"/>
      <c r="IRV42" s="3"/>
      <c r="ISA42" s="18"/>
      <c r="ISC42" s="3"/>
      <c r="ISH42" s="18"/>
      <c r="ISJ42" s="3"/>
      <c r="ISO42" s="18"/>
      <c r="ISQ42" s="3"/>
      <c r="ISV42" s="18"/>
      <c r="ISX42" s="3"/>
      <c r="ITC42" s="18"/>
      <c r="ITE42" s="3"/>
      <c r="ITJ42" s="18"/>
      <c r="ITL42" s="3"/>
      <c r="ITQ42" s="18"/>
      <c r="ITS42" s="3"/>
      <c r="ITX42" s="18"/>
      <c r="ITZ42" s="3"/>
      <c r="IUE42" s="18"/>
      <c r="IUG42" s="3"/>
      <c r="IUL42" s="18"/>
      <c r="IUN42" s="3"/>
      <c r="IUS42" s="18"/>
      <c r="IUU42" s="3"/>
      <c r="IUZ42" s="18"/>
      <c r="IVB42" s="3"/>
      <c r="IVG42" s="18"/>
      <c r="IVI42" s="3"/>
      <c r="IVN42" s="18"/>
      <c r="IVP42" s="3"/>
      <c r="IVU42" s="18"/>
      <c r="IVW42" s="3"/>
      <c r="IWB42" s="18"/>
      <c r="IWD42" s="3"/>
      <c r="IWI42" s="18"/>
      <c r="IWK42" s="3"/>
      <c r="IWP42" s="18"/>
      <c r="IWR42" s="3"/>
      <c r="IWW42" s="18"/>
      <c r="IWY42" s="3"/>
      <c r="IXD42" s="18"/>
      <c r="IXF42" s="3"/>
      <c r="IXK42" s="18"/>
      <c r="IXM42" s="3"/>
      <c r="IXR42" s="18"/>
      <c r="IXT42" s="3"/>
      <c r="IXY42" s="18"/>
      <c r="IYA42" s="3"/>
      <c r="IYF42" s="18"/>
      <c r="IYH42" s="3"/>
      <c r="IYM42" s="18"/>
      <c r="IYO42" s="3"/>
      <c r="IYT42" s="18"/>
      <c r="IYV42" s="3"/>
      <c r="IZA42" s="18"/>
      <c r="IZC42" s="3"/>
      <c r="IZH42" s="18"/>
      <c r="IZJ42" s="3"/>
      <c r="IZO42" s="18"/>
      <c r="IZQ42" s="3"/>
      <c r="IZV42" s="18"/>
      <c r="IZX42" s="3"/>
      <c r="JAC42" s="18"/>
      <c r="JAE42" s="3"/>
      <c r="JAJ42" s="18"/>
      <c r="JAL42" s="3"/>
      <c r="JAQ42" s="18"/>
      <c r="JAS42" s="3"/>
      <c r="JAX42" s="18"/>
      <c r="JAZ42" s="3"/>
      <c r="JBE42" s="18"/>
      <c r="JBG42" s="3"/>
      <c r="JBL42" s="18"/>
      <c r="JBN42" s="3"/>
      <c r="JBS42" s="18"/>
      <c r="JBU42" s="3"/>
      <c r="JBZ42" s="18"/>
      <c r="JCB42" s="3"/>
      <c r="JCG42" s="18"/>
      <c r="JCI42" s="3"/>
      <c r="JCN42" s="18"/>
      <c r="JCP42" s="3"/>
      <c r="JCU42" s="18"/>
      <c r="JCW42" s="3"/>
      <c r="JDB42" s="18"/>
      <c r="JDD42" s="3"/>
      <c r="JDI42" s="18"/>
      <c r="JDK42" s="3"/>
      <c r="JDP42" s="18"/>
      <c r="JDR42" s="3"/>
      <c r="JDW42" s="18"/>
      <c r="JDY42" s="3"/>
      <c r="JED42" s="18"/>
      <c r="JEF42" s="3"/>
      <c r="JEK42" s="18"/>
      <c r="JEM42" s="3"/>
      <c r="JER42" s="18"/>
      <c r="JET42" s="3"/>
      <c r="JEY42" s="18"/>
      <c r="JFA42" s="3"/>
      <c r="JFF42" s="18"/>
      <c r="JFH42" s="3"/>
      <c r="JFM42" s="18"/>
      <c r="JFO42" s="3"/>
      <c r="JFT42" s="18"/>
      <c r="JFV42" s="3"/>
      <c r="JGA42" s="18"/>
      <c r="JGC42" s="3"/>
      <c r="JGH42" s="18"/>
      <c r="JGJ42" s="3"/>
      <c r="JGO42" s="18"/>
      <c r="JGQ42" s="3"/>
      <c r="JGV42" s="18"/>
      <c r="JGX42" s="3"/>
      <c r="JHC42" s="18"/>
      <c r="JHE42" s="3"/>
      <c r="JHJ42" s="18"/>
      <c r="JHL42" s="3"/>
      <c r="JHQ42" s="18"/>
      <c r="JHS42" s="3"/>
      <c r="JHX42" s="18"/>
      <c r="JHZ42" s="3"/>
      <c r="JIE42" s="18"/>
      <c r="JIG42" s="3"/>
      <c r="JIL42" s="18"/>
      <c r="JIN42" s="3"/>
      <c r="JIS42" s="18"/>
      <c r="JIU42" s="3"/>
      <c r="JIZ42" s="18"/>
      <c r="JJB42" s="3"/>
      <c r="JJG42" s="18"/>
      <c r="JJI42" s="3"/>
      <c r="JJN42" s="18"/>
      <c r="JJP42" s="3"/>
      <c r="JJU42" s="18"/>
      <c r="JJW42" s="3"/>
      <c r="JKB42" s="18"/>
      <c r="JKD42" s="3"/>
      <c r="JKI42" s="18"/>
      <c r="JKK42" s="3"/>
      <c r="JKP42" s="18"/>
      <c r="JKR42" s="3"/>
      <c r="JKW42" s="18"/>
      <c r="JKY42" s="3"/>
      <c r="JLD42" s="18"/>
      <c r="JLF42" s="3"/>
      <c r="JLK42" s="18"/>
      <c r="JLM42" s="3"/>
      <c r="JLR42" s="18"/>
      <c r="JLT42" s="3"/>
      <c r="JLY42" s="18"/>
      <c r="JMA42" s="3"/>
      <c r="JMF42" s="18"/>
      <c r="JMH42" s="3"/>
      <c r="JMM42" s="18"/>
      <c r="JMO42" s="3"/>
      <c r="JMT42" s="18"/>
      <c r="JMV42" s="3"/>
      <c r="JNA42" s="18"/>
      <c r="JNC42" s="3"/>
      <c r="JNH42" s="18"/>
      <c r="JNJ42" s="3"/>
      <c r="JNO42" s="18"/>
      <c r="JNQ42" s="3"/>
      <c r="JNV42" s="18"/>
      <c r="JNX42" s="3"/>
      <c r="JOC42" s="18"/>
      <c r="JOE42" s="3"/>
      <c r="JOJ42" s="18"/>
      <c r="JOL42" s="3"/>
      <c r="JOQ42" s="18"/>
      <c r="JOS42" s="3"/>
      <c r="JOX42" s="18"/>
      <c r="JOZ42" s="3"/>
      <c r="JPE42" s="18"/>
      <c r="JPG42" s="3"/>
      <c r="JPL42" s="18"/>
      <c r="JPN42" s="3"/>
      <c r="JPS42" s="18"/>
      <c r="JPU42" s="3"/>
      <c r="JPZ42" s="18"/>
      <c r="JQB42" s="3"/>
      <c r="JQG42" s="18"/>
      <c r="JQI42" s="3"/>
      <c r="JQN42" s="18"/>
      <c r="JQP42" s="3"/>
      <c r="JQU42" s="18"/>
      <c r="JQW42" s="3"/>
      <c r="JRB42" s="18"/>
      <c r="JRD42" s="3"/>
      <c r="JRI42" s="18"/>
      <c r="JRK42" s="3"/>
      <c r="JRP42" s="18"/>
      <c r="JRR42" s="3"/>
      <c r="JRW42" s="18"/>
      <c r="JRY42" s="3"/>
      <c r="JSD42" s="18"/>
      <c r="JSF42" s="3"/>
      <c r="JSK42" s="18"/>
      <c r="JSM42" s="3"/>
      <c r="JSR42" s="18"/>
      <c r="JST42" s="3"/>
      <c r="JSY42" s="18"/>
      <c r="JTA42" s="3"/>
      <c r="JTF42" s="18"/>
      <c r="JTH42" s="3"/>
      <c r="JTM42" s="18"/>
      <c r="JTO42" s="3"/>
      <c r="JTT42" s="18"/>
      <c r="JTV42" s="3"/>
      <c r="JUA42" s="18"/>
      <c r="JUC42" s="3"/>
      <c r="JUH42" s="18"/>
      <c r="JUJ42" s="3"/>
      <c r="JUO42" s="18"/>
      <c r="JUQ42" s="3"/>
      <c r="JUV42" s="18"/>
      <c r="JUX42" s="3"/>
      <c r="JVC42" s="18"/>
      <c r="JVE42" s="3"/>
      <c r="JVJ42" s="18"/>
      <c r="JVL42" s="3"/>
      <c r="JVQ42" s="18"/>
      <c r="JVS42" s="3"/>
      <c r="JVX42" s="18"/>
      <c r="JVZ42" s="3"/>
      <c r="JWE42" s="18"/>
      <c r="JWG42" s="3"/>
      <c r="JWL42" s="18"/>
      <c r="JWN42" s="3"/>
      <c r="JWS42" s="18"/>
      <c r="JWU42" s="3"/>
      <c r="JWZ42" s="18"/>
      <c r="JXB42" s="3"/>
      <c r="JXG42" s="18"/>
      <c r="JXI42" s="3"/>
      <c r="JXN42" s="18"/>
      <c r="JXP42" s="3"/>
      <c r="JXU42" s="18"/>
      <c r="JXW42" s="3"/>
      <c r="JYB42" s="18"/>
      <c r="JYD42" s="3"/>
      <c r="JYI42" s="18"/>
      <c r="JYK42" s="3"/>
      <c r="JYP42" s="18"/>
      <c r="JYR42" s="3"/>
      <c r="JYW42" s="18"/>
      <c r="JYY42" s="3"/>
      <c r="JZD42" s="18"/>
      <c r="JZF42" s="3"/>
      <c r="JZK42" s="18"/>
      <c r="JZM42" s="3"/>
      <c r="JZR42" s="18"/>
      <c r="JZT42" s="3"/>
      <c r="JZY42" s="18"/>
      <c r="KAA42" s="3"/>
      <c r="KAF42" s="18"/>
      <c r="KAH42" s="3"/>
      <c r="KAM42" s="18"/>
      <c r="KAO42" s="3"/>
      <c r="KAT42" s="18"/>
      <c r="KAV42" s="3"/>
      <c r="KBA42" s="18"/>
      <c r="KBC42" s="3"/>
      <c r="KBH42" s="18"/>
      <c r="KBJ42" s="3"/>
      <c r="KBO42" s="18"/>
      <c r="KBQ42" s="3"/>
      <c r="KBV42" s="18"/>
      <c r="KBX42" s="3"/>
      <c r="KCC42" s="18"/>
      <c r="KCE42" s="3"/>
      <c r="KCJ42" s="18"/>
      <c r="KCL42" s="3"/>
      <c r="KCQ42" s="18"/>
      <c r="KCS42" s="3"/>
      <c r="KCX42" s="18"/>
      <c r="KCZ42" s="3"/>
      <c r="KDE42" s="18"/>
      <c r="KDG42" s="3"/>
      <c r="KDL42" s="18"/>
      <c r="KDN42" s="3"/>
      <c r="KDS42" s="18"/>
      <c r="KDU42" s="3"/>
      <c r="KDZ42" s="18"/>
      <c r="KEB42" s="3"/>
      <c r="KEG42" s="18"/>
      <c r="KEI42" s="3"/>
      <c r="KEN42" s="18"/>
      <c r="KEP42" s="3"/>
      <c r="KEU42" s="18"/>
      <c r="KEW42" s="3"/>
      <c r="KFB42" s="18"/>
      <c r="KFD42" s="3"/>
      <c r="KFI42" s="18"/>
      <c r="KFK42" s="3"/>
      <c r="KFP42" s="18"/>
      <c r="KFR42" s="3"/>
      <c r="KFW42" s="18"/>
      <c r="KFY42" s="3"/>
      <c r="KGD42" s="18"/>
      <c r="KGF42" s="3"/>
      <c r="KGK42" s="18"/>
      <c r="KGM42" s="3"/>
      <c r="KGR42" s="18"/>
      <c r="KGT42" s="3"/>
      <c r="KGY42" s="18"/>
      <c r="KHA42" s="3"/>
      <c r="KHF42" s="18"/>
      <c r="KHH42" s="3"/>
      <c r="KHM42" s="18"/>
      <c r="KHO42" s="3"/>
      <c r="KHT42" s="18"/>
      <c r="KHV42" s="3"/>
      <c r="KIA42" s="18"/>
      <c r="KIC42" s="3"/>
      <c r="KIH42" s="18"/>
      <c r="KIJ42" s="3"/>
      <c r="KIO42" s="18"/>
      <c r="KIQ42" s="3"/>
      <c r="KIV42" s="18"/>
      <c r="KIX42" s="3"/>
      <c r="KJC42" s="18"/>
      <c r="KJE42" s="3"/>
      <c r="KJJ42" s="18"/>
      <c r="KJL42" s="3"/>
      <c r="KJQ42" s="18"/>
      <c r="KJS42" s="3"/>
      <c r="KJX42" s="18"/>
      <c r="KJZ42" s="3"/>
      <c r="KKE42" s="18"/>
      <c r="KKG42" s="3"/>
      <c r="KKL42" s="18"/>
      <c r="KKN42" s="3"/>
      <c r="KKS42" s="18"/>
      <c r="KKU42" s="3"/>
      <c r="KKZ42" s="18"/>
      <c r="KLB42" s="3"/>
      <c r="KLG42" s="18"/>
      <c r="KLI42" s="3"/>
      <c r="KLN42" s="18"/>
      <c r="KLP42" s="3"/>
      <c r="KLU42" s="18"/>
      <c r="KLW42" s="3"/>
      <c r="KMB42" s="18"/>
      <c r="KMD42" s="3"/>
      <c r="KMI42" s="18"/>
      <c r="KMK42" s="3"/>
      <c r="KMP42" s="18"/>
      <c r="KMR42" s="3"/>
      <c r="KMW42" s="18"/>
      <c r="KMY42" s="3"/>
      <c r="KND42" s="18"/>
      <c r="KNF42" s="3"/>
      <c r="KNK42" s="18"/>
      <c r="KNM42" s="3"/>
      <c r="KNR42" s="18"/>
      <c r="KNT42" s="3"/>
      <c r="KNY42" s="18"/>
      <c r="KOA42" s="3"/>
      <c r="KOF42" s="18"/>
      <c r="KOH42" s="3"/>
      <c r="KOM42" s="18"/>
      <c r="KOO42" s="3"/>
      <c r="KOT42" s="18"/>
      <c r="KOV42" s="3"/>
      <c r="KPA42" s="18"/>
      <c r="KPC42" s="3"/>
      <c r="KPH42" s="18"/>
      <c r="KPJ42" s="3"/>
      <c r="KPO42" s="18"/>
      <c r="KPQ42" s="3"/>
      <c r="KPV42" s="18"/>
      <c r="KPX42" s="3"/>
      <c r="KQC42" s="18"/>
      <c r="KQE42" s="3"/>
      <c r="KQJ42" s="18"/>
      <c r="KQL42" s="3"/>
      <c r="KQQ42" s="18"/>
      <c r="KQS42" s="3"/>
      <c r="KQX42" s="18"/>
      <c r="KQZ42" s="3"/>
      <c r="KRE42" s="18"/>
      <c r="KRG42" s="3"/>
      <c r="KRL42" s="18"/>
      <c r="KRN42" s="3"/>
      <c r="KRS42" s="18"/>
      <c r="KRU42" s="3"/>
      <c r="KRZ42" s="18"/>
      <c r="KSB42" s="3"/>
      <c r="KSG42" s="18"/>
      <c r="KSI42" s="3"/>
      <c r="KSN42" s="18"/>
      <c r="KSP42" s="3"/>
      <c r="KSU42" s="18"/>
      <c r="KSW42" s="3"/>
      <c r="KTB42" s="18"/>
      <c r="KTD42" s="3"/>
      <c r="KTI42" s="18"/>
      <c r="KTK42" s="3"/>
      <c r="KTP42" s="18"/>
      <c r="KTR42" s="3"/>
      <c r="KTW42" s="18"/>
      <c r="KTY42" s="3"/>
      <c r="KUD42" s="18"/>
      <c r="KUF42" s="3"/>
      <c r="KUK42" s="18"/>
      <c r="KUM42" s="3"/>
      <c r="KUR42" s="18"/>
      <c r="KUT42" s="3"/>
      <c r="KUY42" s="18"/>
      <c r="KVA42" s="3"/>
      <c r="KVF42" s="18"/>
      <c r="KVH42" s="3"/>
      <c r="KVM42" s="18"/>
      <c r="KVO42" s="3"/>
      <c r="KVT42" s="18"/>
      <c r="KVV42" s="3"/>
      <c r="KWA42" s="18"/>
      <c r="KWC42" s="3"/>
      <c r="KWH42" s="18"/>
      <c r="KWJ42" s="3"/>
      <c r="KWO42" s="18"/>
      <c r="KWQ42" s="3"/>
      <c r="KWV42" s="18"/>
      <c r="KWX42" s="3"/>
      <c r="KXC42" s="18"/>
      <c r="KXE42" s="3"/>
      <c r="KXJ42" s="18"/>
      <c r="KXL42" s="3"/>
      <c r="KXQ42" s="18"/>
      <c r="KXS42" s="3"/>
      <c r="KXX42" s="18"/>
      <c r="KXZ42" s="3"/>
      <c r="KYE42" s="18"/>
      <c r="KYG42" s="3"/>
      <c r="KYL42" s="18"/>
      <c r="KYN42" s="3"/>
      <c r="KYS42" s="18"/>
      <c r="KYU42" s="3"/>
      <c r="KYZ42" s="18"/>
      <c r="KZB42" s="3"/>
      <c r="KZG42" s="18"/>
      <c r="KZI42" s="3"/>
      <c r="KZN42" s="18"/>
      <c r="KZP42" s="3"/>
      <c r="KZU42" s="18"/>
      <c r="KZW42" s="3"/>
      <c r="LAB42" s="18"/>
      <c r="LAD42" s="3"/>
      <c r="LAI42" s="18"/>
      <c r="LAK42" s="3"/>
      <c r="LAP42" s="18"/>
      <c r="LAR42" s="3"/>
      <c r="LAW42" s="18"/>
      <c r="LAY42" s="3"/>
      <c r="LBD42" s="18"/>
      <c r="LBF42" s="3"/>
      <c r="LBK42" s="18"/>
      <c r="LBM42" s="3"/>
      <c r="LBR42" s="18"/>
      <c r="LBT42" s="3"/>
      <c r="LBY42" s="18"/>
      <c r="LCA42" s="3"/>
      <c r="LCF42" s="18"/>
      <c r="LCH42" s="3"/>
      <c r="LCM42" s="18"/>
      <c r="LCO42" s="3"/>
      <c r="LCT42" s="18"/>
      <c r="LCV42" s="3"/>
      <c r="LDA42" s="18"/>
      <c r="LDC42" s="3"/>
      <c r="LDH42" s="18"/>
      <c r="LDJ42" s="3"/>
      <c r="LDO42" s="18"/>
      <c r="LDQ42" s="3"/>
      <c r="LDV42" s="18"/>
      <c r="LDX42" s="3"/>
      <c r="LEC42" s="18"/>
      <c r="LEE42" s="3"/>
      <c r="LEJ42" s="18"/>
      <c r="LEL42" s="3"/>
      <c r="LEQ42" s="18"/>
      <c r="LES42" s="3"/>
      <c r="LEX42" s="18"/>
      <c r="LEZ42" s="3"/>
      <c r="LFE42" s="18"/>
      <c r="LFG42" s="3"/>
      <c r="LFL42" s="18"/>
      <c r="LFN42" s="3"/>
      <c r="LFS42" s="18"/>
      <c r="LFU42" s="3"/>
      <c r="LFZ42" s="18"/>
      <c r="LGB42" s="3"/>
      <c r="LGG42" s="18"/>
      <c r="LGI42" s="3"/>
      <c r="LGN42" s="18"/>
      <c r="LGP42" s="3"/>
      <c r="LGU42" s="18"/>
      <c r="LGW42" s="3"/>
      <c r="LHB42" s="18"/>
      <c r="LHD42" s="3"/>
      <c r="LHI42" s="18"/>
      <c r="LHK42" s="3"/>
      <c r="LHP42" s="18"/>
      <c r="LHR42" s="3"/>
      <c r="LHW42" s="18"/>
      <c r="LHY42" s="3"/>
      <c r="LID42" s="18"/>
      <c r="LIF42" s="3"/>
      <c r="LIK42" s="18"/>
      <c r="LIM42" s="3"/>
      <c r="LIR42" s="18"/>
      <c r="LIT42" s="3"/>
      <c r="LIY42" s="18"/>
      <c r="LJA42" s="3"/>
      <c r="LJF42" s="18"/>
      <c r="LJH42" s="3"/>
      <c r="LJM42" s="18"/>
      <c r="LJO42" s="3"/>
      <c r="LJT42" s="18"/>
      <c r="LJV42" s="3"/>
      <c r="LKA42" s="18"/>
      <c r="LKC42" s="3"/>
      <c r="LKH42" s="18"/>
      <c r="LKJ42" s="3"/>
      <c r="LKO42" s="18"/>
      <c r="LKQ42" s="3"/>
      <c r="LKV42" s="18"/>
      <c r="LKX42" s="3"/>
      <c r="LLC42" s="18"/>
      <c r="LLE42" s="3"/>
      <c r="LLJ42" s="18"/>
      <c r="LLL42" s="3"/>
      <c r="LLQ42" s="18"/>
      <c r="LLS42" s="3"/>
      <c r="LLX42" s="18"/>
      <c r="LLZ42" s="3"/>
      <c r="LME42" s="18"/>
      <c r="LMG42" s="3"/>
      <c r="LML42" s="18"/>
      <c r="LMN42" s="3"/>
      <c r="LMS42" s="18"/>
      <c r="LMU42" s="3"/>
      <c r="LMZ42" s="18"/>
      <c r="LNB42" s="3"/>
      <c r="LNG42" s="18"/>
      <c r="LNI42" s="3"/>
      <c r="LNN42" s="18"/>
      <c r="LNP42" s="3"/>
      <c r="LNU42" s="18"/>
      <c r="LNW42" s="3"/>
      <c r="LOB42" s="18"/>
      <c r="LOD42" s="3"/>
      <c r="LOI42" s="18"/>
      <c r="LOK42" s="3"/>
      <c r="LOP42" s="18"/>
      <c r="LOR42" s="3"/>
      <c r="LOW42" s="18"/>
      <c r="LOY42" s="3"/>
      <c r="LPD42" s="18"/>
      <c r="LPF42" s="3"/>
      <c r="LPK42" s="18"/>
      <c r="LPM42" s="3"/>
      <c r="LPR42" s="18"/>
      <c r="LPT42" s="3"/>
      <c r="LPY42" s="18"/>
      <c r="LQA42" s="3"/>
      <c r="LQF42" s="18"/>
      <c r="LQH42" s="3"/>
      <c r="LQM42" s="18"/>
      <c r="LQO42" s="3"/>
      <c r="LQT42" s="18"/>
      <c r="LQV42" s="3"/>
      <c r="LRA42" s="18"/>
      <c r="LRC42" s="3"/>
      <c r="LRH42" s="18"/>
      <c r="LRJ42" s="3"/>
      <c r="LRO42" s="18"/>
      <c r="LRQ42" s="3"/>
      <c r="LRV42" s="18"/>
      <c r="LRX42" s="3"/>
      <c r="LSC42" s="18"/>
      <c r="LSE42" s="3"/>
      <c r="LSJ42" s="18"/>
      <c r="LSL42" s="3"/>
      <c r="LSQ42" s="18"/>
      <c r="LSS42" s="3"/>
      <c r="LSX42" s="18"/>
      <c r="LSZ42" s="3"/>
      <c r="LTE42" s="18"/>
      <c r="LTG42" s="3"/>
      <c r="LTL42" s="18"/>
      <c r="LTN42" s="3"/>
      <c r="LTS42" s="18"/>
      <c r="LTU42" s="3"/>
      <c r="LTZ42" s="18"/>
      <c r="LUB42" s="3"/>
      <c r="LUG42" s="18"/>
      <c r="LUI42" s="3"/>
      <c r="LUN42" s="18"/>
      <c r="LUP42" s="3"/>
      <c r="LUU42" s="18"/>
      <c r="LUW42" s="3"/>
      <c r="LVB42" s="18"/>
      <c r="LVD42" s="3"/>
      <c r="LVI42" s="18"/>
      <c r="LVK42" s="3"/>
      <c r="LVP42" s="18"/>
      <c r="LVR42" s="3"/>
      <c r="LVW42" s="18"/>
      <c r="LVY42" s="3"/>
      <c r="LWD42" s="18"/>
      <c r="LWF42" s="3"/>
      <c r="LWK42" s="18"/>
      <c r="LWM42" s="3"/>
      <c r="LWR42" s="18"/>
      <c r="LWT42" s="3"/>
      <c r="LWY42" s="18"/>
      <c r="LXA42" s="3"/>
      <c r="LXF42" s="18"/>
      <c r="LXH42" s="3"/>
      <c r="LXM42" s="18"/>
      <c r="LXO42" s="3"/>
      <c r="LXT42" s="18"/>
      <c r="LXV42" s="3"/>
      <c r="LYA42" s="18"/>
      <c r="LYC42" s="3"/>
      <c r="LYH42" s="18"/>
      <c r="LYJ42" s="3"/>
      <c r="LYO42" s="18"/>
      <c r="LYQ42" s="3"/>
      <c r="LYV42" s="18"/>
      <c r="LYX42" s="3"/>
      <c r="LZC42" s="18"/>
      <c r="LZE42" s="3"/>
      <c r="LZJ42" s="18"/>
      <c r="LZL42" s="3"/>
      <c r="LZQ42" s="18"/>
      <c r="LZS42" s="3"/>
      <c r="LZX42" s="18"/>
      <c r="LZZ42" s="3"/>
      <c r="MAE42" s="18"/>
      <c r="MAG42" s="3"/>
      <c r="MAL42" s="18"/>
      <c r="MAN42" s="3"/>
      <c r="MAS42" s="18"/>
      <c r="MAU42" s="3"/>
      <c r="MAZ42" s="18"/>
      <c r="MBB42" s="3"/>
      <c r="MBG42" s="18"/>
      <c r="MBI42" s="3"/>
      <c r="MBN42" s="18"/>
      <c r="MBP42" s="3"/>
      <c r="MBU42" s="18"/>
      <c r="MBW42" s="3"/>
      <c r="MCB42" s="18"/>
      <c r="MCD42" s="3"/>
      <c r="MCI42" s="18"/>
      <c r="MCK42" s="3"/>
      <c r="MCP42" s="18"/>
      <c r="MCR42" s="3"/>
      <c r="MCW42" s="18"/>
      <c r="MCY42" s="3"/>
      <c r="MDD42" s="18"/>
      <c r="MDF42" s="3"/>
      <c r="MDK42" s="18"/>
      <c r="MDM42" s="3"/>
      <c r="MDR42" s="18"/>
      <c r="MDT42" s="3"/>
      <c r="MDY42" s="18"/>
      <c r="MEA42" s="3"/>
      <c r="MEF42" s="18"/>
      <c r="MEH42" s="3"/>
      <c r="MEM42" s="18"/>
      <c r="MEO42" s="3"/>
      <c r="MET42" s="18"/>
      <c r="MEV42" s="3"/>
      <c r="MFA42" s="18"/>
      <c r="MFC42" s="3"/>
      <c r="MFH42" s="18"/>
      <c r="MFJ42" s="3"/>
      <c r="MFO42" s="18"/>
      <c r="MFQ42" s="3"/>
      <c r="MFV42" s="18"/>
      <c r="MFX42" s="3"/>
      <c r="MGC42" s="18"/>
      <c r="MGE42" s="3"/>
      <c r="MGJ42" s="18"/>
      <c r="MGL42" s="3"/>
      <c r="MGQ42" s="18"/>
      <c r="MGS42" s="3"/>
      <c r="MGX42" s="18"/>
      <c r="MGZ42" s="3"/>
      <c r="MHE42" s="18"/>
      <c r="MHG42" s="3"/>
      <c r="MHL42" s="18"/>
      <c r="MHN42" s="3"/>
      <c r="MHS42" s="18"/>
      <c r="MHU42" s="3"/>
      <c r="MHZ42" s="18"/>
      <c r="MIB42" s="3"/>
      <c r="MIG42" s="18"/>
      <c r="MII42" s="3"/>
      <c r="MIN42" s="18"/>
      <c r="MIP42" s="3"/>
      <c r="MIU42" s="18"/>
      <c r="MIW42" s="3"/>
      <c r="MJB42" s="18"/>
      <c r="MJD42" s="3"/>
      <c r="MJI42" s="18"/>
      <c r="MJK42" s="3"/>
      <c r="MJP42" s="18"/>
      <c r="MJR42" s="3"/>
      <c r="MJW42" s="18"/>
      <c r="MJY42" s="3"/>
      <c r="MKD42" s="18"/>
      <c r="MKF42" s="3"/>
      <c r="MKK42" s="18"/>
      <c r="MKM42" s="3"/>
      <c r="MKR42" s="18"/>
      <c r="MKT42" s="3"/>
      <c r="MKY42" s="18"/>
      <c r="MLA42" s="3"/>
      <c r="MLF42" s="18"/>
      <c r="MLH42" s="3"/>
      <c r="MLM42" s="18"/>
      <c r="MLO42" s="3"/>
      <c r="MLT42" s="18"/>
      <c r="MLV42" s="3"/>
      <c r="MMA42" s="18"/>
      <c r="MMC42" s="3"/>
      <c r="MMH42" s="18"/>
      <c r="MMJ42" s="3"/>
      <c r="MMO42" s="18"/>
      <c r="MMQ42" s="3"/>
      <c r="MMV42" s="18"/>
      <c r="MMX42" s="3"/>
      <c r="MNC42" s="18"/>
      <c r="MNE42" s="3"/>
      <c r="MNJ42" s="18"/>
      <c r="MNL42" s="3"/>
      <c r="MNQ42" s="18"/>
      <c r="MNS42" s="3"/>
      <c r="MNX42" s="18"/>
      <c r="MNZ42" s="3"/>
      <c r="MOE42" s="18"/>
      <c r="MOG42" s="3"/>
      <c r="MOL42" s="18"/>
      <c r="MON42" s="3"/>
      <c r="MOS42" s="18"/>
      <c r="MOU42" s="3"/>
      <c r="MOZ42" s="18"/>
      <c r="MPB42" s="3"/>
      <c r="MPG42" s="18"/>
      <c r="MPI42" s="3"/>
      <c r="MPN42" s="18"/>
      <c r="MPP42" s="3"/>
      <c r="MPU42" s="18"/>
      <c r="MPW42" s="3"/>
      <c r="MQB42" s="18"/>
      <c r="MQD42" s="3"/>
      <c r="MQI42" s="18"/>
      <c r="MQK42" s="3"/>
      <c r="MQP42" s="18"/>
      <c r="MQR42" s="3"/>
      <c r="MQW42" s="18"/>
      <c r="MQY42" s="3"/>
      <c r="MRD42" s="18"/>
      <c r="MRF42" s="3"/>
      <c r="MRK42" s="18"/>
      <c r="MRM42" s="3"/>
      <c r="MRR42" s="18"/>
      <c r="MRT42" s="3"/>
      <c r="MRY42" s="18"/>
      <c r="MSA42" s="3"/>
      <c r="MSF42" s="18"/>
      <c r="MSH42" s="3"/>
      <c r="MSM42" s="18"/>
      <c r="MSO42" s="3"/>
      <c r="MST42" s="18"/>
      <c r="MSV42" s="3"/>
      <c r="MTA42" s="18"/>
      <c r="MTC42" s="3"/>
      <c r="MTH42" s="18"/>
      <c r="MTJ42" s="3"/>
      <c r="MTO42" s="18"/>
      <c r="MTQ42" s="3"/>
      <c r="MTV42" s="18"/>
      <c r="MTX42" s="3"/>
      <c r="MUC42" s="18"/>
      <c r="MUE42" s="3"/>
      <c r="MUJ42" s="18"/>
      <c r="MUL42" s="3"/>
      <c r="MUQ42" s="18"/>
      <c r="MUS42" s="3"/>
      <c r="MUX42" s="18"/>
      <c r="MUZ42" s="3"/>
      <c r="MVE42" s="18"/>
      <c r="MVG42" s="3"/>
      <c r="MVL42" s="18"/>
      <c r="MVN42" s="3"/>
      <c r="MVS42" s="18"/>
      <c r="MVU42" s="3"/>
      <c r="MVZ42" s="18"/>
      <c r="MWB42" s="3"/>
      <c r="MWG42" s="18"/>
      <c r="MWI42" s="3"/>
      <c r="MWN42" s="18"/>
      <c r="MWP42" s="3"/>
      <c r="MWU42" s="18"/>
      <c r="MWW42" s="3"/>
      <c r="MXB42" s="18"/>
      <c r="MXD42" s="3"/>
      <c r="MXI42" s="18"/>
      <c r="MXK42" s="3"/>
      <c r="MXP42" s="18"/>
      <c r="MXR42" s="3"/>
      <c r="MXW42" s="18"/>
      <c r="MXY42" s="3"/>
      <c r="MYD42" s="18"/>
      <c r="MYF42" s="3"/>
      <c r="MYK42" s="18"/>
      <c r="MYM42" s="3"/>
      <c r="MYR42" s="18"/>
      <c r="MYT42" s="3"/>
      <c r="MYY42" s="18"/>
      <c r="MZA42" s="3"/>
      <c r="MZF42" s="18"/>
      <c r="MZH42" s="3"/>
      <c r="MZM42" s="18"/>
      <c r="MZO42" s="3"/>
      <c r="MZT42" s="18"/>
      <c r="MZV42" s="3"/>
      <c r="NAA42" s="18"/>
      <c r="NAC42" s="3"/>
      <c r="NAH42" s="18"/>
      <c r="NAJ42" s="3"/>
      <c r="NAO42" s="18"/>
      <c r="NAQ42" s="3"/>
      <c r="NAV42" s="18"/>
      <c r="NAX42" s="3"/>
      <c r="NBC42" s="18"/>
      <c r="NBE42" s="3"/>
      <c r="NBJ42" s="18"/>
      <c r="NBL42" s="3"/>
      <c r="NBQ42" s="18"/>
      <c r="NBS42" s="3"/>
      <c r="NBX42" s="18"/>
      <c r="NBZ42" s="3"/>
      <c r="NCE42" s="18"/>
      <c r="NCG42" s="3"/>
      <c r="NCL42" s="18"/>
      <c r="NCN42" s="3"/>
      <c r="NCS42" s="18"/>
      <c r="NCU42" s="3"/>
      <c r="NCZ42" s="18"/>
      <c r="NDB42" s="3"/>
      <c r="NDG42" s="18"/>
      <c r="NDI42" s="3"/>
      <c r="NDN42" s="18"/>
      <c r="NDP42" s="3"/>
      <c r="NDU42" s="18"/>
      <c r="NDW42" s="3"/>
      <c r="NEB42" s="18"/>
      <c r="NED42" s="3"/>
      <c r="NEI42" s="18"/>
      <c r="NEK42" s="3"/>
      <c r="NEP42" s="18"/>
      <c r="NER42" s="3"/>
      <c r="NEW42" s="18"/>
      <c r="NEY42" s="3"/>
      <c r="NFD42" s="18"/>
      <c r="NFF42" s="3"/>
      <c r="NFK42" s="18"/>
      <c r="NFM42" s="3"/>
      <c r="NFR42" s="18"/>
      <c r="NFT42" s="3"/>
      <c r="NFY42" s="18"/>
      <c r="NGA42" s="3"/>
      <c r="NGF42" s="18"/>
      <c r="NGH42" s="3"/>
      <c r="NGM42" s="18"/>
      <c r="NGO42" s="3"/>
      <c r="NGT42" s="18"/>
      <c r="NGV42" s="3"/>
      <c r="NHA42" s="18"/>
      <c r="NHC42" s="3"/>
      <c r="NHH42" s="18"/>
      <c r="NHJ42" s="3"/>
      <c r="NHO42" s="18"/>
      <c r="NHQ42" s="3"/>
      <c r="NHV42" s="18"/>
      <c r="NHX42" s="3"/>
      <c r="NIC42" s="18"/>
      <c r="NIE42" s="3"/>
      <c r="NIJ42" s="18"/>
      <c r="NIL42" s="3"/>
      <c r="NIQ42" s="18"/>
      <c r="NIS42" s="3"/>
      <c r="NIX42" s="18"/>
      <c r="NIZ42" s="3"/>
      <c r="NJE42" s="18"/>
      <c r="NJG42" s="3"/>
      <c r="NJL42" s="18"/>
      <c r="NJN42" s="3"/>
      <c r="NJS42" s="18"/>
      <c r="NJU42" s="3"/>
      <c r="NJZ42" s="18"/>
      <c r="NKB42" s="3"/>
      <c r="NKG42" s="18"/>
      <c r="NKI42" s="3"/>
      <c r="NKN42" s="18"/>
      <c r="NKP42" s="3"/>
      <c r="NKU42" s="18"/>
      <c r="NKW42" s="3"/>
      <c r="NLB42" s="18"/>
      <c r="NLD42" s="3"/>
      <c r="NLI42" s="18"/>
      <c r="NLK42" s="3"/>
      <c r="NLP42" s="18"/>
      <c r="NLR42" s="3"/>
      <c r="NLW42" s="18"/>
      <c r="NLY42" s="3"/>
      <c r="NMD42" s="18"/>
      <c r="NMF42" s="3"/>
      <c r="NMK42" s="18"/>
      <c r="NMM42" s="3"/>
      <c r="NMR42" s="18"/>
      <c r="NMT42" s="3"/>
      <c r="NMY42" s="18"/>
      <c r="NNA42" s="3"/>
      <c r="NNF42" s="18"/>
      <c r="NNH42" s="3"/>
      <c r="NNM42" s="18"/>
      <c r="NNO42" s="3"/>
      <c r="NNT42" s="18"/>
      <c r="NNV42" s="3"/>
      <c r="NOA42" s="18"/>
      <c r="NOC42" s="3"/>
      <c r="NOH42" s="18"/>
      <c r="NOJ42" s="3"/>
      <c r="NOO42" s="18"/>
      <c r="NOQ42" s="3"/>
      <c r="NOV42" s="18"/>
      <c r="NOX42" s="3"/>
      <c r="NPC42" s="18"/>
      <c r="NPE42" s="3"/>
      <c r="NPJ42" s="18"/>
      <c r="NPL42" s="3"/>
      <c r="NPQ42" s="18"/>
      <c r="NPS42" s="3"/>
      <c r="NPX42" s="18"/>
      <c r="NPZ42" s="3"/>
      <c r="NQE42" s="18"/>
      <c r="NQG42" s="3"/>
      <c r="NQL42" s="18"/>
      <c r="NQN42" s="3"/>
      <c r="NQS42" s="18"/>
      <c r="NQU42" s="3"/>
      <c r="NQZ42" s="18"/>
      <c r="NRB42" s="3"/>
      <c r="NRG42" s="18"/>
      <c r="NRI42" s="3"/>
      <c r="NRN42" s="18"/>
      <c r="NRP42" s="3"/>
      <c r="NRU42" s="18"/>
      <c r="NRW42" s="3"/>
      <c r="NSB42" s="18"/>
      <c r="NSD42" s="3"/>
      <c r="NSI42" s="18"/>
      <c r="NSK42" s="3"/>
      <c r="NSP42" s="18"/>
      <c r="NSR42" s="3"/>
      <c r="NSW42" s="18"/>
      <c r="NSY42" s="3"/>
      <c r="NTD42" s="18"/>
      <c r="NTF42" s="3"/>
      <c r="NTK42" s="18"/>
      <c r="NTM42" s="3"/>
      <c r="NTR42" s="18"/>
      <c r="NTT42" s="3"/>
      <c r="NTY42" s="18"/>
      <c r="NUA42" s="3"/>
      <c r="NUF42" s="18"/>
      <c r="NUH42" s="3"/>
      <c r="NUM42" s="18"/>
      <c r="NUO42" s="3"/>
      <c r="NUT42" s="18"/>
      <c r="NUV42" s="3"/>
      <c r="NVA42" s="18"/>
      <c r="NVC42" s="3"/>
      <c r="NVH42" s="18"/>
      <c r="NVJ42" s="3"/>
      <c r="NVO42" s="18"/>
      <c r="NVQ42" s="3"/>
      <c r="NVV42" s="18"/>
      <c r="NVX42" s="3"/>
      <c r="NWC42" s="18"/>
      <c r="NWE42" s="3"/>
      <c r="NWJ42" s="18"/>
      <c r="NWL42" s="3"/>
      <c r="NWQ42" s="18"/>
      <c r="NWS42" s="3"/>
      <c r="NWX42" s="18"/>
      <c r="NWZ42" s="3"/>
      <c r="NXE42" s="18"/>
      <c r="NXG42" s="3"/>
      <c r="NXL42" s="18"/>
      <c r="NXN42" s="3"/>
      <c r="NXS42" s="18"/>
      <c r="NXU42" s="3"/>
      <c r="NXZ42" s="18"/>
      <c r="NYB42" s="3"/>
      <c r="NYG42" s="18"/>
      <c r="NYI42" s="3"/>
      <c r="NYN42" s="18"/>
      <c r="NYP42" s="3"/>
      <c r="NYU42" s="18"/>
      <c r="NYW42" s="3"/>
      <c r="NZB42" s="18"/>
      <c r="NZD42" s="3"/>
      <c r="NZI42" s="18"/>
      <c r="NZK42" s="3"/>
      <c r="NZP42" s="18"/>
      <c r="NZR42" s="3"/>
      <c r="NZW42" s="18"/>
      <c r="NZY42" s="3"/>
      <c r="OAD42" s="18"/>
      <c r="OAF42" s="3"/>
      <c r="OAK42" s="18"/>
      <c r="OAM42" s="3"/>
      <c r="OAR42" s="18"/>
      <c r="OAT42" s="3"/>
      <c r="OAY42" s="18"/>
      <c r="OBA42" s="3"/>
      <c r="OBF42" s="18"/>
      <c r="OBH42" s="3"/>
      <c r="OBM42" s="18"/>
      <c r="OBO42" s="3"/>
      <c r="OBT42" s="18"/>
      <c r="OBV42" s="3"/>
      <c r="OCA42" s="18"/>
      <c r="OCC42" s="3"/>
      <c r="OCH42" s="18"/>
      <c r="OCJ42" s="3"/>
      <c r="OCO42" s="18"/>
      <c r="OCQ42" s="3"/>
      <c r="OCV42" s="18"/>
      <c r="OCX42" s="3"/>
      <c r="ODC42" s="18"/>
      <c r="ODE42" s="3"/>
      <c r="ODJ42" s="18"/>
      <c r="ODL42" s="3"/>
      <c r="ODQ42" s="18"/>
      <c r="ODS42" s="3"/>
      <c r="ODX42" s="18"/>
      <c r="ODZ42" s="3"/>
      <c r="OEE42" s="18"/>
      <c r="OEG42" s="3"/>
      <c r="OEL42" s="18"/>
      <c r="OEN42" s="3"/>
      <c r="OES42" s="18"/>
      <c r="OEU42" s="3"/>
      <c r="OEZ42" s="18"/>
      <c r="OFB42" s="3"/>
      <c r="OFG42" s="18"/>
      <c r="OFI42" s="3"/>
      <c r="OFN42" s="18"/>
      <c r="OFP42" s="3"/>
      <c r="OFU42" s="18"/>
      <c r="OFW42" s="3"/>
      <c r="OGB42" s="18"/>
      <c r="OGD42" s="3"/>
      <c r="OGI42" s="18"/>
      <c r="OGK42" s="3"/>
      <c r="OGP42" s="18"/>
      <c r="OGR42" s="3"/>
      <c r="OGW42" s="18"/>
      <c r="OGY42" s="3"/>
      <c r="OHD42" s="18"/>
      <c r="OHF42" s="3"/>
      <c r="OHK42" s="18"/>
      <c r="OHM42" s="3"/>
      <c r="OHR42" s="18"/>
      <c r="OHT42" s="3"/>
      <c r="OHY42" s="18"/>
      <c r="OIA42" s="3"/>
      <c r="OIF42" s="18"/>
      <c r="OIH42" s="3"/>
      <c r="OIM42" s="18"/>
      <c r="OIO42" s="3"/>
      <c r="OIT42" s="18"/>
      <c r="OIV42" s="3"/>
      <c r="OJA42" s="18"/>
      <c r="OJC42" s="3"/>
      <c r="OJH42" s="18"/>
      <c r="OJJ42" s="3"/>
      <c r="OJO42" s="18"/>
      <c r="OJQ42" s="3"/>
      <c r="OJV42" s="18"/>
      <c r="OJX42" s="3"/>
      <c r="OKC42" s="18"/>
      <c r="OKE42" s="3"/>
      <c r="OKJ42" s="18"/>
      <c r="OKL42" s="3"/>
      <c r="OKQ42" s="18"/>
      <c r="OKS42" s="3"/>
      <c r="OKX42" s="18"/>
      <c r="OKZ42" s="3"/>
      <c r="OLE42" s="18"/>
      <c r="OLG42" s="3"/>
      <c r="OLL42" s="18"/>
      <c r="OLN42" s="3"/>
      <c r="OLS42" s="18"/>
      <c r="OLU42" s="3"/>
      <c r="OLZ42" s="18"/>
      <c r="OMB42" s="3"/>
      <c r="OMG42" s="18"/>
      <c r="OMI42" s="3"/>
      <c r="OMN42" s="18"/>
      <c r="OMP42" s="3"/>
      <c r="OMU42" s="18"/>
      <c r="OMW42" s="3"/>
      <c r="ONB42" s="18"/>
      <c r="OND42" s="3"/>
      <c r="ONI42" s="18"/>
      <c r="ONK42" s="3"/>
      <c r="ONP42" s="18"/>
      <c r="ONR42" s="3"/>
      <c r="ONW42" s="18"/>
      <c r="ONY42" s="3"/>
      <c r="OOD42" s="18"/>
      <c r="OOF42" s="3"/>
      <c r="OOK42" s="18"/>
      <c r="OOM42" s="3"/>
      <c r="OOR42" s="18"/>
      <c r="OOT42" s="3"/>
      <c r="OOY42" s="18"/>
      <c r="OPA42" s="3"/>
      <c r="OPF42" s="18"/>
      <c r="OPH42" s="3"/>
      <c r="OPM42" s="18"/>
      <c r="OPO42" s="3"/>
      <c r="OPT42" s="18"/>
      <c r="OPV42" s="3"/>
      <c r="OQA42" s="18"/>
      <c r="OQC42" s="3"/>
      <c r="OQH42" s="18"/>
      <c r="OQJ42" s="3"/>
      <c r="OQO42" s="18"/>
      <c r="OQQ42" s="3"/>
      <c r="OQV42" s="18"/>
      <c r="OQX42" s="3"/>
      <c r="ORC42" s="18"/>
      <c r="ORE42" s="3"/>
      <c r="ORJ42" s="18"/>
      <c r="ORL42" s="3"/>
      <c r="ORQ42" s="18"/>
      <c r="ORS42" s="3"/>
      <c r="ORX42" s="18"/>
      <c r="ORZ42" s="3"/>
      <c r="OSE42" s="18"/>
      <c r="OSG42" s="3"/>
      <c r="OSL42" s="18"/>
      <c r="OSN42" s="3"/>
      <c r="OSS42" s="18"/>
      <c r="OSU42" s="3"/>
      <c r="OSZ42" s="18"/>
      <c r="OTB42" s="3"/>
      <c r="OTG42" s="18"/>
      <c r="OTI42" s="3"/>
      <c r="OTN42" s="18"/>
      <c r="OTP42" s="3"/>
      <c r="OTU42" s="18"/>
      <c r="OTW42" s="3"/>
      <c r="OUB42" s="18"/>
      <c r="OUD42" s="3"/>
      <c r="OUI42" s="18"/>
      <c r="OUK42" s="3"/>
      <c r="OUP42" s="18"/>
      <c r="OUR42" s="3"/>
      <c r="OUW42" s="18"/>
      <c r="OUY42" s="3"/>
      <c r="OVD42" s="18"/>
      <c r="OVF42" s="3"/>
      <c r="OVK42" s="18"/>
      <c r="OVM42" s="3"/>
      <c r="OVR42" s="18"/>
      <c r="OVT42" s="3"/>
      <c r="OVY42" s="18"/>
      <c r="OWA42" s="3"/>
      <c r="OWF42" s="18"/>
      <c r="OWH42" s="3"/>
      <c r="OWM42" s="18"/>
      <c r="OWO42" s="3"/>
      <c r="OWT42" s="18"/>
      <c r="OWV42" s="3"/>
      <c r="OXA42" s="18"/>
      <c r="OXC42" s="3"/>
      <c r="OXH42" s="18"/>
      <c r="OXJ42" s="3"/>
      <c r="OXO42" s="18"/>
      <c r="OXQ42" s="3"/>
      <c r="OXV42" s="18"/>
      <c r="OXX42" s="3"/>
      <c r="OYC42" s="18"/>
      <c r="OYE42" s="3"/>
      <c r="OYJ42" s="18"/>
      <c r="OYL42" s="3"/>
      <c r="OYQ42" s="18"/>
      <c r="OYS42" s="3"/>
      <c r="OYX42" s="18"/>
      <c r="OYZ42" s="3"/>
      <c r="OZE42" s="18"/>
      <c r="OZG42" s="3"/>
      <c r="OZL42" s="18"/>
      <c r="OZN42" s="3"/>
      <c r="OZS42" s="18"/>
      <c r="OZU42" s="3"/>
      <c r="OZZ42" s="18"/>
      <c r="PAB42" s="3"/>
      <c r="PAG42" s="18"/>
      <c r="PAI42" s="3"/>
      <c r="PAN42" s="18"/>
      <c r="PAP42" s="3"/>
      <c r="PAU42" s="18"/>
      <c r="PAW42" s="3"/>
      <c r="PBB42" s="18"/>
      <c r="PBD42" s="3"/>
      <c r="PBI42" s="18"/>
      <c r="PBK42" s="3"/>
      <c r="PBP42" s="18"/>
      <c r="PBR42" s="3"/>
      <c r="PBW42" s="18"/>
      <c r="PBY42" s="3"/>
      <c r="PCD42" s="18"/>
      <c r="PCF42" s="3"/>
      <c r="PCK42" s="18"/>
      <c r="PCM42" s="3"/>
      <c r="PCR42" s="18"/>
      <c r="PCT42" s="3"/>
      <c r="PCY42" s="18"/>
      <c r="PDA42" s="3"/>
      <c r="PDF42" s="18"/>
      <c r="PDH42" s="3"/>
      <c r="PDM42" s="18"/>
      <c r="PDO42" s="3"/>
      <c r="PDT42" s="18"/>
      <c r="PDV42" s="3"/>
      <c r="PEA42" s="18"/>
      <c r="PEC42" s="3"/>
      <c r="PEH42" s="18"/>
      <c r="PEJ42" s="3"/>
      <c r="PEO42" s="18"/>
      <c r="PEQ42" s="3"/>
      <c r="PEV42" s="18"/>
      <c r="PEX42" s="3"/>
      <c r="PFC42" s="18"/>
      <c r="PFE42" s="3"/>
      <c r="PFJ42" s="18"/>
      <c r="PFL42" s="3"/>
      <c r="PFQ42" s="18"/>
      <c r="PFS42" s="3"/>
      <c r="PFX42" s="18"/>
      <c r="PFZ42" s="3"/>
      <c r="PGE42" s="18"/>
      <c r="PGG42" s="3"/>
      <c r="PGL42" s="18"/>
      <c r="PGN42" s="3"/>
      <c r="PGS42" s="18"/>
      <c r="PGU42" s="3"/>
      <c r="PGZ42" s="18"/>
      <c r="PHB42" s="3"/>
      <c r="PHG42" s="18"/>
      <c r="PHI42" s="3"/>
      <c r="PHN42" s="18"/>
      <c r="PHP42" s="3"/>
      <c r="PHU42" s="18"/>
      <c r="PHW42" s="3"/>
      <c r="PIB42" s="18"/>
      <c r="PID42" s="3"/>
      <c r="PII42" s="18"/>
      <c r="PIK42" s="3"/>
      <c r="PIP42" s="18"/>
      <c r="PIR42" s="3"/>
      <c r="PIW42" s="18"/>
      <c r="PIY42" s="3"/>
      <c r="PJD42" s="18"/>
      <c r="PJF42" s="3"/>
      <c r="PJK42" s="18"/>
      <c r="PJM42" s="3"/>
      <c r="PJR42" s="18"/>
      <c r="PJT42" s="3"/>
      <c r="PJY42" s="18"/>
      <c r="PKA42" s="3"/>
      <c r="PKF42" s="18"/>
      <c r="PKH42" s="3"/>
      <c r="PKM42" s="18"/>
      <c r="PKO42" s="3"/>
      <c r="PKT42" s="18"/>
      <c r="PKV42" s="3"/>
      <c r="PLA42" s="18"/>
      <c r="PLC42" s="3"/>
      <c r="PLH42" s="18"/>
      <c r="PLJ42" s="3"/>
      <c r="PLO42" s="18"/>
      <c r="PLQ42" s="3"/>
      <c r="PLV42" s="18"/>
      <c r="PLX42" s="3"/>
      <c r="PMC42" s="18"/>
      <c r="PME42" s="3"/>
      <c r="PMJ42" s="18"/>
      <c r="PML42" s="3"/>
      <c r="PMQ42" s="18"/>
      <c r="PMS42" s="3"/>
      <c r="PMX42" s="18"/>
      <c r="PMZ42" s="3"/>
      <c r="PNE42" s="18"/>
      <c r="PNG42" s="3"/>
      <c r="PNL42" s="18"/>
      <c r="PNN42" s="3"/>
      <c r="PNS42" s="18"/>
      <c r="PNU42" s="3"/>
      <c r="PNZ42" s="18"/>
      <c r="POB42" s="3"/>
      <c r="POG42" s="18"/>
      <c r="POI42" s="3"/>
      <c r="PON42" s="18"/>
      <c r="POP42" s="3"/>
      <c r="POU42" s="18"/>
      <c r="POW42" s="3"/>
      <c r="PPB42" s="18"/>
      <c r="PPD42" s="3"/>
      <c r="PPI42" s="18"/>
      <c r="PPK42" s="3"/>
      <c r="PPP42" s="18"/>
      <c r="PPR42" s="3"/>
      <c r="PPW42" s="18"/>
      <c r="PPY42" s="3"/>
      <c r="PQD42" s="18"/>
      <c r="PQF42" s="3"/>
      <c r="PQK42" s="18"/>
      <c r="PQM42" s="3"/>
      <c r="PQR42" s="18"/>
      <c r="PQT42" s="3"/>
      <c r="PQY42" s="18"/>
      <c r="PRA42" s="3"/>
      <c r="PRF42" s="18"/>
      <c r="PRH42" s="3"/>
      <c r="PRM42" s="18"/>
      <c r="PRO42" s="3"/>
      <c r="PRT42" s="18"/>
      <c r="PRV42" s="3"/>
      <c r="PSA42" s="18"/>
      <c r="PSC42" s="3"/>
      <c r="PSH42" s="18"/>
      <c r="PSJ42" s="3"/>
      <c r="PSO42" s="18"/>
      <c r="PSQ42" s="3"/>
      <c r="PSV42" s="18"/>
      <c r="PSX42" s="3"/>
      <c r="PTC42" s="18"/>
      <c r="PTE42" s="3"/>
      <c r="PTJ42" s="18"/>
      <c r="PTL42" s="3"/>
      <c r="PTQ42" s="18"/>
      <c r="PTS42" s="3"/>
      <c r="PTX42" s="18"/>
      <c r="PTZ42" s="3"/>
      <c r="PUE42" s="18"/>
      <c r="PUG42" s="3"/>
      <c r="PUL42" s="18"/>
      <c r="PUN42" s="3"/>
      <c r="PUS42" s="18"/>
      <c r="PUU42" s="3"/>
      <c r="PUZ42" s="18"/>
      <c r="PVB42" s="3"/>
      <c r="PVG42" s="18"/>
      <c r="PVI42" s="3"/>
      <c r="PVN42" s="18"/>
      <c r="PVP42" s="3"/>
      <c r="PVU42" s="18"/>
      <c r="PVW42" s="3"/>
      <c r="PWB42" s="18"/>
      <c r="PWD42" s="3"/>
      <c r="PWI42" s="18"/>
      <c r="PWK42" s="3"/>
      <c r="PWP42" s="18"/>
      <c r="PWR42" s="3"/>
      <c r="PWW42" s="18"/>
      <c r="PWY42" s="3"/>
      <c r="PXD42" s="18"/>
      <c r="PXF42" s="3"/>
      <c r="PXK42" s="18"/>
      <c r="PXM42" s="3"/>
      <c r="PXR42" s="18"/>
      <c r="PXT42" s="3"/>
      <c r="PXY42" s="18"/>
      <c r="PYA42" s="3"/>
      <c r="PYF42" s="18"/>
      <c r="PYH42" s="3"/>
      <c r="PYM42" s="18"/>
      <c r="PYO42" s="3"/>
      <c r="PYT42" s="18"/>
      <c r="PYV42" s="3"/>
      <c r="PZA42" s="18"/>
      <c r="PZC42" s="3"/>
      <c r="PZH42" s="18"/>
      <c r="PZJ42" s="3"/>
      <c r="PZO42" s="18"/>
      <c r="PZQ42" s="3"/>
      <c r="PZV42" s="18"/>
      <c r="PZX42" s="3"/>
      <c r="QAC42" s="18"/>
      <c r="QAE42" s="3"/>
      <c r="QAJ42" s="18"/>
      <c r="QAL42" s="3"/>
      <c r="QAQ42" s="18"/>
      <c r="QAS42" s="3"/>
      <c r="QAX42" s="18"/>
      <c r="QAZ42" s="3"/>
      <c r="QBE42" s="18"/>
      <c r="QBG42" s="3"/>
      <c r="QBL42" s="18"/>
      <c r="QBN42" s="3"/>
      <c r="QBS42" s="18"/>
      <c r="QBU42" s="3"/>
      <c r="QBZ42" s="18"/>
      <c r="QCB42" s="3"/>
      <c r="QCG42" s="18"/>
      <c r="QCI42" s="3"/>
      <c r="QCN42" s="18"/>
      <c r="QCP42" s="3"/>
      <c r="QCU42" s="18"/>
      <c r="QCW42" s="3"/>
      <c r="QDB42" s="18"/>
      <c r="QDD42" s="3"/>
      <c r="QDI42" s="18"/>
      <c r="QDK42" s="3"/>
      <c r="QDP42" s="18"/>
      <c r="QDR42" s="3"/>
      <c r="QDW42" s="18"/>
      <c r="QDY42" s="3"/>
      <c r="QED42" s="18"/>
      <c r="QEF42" s="3"/>
      <c r="QEK42" s="18"/>
      <c r="QEM42" s="3"/>
      <c r="QER42" s="18"/>
      <c r="QET42" s="3"/>
      <c r="QEY42" s="18"/>
      <c r="QFA42" s="3"/>
      <c r="QFF42" s="18"/>
      <c r="QFH42" s="3"/>
      <c r="QFM42" s="18"/>
      <c r="QFO42" s="3"/>
      <c r="QFT42" s="18"/>
      <c r="QFV42" s="3"/>
      <c r="QGA42" s="18"/>
      <c r="QGC42" s="3"/>
      <c r="QGH42" s="18"/>
      <c r="QGJ42" s="3"/>
      <c r="QGO42" s="18"/>
      <c r="QGQ42" s="3"/>
      <c r="QGV42" s="18"/>
      <c r="QGX42" s="3"/>
      <c r="QHC42" s="18"/>
      <c r="QHE42" s="3"/>
      <c r="QHJ42" s="18"/>
      <c r="QHL42" s="3"/>
      <c r="QHQ42" s="18"/>
      <c r="QHS42" s="3"/>
      <c r="QHX42" s="18"/>
      <c r="QHZ42" s="3"/>
      <c r="QIE42" s="18"/>
      <c r="QIG42" s="3"/>
      <c r="QIL42" s="18"/>
      <c r="QIN42" s="3"/>
      <c r="QIS42" s="18"/>
      <c r="QIU42" s="3"/>
      <c r="QIZ42" s="18"/>
      <c r="QJB42" s="3"/>
      <c r="QJG42" s="18"/>
      <c r="QJI42" s="3"/>
      <c r="QJN42" s="18"/>
      <c r="QJP42" s="3"/>
      <c r="QJU42" s="18"/>
      <c r="QJW42" s="3"/>
      <c r="QKB42" s="18"/>
      <c r="QKD42" s="3"/>
      <c r="QKI42" s="18"/>
      <c r="QKK42" s="3"/>
      <c r="QKP42" s="18"/>
      <c r="QKR42" s="3"/>
      <c r="QKW42" s="18"/>
      <c r="QKY42" s="3"/>
      <c r="QLD42" s="18"/>
      <c r="QLF42" s="3"/>
      <c r="QLK42" s="18"/>
      <c r="QLM42" s="3"/>
      <c r="QLR42" s="18"/>
      <c r="QLT42" s="3"/>
      <c r="QLY42" s="18"/>
      <c r="QMA42" s="3"/>
      <c r="QMF42" s="18"/>
      <c r="QMH42" s="3"/>
      <c r="QMM42" s="18"/>
      <c r="QMO42" s="3"/>
      <c r="QMT42" s="18"/>
      <c r="QMV42" s="3"/>
      <c r="QNA42" s="18"/>
      <c r="QNC42" s="3"/>
      <c r="QNH42" s="18"/>
      <c r="QNJ42" s="3"/>
      <c r="QNO42" s="18"/>
      <c r="QNQ42" s="3"/>
      <c r="QNV42" s="18"/>
      <c r="QNX42" s="3"/>
      <c r="QOC42" s="18"/>
      <c r="QOE42" s="3"/>
      <c r="QOJ42" s="18"/>
      <c r="QOL42" s="3"/>
      <c r="QOQ42" s="18"/>
      <c r="QOS42" s="3"/>
      <c r="QOX42" s="18"/>
      <c r="QOZ42" s="3"/>
      <c r="QPE42" s="18"/>
      <c r="QPG42" s="3"/>
      <c r="QPL42" s="18"/>
      <c r="QPN42" s="3"/>
      <c r="QPS42" s="18"/>
      <c r="QPU42" s="3"/>
      <c r="QPZ42" s="18"/>
      <c r="QQB42" s="3"/>
      <c r="QQG42" s="18"/>
      <c r="QQI42" s="3"/>
      <c r="QQN42" s="18"/>
      <c r="QQP42" s="3"/>
      <c r="QQU42" s="18"/>
      <c r="QQW42" s="3"/>
      <c r="QRB42" s="18"/>
      <c r="QRD42" s="3"/>
      <c r="QRI42" s="18"/>
      <c r="QRK42" s="3"/>
      <c r="QRP42" s="18"/>
      <c r="QRR42" s="3"/>
      <c r="QRW42" s="18"/>
      <c r="QRY42" s="3"/>
      <c r="QSD42" s="18"/>
      <c r="QSF42" s="3"/>
      <c r="QSK42" s="18"/>
      <c r="QSM42" s="3"/>
      <c r="QSR42" s="18"/>
      <c r="QST42" s="3"/>
      <c r="QSY42" s="18"/>
      <c r="QTA42" s="3"/>
      <c r="QTF42" s="18"/>
      <c r="QTH42" s="3"/>
      <c r="QTM42" s="18"/>
      <c r="QTO42" s="3"/>
      <c r="QTT42" s="18"/>
      <c r="QTV42" s="3"/>
      <c r="QUA42" s="18"/>
      <c r="QUC42" s="3"/>
      <c r="QUH42" s="18"/>
      <c r="QUJ42" s="3"/>
      <c r="QUO42" s="18"/>
      <c r="QUQ42" s="3"/>
      <c r="QUV42" s="18"/>
      <c r="QUX42" s="3"/>
      <c r="QVC42" s="18"/>
      <c r="QVE42" s="3"/>
      <c r="QVJ42" s="18"/>
      <c r="QVL42" s="3"/>
      <c r="QVQ42" s="18"/>
      <c r="QVS42" s="3"/>
      <c r="QVX42" s="18"/>
      <c r="QVZ42" s="3"/>
      <c r="QWE42" s="18"/>
      <c r="QWG42" s="3"/>
      <c r="QWL42" s="18"/>
      <c r="QWN42" s="3"/>
      <c r="QWS42" s="18"/>
      <c r="QWU42" s="3"/>
      <c r="QWZ42" s="18"/>
      <c r="QXB42" s="3"/>
      <c r="QXG42" s="18"/>
      <c r="QXI42" s="3"/>
      <c r="QXN42" s="18"/>
      <c r="QXP42" s="3"/>
      <c r="QXU42" s="18"/>
      <c r="QXW42" s="3"/>
      <c r="QYB42" s="18"/>
      <c r="QYD42" s="3"/>
      <c r="QYI42" s="18"/>
      <c r="QYK42" s="3"/>
      <c r="QYP42" s="18"/>
      <c r="QYR42" s="3"/>
      <c r="QYW42" s="18"/>
      <c r="QYY42" s="3"/>
      <c r="QZD42" s="18"/>
      <c r="QZF42" s="3"/>
      <c r="QZK42" s="18"/>
      <c r="QZM42" s="3"/>
      <c r="QZR42" s="18"/>
      <c r="QZT42" s="3"/>
      <c r="QZY42" s="18"/>
      <c r="RAA42" s="3"/>
      <c r="RAF42" s="18"/>
      <c r="RAH42" s="3"/>
      <c r="RAM42" s="18"/>
      <c r="RAO42" s="3"/>
      <c r="RAT42" s="18"/>
      <c r="RAV42" s="3"/>
      <c r="RBA42" s="18"/>
      <c r="RBC42" s="3"/>
      <c r="RBH42" s="18"/>
      <c r="RBJ42" s="3"/>
      <c r="RBO42" s="18"/>
      <c r="RBQ42" s="3"/>
      <c r="RBV42" s="18"/>
      <c r="RBX42" s="3"/>
      <c r="RCC42" s="18"/>
      <c r="RCE42" s="3"/>
      <c r="RCJ42" s="18"/>
      <c r="RCL42" s="3"/>
      <c r="RCQ42" s="18"/>
      <c r="RCS42" s="3"/>
      <c r="RCX42" s="18"/>
      <c r="RCZ42" s="3"/>
      <c r="RDE42" s="18"/>
      <c r="RDG42" s="3"/>
      <c r="RDL42" s="18"/>
      <c r="RDN42" s="3"/>
      <c r="RDS42" s="18"/>
      <c r="RDU42" s="3"/>
      <c r="RDZ42" s="18"/>
      <c r="REB42" s="3"/>
      <c r="REG42" s="18"/>
      <c r="REI42" s="3"/>
      <c r="REN42" s="18"/>
      <c r="REP42" s="3"/>
      <c r="REU42" s="18"/>
      <c r="REW42" s="3"/>
      <c r="RFB42" s="18"/>
      <c r="RFD42" s="3"/>
      <c r="RFI42" s="18"/>
      <c r="RFK42" s="3"/>
      <c r="RFP42" s="18"/>
      <c r="RFR42" s="3"/>
      <c r="RFW42" s="18"/>
      <c r="RFY42" s="3"/>
      <c r="RGD42" s="18"/>
      <c r="RGF42" s="3"/>
      <c r="RGK42" s="18"/>
      <c r="RGM42" s="3"/>
      <c r="RGR42" s="18"/>
      <c r="RGT42" s="3"/>
      <c r="RGY42" s="18"/>
      <c r="RHA42" s="3"/>
      <c r="RHF42" s="18"/>
      <c r="RHH42" s="3"/>
      <c r="RHM42" s="18"/>
      <c r="RHO42" s="3"/>
      <c r="RHT42" s="18"/>
      <c r="RHV42" s="3"/>
      <c r="RIA42" s="18"/>
      <c r="RIC42" s="3"/>
      <c r="RIH42" s="18"/>
      <c r="RIJ42" s="3"/>
      <c r="RIO42" s="18"/>
      <c r="RIQ42" s="3"/>
      <c r="RIV42" s="18"/>
      <c r="RIX42" s="3"/>
      <c r="RJC42" s="18"/>
      <c r="RJE42" s="3"/>
      <c r="RJJ42" s="18"/>
      <c r="RJL42" s="3"/>
      <c r="RJQ42" s="18"/>
      <c r="RJS42" s="3"/>
      <c r="RJX42" s="18"/>
      <c r="RJZ42" s="3"/>
      <c r="RKE42" s="18"/>
      <c r="RKG42" s="3"/>
      <c r="RKL42" s="18"/>
      <c r="RKN42" s="3"/>
      <c r="RKS42" s="18"/>
      <c r="RKU42" s="3"/>
      <c r="RKZ42" s="18"/>
      <c r="RLB42" s="3"/>
      <c r="RLG42" s="18"/>
      <c r="RLI42" s="3"/>
      <c r="RLN42" s="18"/>
      <c r="RLP42" s="3"/>
      <c r="RLU42" s="18"/>
      <c r="RLW42" s="3"/>
      <c r="RMB42" s="18"/>
      <c r="RMD42" s="3"/>
      <c r="RMI42" s="18"/>
      <c r="RMK42" s="3"/>
      <c r="RMP42" s="18"/>
      <c r="RMR42" s="3"/>
      <c r="RMW42" s="18"/>
      <c r="RMY42" s="3"/>
      <c r="RND42" s="18"/>
      <c r="RNF42" s="3"/>
      <c r="RNK42" s="18"/>
      <c r="RNM42" s="3"/>
      <c r="RNR42" s="18"/>
      <c r="RNT42" s="3"/>
      <c r="RNY42" s="18"/>
      <c r="ROA42" s="3"/>
      <c r="ROF42" s="18"/>
      <c r="ROH42" s="3"/>
      <c r="ROM42" s="18"/>
      <c r="ROO42" s="3"/>
      <c r="ROT42" s="18"/>
      <c r="ROV42" s="3"/>
      <c r="RPA42" s="18"/>
      <c r="RPC42" s="3"/>
      <c r="RPH42" s="18"/>
      <c r="RPJ42" s="3"/>
      <c r="RPO42" s="18"/>
      <c r="RPQ42" s="3"/>
      <c r="RPV42" s="18"/>
      <c r="RPX42" s="3"/>
      <c r="RQC42" s="18"/>
      <c r="RQE42" s="3"/>
      <c r="RQJ42" s="18"/>
      <c r="RQL42" s="3"/>
      <c r="RQQ42" s="18"/>
      <c r="RQS42" s="3"/>
      <c r="RQX42" s="18"/>
      <c r="RQZ42" s="3"/>
      <c r="RRE42" s="18"/>
      <c r="RRG42" s="3"/>
      <c r="RRL42" s="18"/>
      <c r="RRN42" s="3"/>
      <c r="RRS42" s="18"/>
      <c r="RRU42" s="3"/>
      <c r="RRZ42" s="18"/>
      <c r="RSB42" s="3"/>
      <c r="RSG42" s="18"/>
      <c r="RSI42" s="3"/>
      <c r="RSN42" s="18"/>
      <c r="RSP42" s="3"/>
      <c r="RSU42" s="18"/>
      <c r="RSW42" s="3"/>
      <c r="RTB42" s="18"/>
      <c r="RTD42" s="3"/>
      <c r="RTI42" s="18"/>
      <c r="RTK42" s="3"/>
      <c r="RTP42" s="18"/>
      <c r="RTR42" s="3"/>
      <c r="RTW42" s="18"/>
      <c r="RTY42" s="3"/>
      <c r="RUD42" s="18"/>
      <c r="RUF42" s="3"/>
      <c r="RUK42" s="18"/>
      <c r="RUM42" s="3"/>
      <c r="RUR42" s="18"/>
      <c r="RUT42" s="3"/>
      <c r="RUY42" s="18"/>
      <c r="RVA42" s="3"/>
      <c r="RVF42" s="18"/>
      <c r="RVH42" s="3"/>
      <c r="RVM42" s="18"/>
      <c r="RVO42" s="3"/>
      <c r="RVT42" s="18"/>
      <c r="RVV42" s="3"/>
      <c r="RWA42" s="18"/>
      <c r="RWC42" s="3"/>
      <c r="RWH42" s="18"/>
      <c r="RWJ42" s="3"/>
      <c r="RWO42" s="18"/>
      <c r="RWQ42" s="3"/>
      <c r="RWV42" s="18"/>
      <c r="RWX42" s="3"/>
      <c r="RXC42" s="18"/>
      <c r="RXE42" s="3"/>
      <c r="RXJ42" s="18"/>
      <c r="RXL42" s="3"/>
      <c r="RXQ42" s="18"/>
      <c r="RXS42" s="3"/>
      <c r="RXX42" s="18"/>
      <c r="RXZ42" s="3"/>
      <c r="RYE42" s="18"/>
      <c r="RYG42" s="3"/>
      <c r="RYL42" s="18"/>
      <c r="RYN42" s="3"/>
      <c r="RYS42" s="18"/>
      <c r="RYU42" s="3"/>
      <c r="RYZ42" s="18"/>
      <c r="RZB42" s="3"/>
      <c r="RZG42" s="18"/>
      <c r="RZI42" s="3"/>
      <c r="RZN42" s="18"/>
      <c r="RZP42" s="3"/>
      <c r="RZU42" s="18"/>
      <c r="RZW42" s="3"/>
      <c r="SAB42" s="18"/>
      <c r="SAD42" s="3"/>
      <c r="SAI42" s="18"/>
      <c r="SAK42" s="3"/>
      <c r="SAP42" s="18"/>
      <c r="SAR42" s="3"/>
      <c r="SAW42" s="18"/>
      <c r="SAY42" s="3"/>
      <c r="SBD42" s="18"/>
      <c r="SBF42" s="3"/>
      <c r="SBK42" s="18"/>
      <c r="SBM42" s="3"/>
      <c r="SBR42" s="18"/>
      <c r="SBT42" s="3"/>
      <c r="SBY42" s="18"/>
      <c r="SCA42" s="3"/>
      <c r="SCF42" s="18"/>
      <c r="SCH42" s="3"/>
      <c r="SCM42" s="18"/>
      <c r="SCO42" s="3"/>
      <c r="SCT42" s="18"/>
      <c r="SCV42" s="3"/>
      <c r="SDA42" s="18"/>
      <c r="SDC42" s="3"/>
      <c r="SDH42" s="18"/>
      <c r="SDJ42" s="3"/>
      <c r="SDO42" s="18"/>
      <c r="SDQ42" s="3"/>
      <c r="SDV42" s="18"/>
      <c r="SDX42" s="3"/>
      <c r="SEC42" s="18"/>
      <c r="SEE42" s="3"/>
      <c r="SEJ42" s="18"/>
      <c r="SEL42" s="3"/>
      <c r="SEQ42" s="18"/>
      <c r="SES42" s="3"/>
      <c r="SEX42" s="18"/>
      <c r="SEZ42" s="3"/>
      <c r="SFE42" s="18"/>
      <c r="SFG42" s="3"/>
      <c r="SFL42" s="18"/>
      <c r="SFN42" s="3"/>
      <c r="SFS42" s="18"/>
      <c r="SFU42" s="3"/>
      <c r="SFZ42" s="18"/>
      <c r="SGB42" s="3"/>
      <c r="SGG42" s="18"/>
      <c r="SGI42" s="3"/>
      <c r="SGN42" s="18"/>
      <c r="SGP42" s="3"/>
      <c r="SGU42" s="18"/>
      <c r="SGW42" s="3"/>
      <c r="SHB42" s="18"/>
      <c r="SHD42" s="3"/>
      <c r="SHI42" s="18"/>
      <c r="SHK42" s="3"/>
      <c r="SHP42" s="18"/>
      <c r="SHR42" s="3"/>
      <c r="SHW42" s="18"/>
      <c r="SHY42" s="3"/>
      <c r="SID42" s="18"/>
      <c r="SIF42" s="3"/>
      <c r="SIK42" s="18"/>
      <c r="SIM42" s="3"/>
      <c r="SIR42" s="18"/>
      <c r="SIT42" s="3"/>
      <c r="SIY42" s="18"/>
      <c r="SJA42" s="3"/>
      <c r="SJF42" s="18"/>
      <c r="SJH42" s="3"/>
      <c r="SJM42" s="18"/>
      <c r="SJO42" s="3"/>
      <c r="SJT42" s="18"/>
      <c r="SJV42" s="3"/>
      <c r="SKA42" s="18"/>
      <c r="SKC42" s="3"/>
      <c r="SKH42" s="18"/>
      <c r="SKJ42" s="3"/>
      <c r="SKO42" s="18"/>
      <c r="SKQ42" s="3"/>
      <c r="SKV42" s="18"/>
      <c r="SKX42" s="3"/>
      <c r="SLC42" s="18"/>
      <c r="SLE42" s="3"/>
      <c r="SLJ42" s="18"/>
      <c r="SLL42" s="3"/>
      <c r="SLQ42" s="18"/>
      <c r="SLS42" s="3"/>
      <c r="SLX42" s="18"/>
      <c r="SLZ42" s="3"/>
      <c r="SME42" s="18"/>
      <c r="SMG42" s="3"/>
      <c r="SML42" s="18"/>
      <c r="SMN42" s="3"/>
      <c r="SMS42" s="18"/>
      <c r="SMU42" s="3"/>
      <c r="SMZ42" s="18"/>
      <c r="SNB42" s="3"/>
      <c r="SNG42" s="18"/>
      <c r="SNI42" s="3"/>
      <c r="SNN42" s="18"/>
      <c r="SNP42" s="3"/>
      <c r="SNU42" s="18"/>
      <c r="SNW42" s="3"/>
      <c r="SOB42" s="18"/>
      <c r="SOD42" s="3"/>
      <c r="SOI42" s="18"/>
      <c r="SOK42" s="3"/>
      <c r="SOP42" s="18"/>
      <c r="SOR42" s="3"/>
      <c r="SOW42" s="18"/>
      <c r="SOY42" s="3"/>
      <c r="SPD42" s="18"/>
      <c r="SPF42" s="3"/>
      <c r="SPK42" s="18"/>
      <c r="SPM42" s="3"/>
      <c r="SPR42" s="18"/>
      <c r="SPT42" s="3"/>
      <c r="SPY42" s="18"/>
      <c r="SQA42" s="3"/>
      <c r="SQF42" s="18"/>
      <c r="SQH42" s="3"/>
      <c r="SQM42" s="18"/>
      <c r="SQO42" s="3"/>
      <c r="SQT42" s="18"/>
      <c r="SQV42" s="3"/>
      <c r="SRA42" s="18"/>
      <c r="SRC42" s="3"/>
      <c r="SRH42" s="18"/>
      <c r="SRJ42" s="3"/>
      <c r="SRO42" s="18"/>
      <c r="SRQ42" s="3"/>
      <c r="SRV42" s="18"/>
      <c r="SRX42" s="3"/>
      <c r="SSC42" s="18"/>
      <c r="SSE42" s="3"/>
      <c r="SSJ42" s="18"/>
      <c r="SSL42" s="3"/>
      <c r="SSQ42" s="18"/>
      <c r="SSS42" s="3"/>
      <c r="SSX42" s="18"/>
      <c r="SSZ42" s="3"/>
      <c r="STE42" s="18"/>
      <c r="STG42" s="3"/>
      <c r="STL42" s="18"/>
      <c r="STN42" s="3"/>
      <c r="STS42" s="18"/>
      <c r="STU42" s="3"/>
      <c r="STZ42" s="18"/>
      <c r="SUB42" s="3"/>
      <c r="SUG42" s="18"/>
      <c r="SUI42" s="3"/>
      <c r="SUN42" s="18"/>
      <c r="SUP42" s="3"/>
      <c r="SUU42" s="18"/>
      <c r="SUW42" s="3"/>
      <c r="SVB42" s="18"/>
      <c r="SVD42" s="3"/>
      <c r="SVI42" s="18"/>
      <c r="SVK42" s="3"/>
      <c r="SVP42" s="18"/>
      <c r="SVR42" s="3"/>
      <c r="SVW42" s="18"/>
      <c r="SVY42" s="3"/>
      <c r="SWD42" s="18"/>
      <c r="SWF42" s="3"/>
      <c r="SWK42" s="18"/>
      <c r="SWM42" s="3"/>
      <c r="SWR42" s="18"/>
      <c r="SWT42" s="3"/>
      <c r="SWY42" s="18"/>
      <c r="SXA42" s="3"/>
      <c r="SXF42" s="18"/>
      <c r="SXH42" s="3"/>
      <c r="SXM42" s="18"/>
      <c r="SXO42" s="3"/>
      <c r="SXT42" s="18"/>
      <c r="SXV42" s="3"/>
      <c r="SYA42" s="18"/>
      <c r="SYC42" s="3"/>
      <c r="SYH42" s="18"/>
      <c r="SYJ42" s="3"/>
      <c r="SYO42" s="18"/>
      <c r="SYQ42" s="3"/>
      <c r="SYV42" s="18"/>
      <c r="SYX42" s="3"/>
      <c r="SZC42" s="18"/>
      <c r="SZE42" s="3"/>
      <c r="SZJ42" s="18"/>
      <c r="SZL42" s="3"/>
      <c r="SZQ42" s="18"/>
      <c r="SZS42" s="3"/>
      <c r="SZX42" s="18"/>
      <c r="SZZ42" s="3"/>
      <c r="TAE42" s="18"/>
      <c r="TAG42" s="3"/>
      <c r="TAL42" s="18"/>
      <c r="TAN42" s="3"/>
      <c r="TAS42" s="18"/>
      <c r="TAU42" s="3"/>
      <c r="TAZ42" s="18"/>
      <c r="TBB42" s="3"/>
      <c r="TBG42" s="18"/>
      <c r="TBI42" s="3"/>
      <c r="TBN42" s="18"/>
      <c r="TBP42" s="3"/>
      <c r="TBU42" s="18"/>
      <c r="TBW42" s="3"/>
      <c r="TCB42" s="18"/>
      <c r="TCD42" s="3"/>
      <c r="TCI42" s="18"/>
      <c r="TCK42" s="3"/>
      <c r="TCP42" s="18"/>
      <c r="TCR42" s="3"/>
      <c r="TCW42" s="18"/>
      <c r="TCY42" s="3"/>
      <c r="TDD42" s="18"/>
      <c r="TDF42" s="3"/>
      <c r="TDK42" s="18"/>
      <c r="TDM42" s="3"/>
      <c r="TDR42" s="18"/>
      <c r="TDT42" s="3"/>
      <c r="TDY42" s="18"/>
      <c r="TEA42" s="3"/>
      <c r="TEF42" s="18"/>
      <c r="TEH42" s="3"/>
      <c r="TEM42" s="18"/>
      <c r="TEO42" s="3"/>
      <c r="TET42" s="18"/>
      <c r="TEV42" s="3"/>
      <c r="TFA42" s="18"/>
      <c r="TFC42" s="3"/>
      <c r="TFH42" s="18"/>
      <c r="TFJ42" s="3"/>
      <c r="TFO42" s="18"/>
      <c r="TFQ42" s="3"/>
      <c r="TFV42" s="18"/>
      <c r="TFX42" s="3"/>
      <c r="TGC42" s="18"/>
      <c r="TGE42" s="3"/>
      <c r="TGJ42" s="18"/>
      <c r="TGL42" s="3"/>
      <c r="TGQ42" s="18"/>
      <c r="TGS42" s="3"/>
      <c r="TGX42" s="18"/>
      <c r="TGZ42" s="3"/>
      <c r="THE42" s="18"/>
      <c r="THG42" s="3"/>
      <c r="THL42" s="18"/>
      <c r="THN42" s="3"/>
      <c r="THS42" s="18"/>
      <c r="THU42" s="3"/>
      <c r="THZ42" s="18"/>
      <c r="TIB42" s="3"/>
      <c r="TIG42" s="18"/>
      <c r="TII42" s="3"/>
      <c r="TIN42" s="18"/>
      <c r="TIP42" s="3"/>
      <c r="TIU42" s="18"/>
      <c r="TIW42" s="3"/>
      <c r="TJB42" s="18"/>
      <c r="TJD42" s="3"/>
      <c r="TJI42" s="18"/>
      <c r="TJK42" s="3"/>
      <c r="TJP42" s="18"/>
      <c r="TJR42" s="3"/>
      <c r="TJW42" s="18"/>
      <c r="TJY42" s="3"/>
      <c r="TKD42" s="18"/>
      <c r="TKF42" s="3"/>
      <c r="TKK42" s="18"/>
      <c r="TKM42" s="3"/>
      <c r="TKR42" s="18"/>
      <c r="TKT42" s="3"/>
      <c r="TKY42" s="18"/>
      <c r="TLA42" s="3"/>
      <c r="TLF42" s="18"/>
      <c r="TLH42" s="3"/>
      <c r="TLM42" s="18"/>
      <c r="TLO42" s="3"/>
      <c r="TLT42" s="18"/>
      <c r="TLV42" s="3"/>
      <c r="TMA42" s="18"/>
      <c r="TMC42" s="3"/>
      <c r="TMH42" s="18"/>
      <c r="TMJ42" s="3"/>
      <c r="TMO42" s="18"/>
      <c r="TMQ42" s="3"/>
      <c r="TMV42" s="18"/>
      <c r="TMX42" s="3"/>
      <c r="TNC42" s="18"/>
      <c r="TNE42" s="3"/>
      <c r="TNJ42" s="18"/>
      <c r="TNL42" s="3"/>
      <c r="TNQ42" s="18"/>
      <c r="TNS42" s="3"/>
      <c r="TNX42" s="18"/>
      <c r="TNZ42" s="3"/>
      <c r="TOE42" s="18"/>
      <c r="TOG42" s="3"/>
      <c r="TOL42" s="18"/>
      <c r="TON42" s="3"/>
      <c r="TOS42" s="18"/>
      <c r="TOU42" s="3"/>
      <c r="TOZ42" s="18"/>
      <c r="TPB42" s="3"/>
      <c r="TPG42" s="18"/>
      <c r="TPI42" s="3"/>
      <c r="TPN42" s="18"/>
      <c r="TPP42" s="3"/>
      <c r="TPU42" s="18"/>
      <c r="TPW42" s="3"/>
      <c r="TQB42" s="18"/>
      <c r="TQD42" s="3"/>
      <c r="TQI42" s="18"/>
      <c r="TQK42" s="3"/>
      <c r="TQP42" s="18"/>
      <c r="TQR42" s="3"/>
      <c r="TQW42" s="18"/>
      <c r="TQY42" s="3"/>
      <c r="TRD42" s="18"/>
      <c r="TRF42" s="3"/>
      <c r="TRK42" s="18"/>
      <c r="TRM42" s="3"/>
      <c r="TRR42" s="18"/>
      <c r="TRT42" s="3"/>
      <c r="TRY42" s="18"/>
      <c r="TSA42" s="3"/>
      <c r="TSF42" s="18"/>
      <c r="TSH42" s="3"/>
      <c r="TSM42" s="18"/>
      <c r="TSO42" s="3"/>
      <c r="TST42" s="18"/>
      <c r="TSV42" s="3"/>
      <c r="TTA42" s="18"/>
      <c r="TTC42" s="3"/>
      <c r="TTH42" s="18"/>
      <c r="TTJ42" s="3"/>
      <c r="TTO42" s="18"/>
      <c r="TTQ42" s="3"/>
      <c r="TTV42" s="18"/>
      <c r="TTX42" s="3"/>
      <c r="TUC42" s="18"/>
      <c r="TUE42" s="3"/>
      <c r="TUJ42" s="18"/>
      <c r="TUL42" s="3"/>
      <c r="TUQ42" s="18"/>
      <c r="TUS42" s="3"/>
      <c r="TUX42" s="18"/>
      <c r="TUZ42" s="3"/>
      <c r="TVE42" s="18"/>
      <c r="TVG42" s="3"/>
      <c r="TVL42" s="18"/>
      <c r="TVN42" s="3"/>
      <c r="TVS42" s="18"/>
      <c r="TVU42" s="3"/>
      <c r="TVZ42" s="18"/>
      <c r="TWB42" s="3"/>
      <c r="TWG42" s="18"/>
      <c r="TWI42" s="3"/>
      <c r="TWN42" s="18"/>
      <c r="TWP42" s="3"/>
      <c r="TWU42" s="18"/>
      <c r="TWW42" s="3"/>
      <c r="TXB42" s="18"/>
      <c r="TXD42" s="3"/>
      <c r="TXI42" s="18"/>
      <c r="TXK42" s="3"/>
      <c r="TXP42" s="18"/>
      <c r="TXR42" s="3"/>
      <c r="TXW42" s="18"/>
      <c r="TXY42" s="3"/>
      <c r="TYD42" s="18"/>
      <c r="TYF42" s="3"/>
      <c r="TYK42" s="18"/>
      <c r="TYM42" s="3"/>
      <c r="TYR42" s="18"/>
      <c r="TYT42" s="3"/>
      <c r="TYY42" s="18"/>
      <c r="TZA42" s="3"/>
      <c r="TZF42" s="18"/>
      <c r="TZH42" s="3"/>
      <c r="TZM42" s="18"/>
      <c r="TZO42" s="3"/>
      <c r="TZT42" s="18"/>
      <c r="TZV42" s="3"/>
      <c r="UAA42" s="18"/>
      <c r="UAC42" s="3"/>
      <c r="UAH42" s="18"/>
      <c r="UAJ42" s="3"/>
      <c r="UAO42" s="18"/>
      <c r="UAQ42" s="3"/>
      <c r="UAV42" s="18"/>
      <c r="UAX42" s="3"/>
      <c r="UBC42" s="18"/>
      <c r="UBE42" s="3"/>
      <c r="UBJ42" s="18"/>
      <c r="UBL42" s="3"/>
      <c r="UBQ42" s="18"/>
      <c r="UBS42" s="3"/>
      <c r="UBX42" s="18"/>
      <c r="UBZ42" s="3"/>
      <c r="UCE42" s="18"/>
      <c r="UCG42" s="3"/>
      <c r="UCL42" s="18"/>
      <c r="UCN42" s="3"/>
      <c r="UCS42" s="18"/>
      <c r="UCU42" s="3"/>
      <c r="UCZ42" s="18"/>
      <c r="UDB42" s="3"/>
      <c r="UDG42" s="18"/>
      <c r="UDI42" s="3"/>
      <c r="UDN42" s="18"/>
      <c r="UDP42" s="3"/>
      <c r="UDU42" s="18"/>
      <c r="UDW42" s="3"/>
      <c r="UEB42" s="18"/>
      <c r="UED42" s="3"/>
      <c r="UEI42" s="18"/>
      <c r="UEK42" s="3"/>
      <c r="UEP42" s="18"/>
      <c r="UER42" s="3"/>
      <c r="UEW42" s="18"/>
      <c r="UEY42" s="3"/>
      <c r="UFD42" s="18"/>
      <c r="UFF42" s="3"/>
      <c r="UFK42" s="18"/>
      <c r="UFM42" s="3"/>
      <c r="UFR42" s="18"/>
      <c r="UFT42" s="3"/>
      <c r="UFY42" s="18"/>
      <c r="UGA42" s="3"/>
      <c r="UGF42" s="18"/>
      <c r="UGH42" s="3"/>
      <c r="UGM42" s="18"/>
      <c r="UGO42" s="3"/>
      <c r="UGT42" s="18"/>
      <c r="UGV42" s="3"/>
      <c r="UHA42" s="18"/>
      <c r="UHC42" s="3"/>
      <c r="UHH42" s="18"/>
      <c r="UHJ42" s="3"/>
      <c r="UHO42" s="18"/>
      <c r="UHQ42" s="3"/>
      <c r="UHV42" s="18"/>
      <c r="UHX42" s="3"/>
      <c r="UIC42" s="18"/>
      <c r="UIE42" s="3"/>
      <c r="UIJ42" s="18"/>
      <c r="UIL42" s="3"/>
      <c r="UIQ42" s="18"/>
      <c r="UIS42" s="3"/>
      <c r="UIX42" s="18"/>
      <c r="UIZ42" s="3"/>
      <c r="UJE42" s="18"/>
      <c r="UJG42" s="3"/>
      <c r="UJL42" s="18"/>
      <c r="UJN42" s="3"/>
      <c r="UJS42" s="18"/>
      <c r="UJU42" s="3"/>
      <c r="UJZ42" s="18"/>
      <c r="UKB42" s="3"/>
      <c r="UKG42" s="18"/>
      <c r="UKI42" s="3"/>
      <c r="UKN42" s="18"/>
      <c r="UKP42" s="3"/>
      <c r="UKU42" s="18"/>
      <c r="UKW42" s="3"/>
      <c r="ULB42" s="18"/>
      <c r="ULD42" s="3"/>
      <c r="ULI42" s="18"/>
      <c r="ULK42" s="3"/>
      <c r="ULP42" s="18"/>
      <c r="ULR42" s="3"/>
      <c r="ULW42" s="18"/>
      <c r="ULY42" s="3"/>
      <c r="UMD42" s="18"/>
      <c r="UMF42" s="3"/>
      <c r="UMK42" s="18"/>
      <c r="UMM42" s="3"/>
      <c r="UMR42" s="18"/>
      <c r="UMT42" s="3"/>
      <c r="UMY42" s="18"/>
      <c r="UNA42" s="3"/>
      <c r="UNF42" s="18"/>
      <c r="UNH42" s="3"/>
      <c r="UNM42" s="18"/>
      <c r="UNO42" s="3"/>
      <c r="UNT42" s="18"/>
      <c r="UNV42" s="3"/>
      <c r="UOA42" s="18"/>
      <c r="UOC42" s="3"/>
      <c r="UOH42" s="18"/>
      <c r="UOJ42" s="3"/>
      <c r="UOO42" s="18"/>
      <c r="UOQ42" s="3"/>
      <c r="UOV42" s="18"/>
      <c r="UOX42" s="3"/>
      <c r="UPC42" s="18"/>
      <c r="UPE42" s="3"/>
      <c r="UPJ42" s="18"/>
      <c r="UPL42" s="3"/>
      <c r="UPQ42" s="18"/>
      <c r="UPS42" s="3"/>
      <c r="UPX42" s="18"/>
      <c r="UPZ42" s="3"/>
      <c r="UQE42" s="18"/>
      <c r="UQG42" s="3"/>
      <c r="UQL42" s="18"/>
      <c r="UQN42" s="3"/>
      <c r="UQS42" s="18"/>
      <c r="UQU42" s="3"/>
      <c r="UQZ42" s="18"/>
      <c r="URB42" s="3"/>
      <c r="URG42" s="18"/>
      <c r="URI42" s="3"/>
      <c r="URN42" s="18"/>
      <c r="URP42" s="3"/>
      <c r="URU42" s="18"/>
      <c r="URW42" s="3"/>
      <c r="USB42" s="18"/>
      <c r="USD42" s="3"/>
      <c r="USI42" s="18"/>
      <c r="USK42" s="3"/>
      <c r="USP42" s="18"/>
      <c r="USR42" s="3"/>
      <c r="USW42" s="18"/>
      <c r="USY42" s="3"/>
      <c r="UTD42" s="18"/>
      <c r="UTF42" s="3"/>
      <c r="UTK42" s="18"/>
      <c r="UTM42" s="3"/>
      <c r="UTR42" s="18"/>
      <c r="UTT42" s="3"/>
      <c r="UTY42" s="18"/>
      <c r="UUA42" s="3"/>
      <c r="UUF42" s="18"/>
      <c r="UUH42" s="3"/>
      <c r="UUM42" s="18"/>
      <c r="UUO42" s="3"/>
      <c r="UUT42" s="18"/>
      <c r="UUV42" s="3"/>
      <c r="UVA42" s="18"/>
      <c r="UVC42" s="3"/>
      <c r="UVH42" s="18"/>
      <c r="UVJ42" s="3"/>
      <c r="UVO42" s="18"/>
      <c r="UVQ42" s="3"/>
      <c r="UVV42" s="18"/>
      <c r="UVX42" s="3"/>
      <c r="UWC42" s="18"/>
      <c r="UWE42" s="3"/>
      <c r="UWJ42" s="18"/>
      <c r="UWL42" s="3"/>
      <c r="UWQ42" s="18"/>
      <c r="UWS42" s="3"/>
      <c r="UWX42" s="18"/>
      <c r="UWZ42" s="3"/>
      <c r="UXE42" s="18"/>
      <c r="UXG42" s="3"/>
      <c r="UXL42" s="18"/>
      <c r="UXN42" s="3"/>
      <c r="UXS42" s="18"/>
      <c r="UXU42" s="3"/>
      <c r="UXZ42" s="18"/>
      <c r="UYB42" s="3"/>
      <c r="UYG42" s="18"/>
      <c r="UYI42" s="3"/>
      <c r="UYN42" s="18"/>
      <c r="UYP42" s="3"/>
      <c r="UYU42" s="18"/>
      <c r="UYW42" s="3"/>
      <c r="UZB42" s="18"/>
      <c r="UZD42" s="3"/>
      <c r="UZI42" s="18"/>
      <c r="UZK42" s="3"/>
      <c r="UZP42" s="18"/>
      <c r="UZR42" s="3"/>
      <c r="UZW42" s="18"/>
      <c r="UZY42" s="3"/>
      <c r="VAD42" s="18"/>
      <c r="VAF42" s="3"/>
      <c r="VAK42" s="18"/>
      <c r="VAM42" s="3"/>
      <c r="VAR42" s="18"/>
      <c r="VAT42" s="3"/>
      <c r="VAY42" s="18"/>
      <c r="VBA42" s="3"/>
      <c r="VBF42" s="18"/>
      <c r="VBH42" s="3"/>
      <c r="VBM42" s="18"/>
      <c r="VBO42" s="3"/>
      <c r="VBT42" s="18"/>
      <c r="VBV42" s="3"/>
      <c r="VCA42" s="18"/>
      <c r="VCC42" s="3"/>
      <c r="VCH42" s="18"/>
      <c r="VCJ42" s="3"/>
      <c r="VCO42" s="18"/>
      <c r="VCQ42" s="3"/>
      <c r="VCV42" s="18"/>
      <c r="VCX42" s="3"/>
      <c r="VDC42" s="18"/>
      <c r="VDE42" s="3"/>
      <c r="VDJ42" s="18"/>
      <c r="VDL42" s="3"/>
      <c r="VDQ42" s="18"/>
      <c r="VDS42" s="3"/>
      <c r="VDX42" s="18"/>
      <c r="VDZ42" s="3"/>
      <c r="VEE42" s="18"/>
      <c r="VEG42" s="3"/>
      <c r="VEL42" s="18"/>
      <c r="VEN42" s="3"/>
      <c r="VES42" s="18"/>
      <c r="VEU42" s="3"/>
      <c r="VEZ42" s="18"/>
      <c r="VFB42" s="3"/>
      <c r="VFG42" s="18"/>
      <c r="VFI42" s="3"/>
      <c r="VFN42" s="18"/>
      <c r="VFP42" s="3"/>
      <c r="VFU42" s="18"/>
      <c r="VFW42" s="3"/>
      <c r="VGB42" s="18"/>
      <c r="VGD42" s="3"/>
      <c r="VGI42" s="18"/>
      <c r="VGK42" s="3"/>
      <c r="VGP42" s="18"/>
      <c r="VGR42" s="3"/>
      <c r="VGW42" s="18"/>
      <c r="VGY42" s="3"/>
      <c r="VHD42" s="18"/>
      <c r="VHF42" s="3"/>
      <c r="VHK42" s="18"/>
      <c r="VHM42" s="3"/>
      <c r="VHR42" s="18"/>
      <c r="VHT42" s="3"/>
      <c r="VHY42" s="18"/>
      <c r="VIA42" s="3"/>
      <c r="VIF42" s="18"/>
      <c r="VIH42" s="3"/>
      <c r="VIM42" s="18"/>
      <c r="VIO42" s="3"/>
      <c r="VIT42" s="18"/>
      <c r="VIV42" s="3"/>
      <c r="VJA42" s="18"/>
      <c r="VJC42" s="3"/>
      <c r="VJH42" s="18"/>
      <c r="VJJ42" s="3"/>
      <c r="VJO42" s="18"/>
      <c r="VJQ42" s="3"/>
      <c r="VJV42" s="18"/>
      <c r="VJX42" s="3"/>
      <c r="VKC42" s="18"/>
      <c r="VKE42" s="3"/>
      <c r="VKJ42" s="18"/>
      <c r="VKL42" s="3"/>
      <c r="VKQ42" s="18"/>
      <c r="VKS42" s="3"/>
      <c r="VKX42" s="18"/>
      <c r="VKZ42" s="3"/>
      <c r="VLE42" s="18"/>
      <c r="VLG42" s="3"/>
      <c r="VLL42" s="18"/>
      <c r="VLN42" s="3"/>
      <c r="VLS42" s="18"/>
      <c r="VLU42" s="3"/>
      <c r="VLZ42" s="18"/>
      <c r="VMB42" s="3"/>
      <c r="VMG42" s="18"/>
      <c r="VMI42" s="3"/>
      <c r="VMN42" s="18"/>
      <c r="VMP42" s="3"/>
      <c r="VMU42" s="18"/>
      <c r="VMW42" s="3"/>
      <c r="VNB42" s="18"/>
      <c r="VND42" s="3"/>
      <c r="VNI42" s="18"/>
      <c r="VNK42" s="3"/>
      <c r="VNP42" s="18"/>
      <c r="VNR42" s="3"/>
      <c r="VNW42" s="18"/>
      <c r="VNY42" s="3"/>
      <c r="VOD42" s="18"/>
      <c r="VOF42" s="3"/>
      <c r="VOK42" s="18"/>
      <c r="VOM42" s="3"/>
      <c r="VOR42" s="18"/>
      <c r="VOT42" s="3"/>
      <c r="VOY42" s="18"/>
      <c r="VPA42" s="3"/>
      <c r="VPF42" s="18"/>
      <c r="VPH42" s="3"/>
      <c r="VPM42" s="18"/>
      <c r="VPO42" s="3"/>
      <c r="VPT42" s="18"/>
      <c r="VPV42" s="3"/>
      <c r="VQA42" s="18"/>
      <c r="VQC42" s="3"/>
      <c r="VQH42" s="18"/>
      <c r="VQJ42" s="3"/>
      <c r="VQO42" s="18"/>
      <c r="VQQ42" s="3"/>
      <c r="VQV42" s="18"/>
      <c r="VQX42" s="3"/>
      <c r="VRC42" s="18"/>
      <c r="VRE42" s="3"/>
      <c r="VRJ42" s="18"/>
      <c r="VRL42" s="3"/>
      <c r="VRQ42" s="18"/>
      <c r="VRS42" s="3"/>
      <c r="VRX42" s="18"/>
      <c r="VRZ42" s="3"/>
      <c r="VSE42" s="18"/>
      <c r="VSG42" s="3"/>
      <c r="VSL42" s="18"/>
      <c r="VSN42" s="3"/>
      <c r="VSS42" s="18"/>
      <c r="VSU42" s="3"/>
      <c r="VSZ42" s="18"/>
      <c r="VTB42" s="3"/>
      <c r="VTG42" s="18"/>
      <c r="VTI42" s="3"/>
      <c r="VTN42" s="18"/>
      <c r="VTP42" s="3"/>
      <c r="VTU42" s="18"/>
      <c r="VTW42" s="3"/>
      <c r="VUB42" s="18"/>
      <c r="VUD42" s="3"/>
      <c r="VUI42" s="18"/>
      <c r="VUK42" s="3"/>
      <c r="VUP42" s="18"/>
      <c r="VUR42" s="3"/>
      <c r="VUW42" s="18"/>
      <c r="VUY42" s="3"/>
      <c r="VVD42" s="18"/>
      <c r="VVF42" s="3"/>
      <c r="VVK42" s="18"/>
      <c r="VVM42" s="3"/>
      <c r="VVR42" s="18"/>
      <c r="VVT42" s="3"/>
      <c r="VVY42" s="18"/>
      <c r="VWA42" s="3"/>
      <c r="VWF42" s="18"/>
      <c r="VWH42" s="3"/>
      <c r="VWM42" s="18"/>
      <c r="VWO42" s="3"/>
      <c r="VWT42" s="18"/>
      <c r="VWV42" s="3"/>
      <c r="VXA42" s="18"/>
      <c r="VXC42" s="3"/>
      <c r="VXH42" s="18"/>
      <c r="VXJ42" s="3"/>
      <c r="VXO42" s="18"/>
      <c r="VXQ42" s="3"/>
      <c r="VXV42" s="18"/>
      <c r="VXX42" s="3"/>
      <c r="VYC42" s="18"/>
      <c r="VYE42" s="3"/>
      <c r="VYJ42" s="18"/>
      <c r="VYL42" s="3"/>
      <c r="VYQ42" s="18"/>
      <c r="VYS42" s="3"/>
      <c r="VYX42" s="18"/>
      <c r="VYZ42" s="3"/>
      <c r="VZE42" s="18"/>
      <c r="VZG42" s="3"/>
      <c r="VZL42" s="18"/>
      <c r="VZN42" s="3"/>
      <c r="VZS42" s="18"/>
      <c r="VZU42" s="3"/>
      <c r="VZZ42" s="18"/>
      <c r="WAB42" s="3"/>
      <c r="WAG42" s="18"/>
      <c r="WAI42" s="3"/>
      <c r="WAN42" s="18"/>
      <c r="WAP42" s="3"/>
      <c r="WAU42" s="18"/>
      <c r="WAW42" s="3"/>
      <c r="WBB42" s="18"/>
      <c r="WBD42" s="3"/>
      <c r="WBI42" s="18"/>
      <c r="WBK42" s="3"/>
      <c r="WBP42" s="18"/>
      <c r="WBR42" s="3"/>
      <c r="WBW42" s="18"/>
      <c r="WBY42" s="3"/>
      <c r="WCD42" s="18"/>
      <c r="WCF42" s="3"/>
      <c r="WCK42" s="18"/>
      <c r="WCM42" s="3"/>
      <c r="WCR42" s="18"/>
      <c r="WCT42" s="3"/>
      <c r="WCY42" s="18"/>
      <c r="WDA42" s="3"/>
      <c r="WDF42" s="18"/>
      <c r="WDH42" s="3"/>
      <c r="WDM42" s="18"/>
      <c r="WDO42" s="3"/>
      <c r="WDT42" s="18"/>
      <c r="WDV42" s="3"/>
      <c r="WEA42" s="18"/>
      <c r="WEC42" s="3"/>
      <c r="WEH42" s="18"/>
      <c r="WEJ42" s="3"/>
      <c r="WEO42" s="18"/>
      <c r="WEQ42" s="3"/>
      <c r="WEV42" s="18"/>
      <c r="WEX42" s="3"/>
      <c r="WFC42" s="18"/>
      <c r="WFE42" s="3"/>
      <c r="WFJ42" s="18"/>
      <c r="WFL42" s="3"/>
      <c r="WFQ42" s="18"/>
      <c r="WFS42" s="3"/>
      <c r="WFX42" s="18"/>
      <c r="WFZ42" s="3"/>
      <c r="WGE42" s="18"/>
      <c r="WGG42" s="3"/>
      <c r="WGL42" s="18"/>
      <c r="WGN42" s="3"/>
      <c r="WGS42" s="18"/>
      <c r="WGU42" s="3"/>
      <c r="WGZ42" s="18"/>
      <c r="WHB42" s="3"/>
      <c r="WHG42" s="18"/>
      <c r="WHI42" s="3"/>
      <c r="WHN42" s="18"/>
      <c r="WHP42" s="3"/>
      <c r="WHU42" s="18"/>
      <c r="WHW42" s="3"/>
      <c r="WIB42" s="18"/>
      <c r="WID42" s="3"/>
      <c r="WII42" s="18"/>
      <c r="WIK42" s="3"/>
      <c r="WIP42" s="18"/>
      <c r="WIR42" s="3"/>
      <c r="WIW42" s="18"/>
      <c r="WIY42" s="3"/>
      <c r="WJD42" s="18"/>
      <c r="WJF42" s="3"/>
      <c r="WJK42" s="18"/>
      <c r="WJM42" s="3"/>
      <c r="WJR42" s="18"/>
      <c r="WJT42" s="3"/>
      <c r="WJY42" s="18"/>
      <c r="WKA42" s="3"/>
      <c r="WKF42" s="18"/>
      <c r="WKH42" s="3"/>
      <c r="WKM42" s="18"/>
      <c r="WKO42" s="3"/>
      <c r="WKT42" s="18"/>
      <c r="WKV42" s="3"/>
      <c r="WLA42" s="18"/>
      <c r="WLC42" s="3"/>
      <c r="WLH42" s="18"/>
      <c r="WLJ42" s="3"/>
      <c r="WLO42" s="18"/>
      <c r="WLQ42" s="3"/>
      <c r="WLV42" s="18"/>
      <c r="WLX42" s="3"/>
      <c r="WMC42" s="18"/>
      <c r="WME42" s="3"/>
      <c r="WMJ42" s="18"/>
      <c r="WML42" s="3"/>
      <c r="WMQ42" s="18"/>
      <c r="WMS42" s="3"/>
      <c r="WMX42" s="18"/>
      <c r="WMZ42" s="3"/>
      <c r="WNE42" s="18"/>
      <c r="WNG42" s="3"/>
      <c r="WNL42" s="18"/>
      <c r="WNN42" s="3"/>
      <c r="WNS42" s="18"/>
      <c r="WNU42" s="3"/>
      <c r="WNZ42" s="18"/>
      <c r="WOB42" s="3"/>
      <c r="WOG42" s="18"/>
      <c r="WOI42" s="3"/>
      <c r="WON42" s="18"/>
      <c r="WOP42" s="3"/>
      <c r="WOU42" s="18"/>
      <c r="WOW42" s="3"/>
      <c r="WPB42" s="18"/>
      <c r="WPD42" s="3"/>
      <c r="WPI42" s="18"/>
      <c r="WPK42" s="3"/>
      <c r="WPP42" s="18"/>
      <c r="WPR42" s="3"/>
      <c r="WPW42" s="18"/>
      <c r="WPY42" s="3"/>
      <c r="WQD42" s="18"/>
      <c r="WQF42" s="3"/>
      <c r="WQK42" s="18"/>
      <c r="WQM42" s="3"/>
      <c r="WQR42" s="18"/>
      <c r="WQT42" s="3"/>
      <c r="WQY42" s="18"/>
      <c r="WRA42" s="3"/>
      <c r="WRF42" s="18"/>
      <c r="WRH42" s="3"/>
      <c r="WRM42" s="18"/>
      <c r="WRO42" s="3"/>
      <c r="WRT42" s="18"/>
      <c r="WRV42" s="3"/>
      <c r="WSA42" s="18"/>
      <c r="WSC42" s="3"/>
      <c r="WSH42" s="18"/>
      <c r="WSJ42" s="3"/>
      <c r="WSO42" s="18"/>
      <c r="WSQ42" s="3"/>
      <c r="WSV42" s="18"/>
      <c r="WSX42" s="3"/>
      <c r="WTC42" s="18"/>
      <c r="WTE42" s="3"/>
      <c r="WTJ42" s="18"/>
      <c r="WTL42" s="3"/>
      <c r="WTQ42" s="18"/>
      <c r="WTS42" s="3"/>
      <c r="WTX42" s="18"/>
      <c r="WTZ42" s="3"/>
      <c r="WUE42" s="18"/>
      <c r="WUG42" s="3"/>
      <c r="WUL42" s="18"/>
      <c r="WUN42" s="3"/>
      <c r="WUS42" s="18"/>
      <c r="WUU42" s="3"/>
      <c r="WUZ42" s="18"/>
      <c r="WVB42" s="3"/>
      <c r="WVG42" s="18"/>
      <c r="WVI42" s="3"/>
      <c r="WVN42" s="18"/>
      <c r="WVP42" s="3"/>
      <c r="WVU42" s="18"/>
      <c r="WVW42" s="3"/>
      <c r="WWB42" s="18"/>
      <c r="WWD42" s="3"/>
      <c r="WWI42" s="18"/>
      <c r="WWK42" s="3"/>
      <c r="WWP42" s="18"/>
      <c r="WWR42" s="3"/>
      <c r="WWW42" s="18"/>
      <c r="WWY42" s="3"/>
      <c r="WXD42" s="18"/>
      <c r="WXF42" s="3"/>
      <c r="WXK42" s="18"/>
      <c r="WXM42" s="3"/>
      <c r="WXR42" s="18"/>
      <c r="WXT42" s="3"/>
      <c r="WXY42" s="18"/>
      <c r="WYA42" s="3"/>
      <c r="WYF42" s="18"/>
      <c r="WYH42" s="3"/>
      <c r="WYM42" s="18"/>
      <c r="WYO42" s="3"/>
      <c r="WYT42" s="18"/>
      <c r="WYV42" s="3"/>
      <c r="WZA42" s="18"/>
      <c r="WZC42" s="3"/>
      <c r="WZH42" s="18"/>
      <c r="WZJ42" s="3"/>
      <c r="WZO42" s="18"/>
      <c r="WZQ42" s="3"/>
      <c r="WZV42" s="18"/>
      <c r="WZX42" s="3"/>
      <c r="XAC42" s="18"/>
      <c r="XAE42" s="3"/>
      <c r="XAJ42" s="18"/>
      <c r="XAL42" s="3"/>
      <c r="XAQ42" s="18"/>
      <c r="XAS42" s="3"/>
      <c r="XAX42" s="18"/>
      <c r="XAZ42" s="3"/>
      <c r="XBE42" s="18"/>
      <c r="XBG42" s="3"/>
      <c r="XBL42" s="18"/>
      <c r="XBN42" s="3"/>
      <c r="XBS42" s="18"/>
      <c r="XBU42" s="3"/>
      <c r="XBZ42" s="18"/>
      <c r="XCB42" s="3"/>
      <c r="XCG42" s="18"/>
      <c r="XCI42" s="3"/>
      <c r="XCN42" s="18"/>
      <c r="XCP42" s="3"/>
      <c r="XCU42" s="18"/>
      <c r="XCW42" s="3"/>
      <c r="XDB42" s="18"/>
      <c r="XDD42" s="3"/>
      <c r="XDI42" s="18"/>
      <c r="XDK42" s="3"/>
      <c r="XDP42" s="18"/>
      <c r="XDR42" s="3"/>
      <c r="XDW42" s="18"/>
      <c r="XDY42" s="3"/>
      <c r="XED42" s="18"/>
      <c r="XEF42" s="3"/>
      <c r="XEK42" s="18"/>
      <c r="XEM42" s="3"/>
      <c r="XER42" s="18"/>
      <c r="XET42" s="3"/>
      <c r="XEY42" s="18"/>
      <c r="XFA42" s="3"/>
    </row>
    <row r="43" spans="1:1023 1028:2045 2050:3072 3074:4096 4101:5118 5123:6140 6145:7167 7169:8191 8196:9213 9218:10240 10242:11264 11269:12286 12291:13308 13313:14335 14337:15359 15364:16381" x14ac:dyDescent="0.3">
      <c r="A43" s="3">
        <v>2022</v>
      </c>
      <c r="B43" s="136">
        <v>4875</v>
      </c>
      <c r="C43" s="136">
        <v>4600</v>
      </c>
      <c r="D43" s="136">
        <v>1650</v>
      </c>
      <c r="E43" s="136">
        <v>1350</v>
      </c>
      <c r="F43" s="137">
        <v>12475</v>
      </c>
      <c r="G43" s="136">
        <v>2495</v>
      </c>
      <c r="I43" s="118">
        <f>A43</f>
        <v>2022</v>
      </c>
      <c r="J43" s="118">
        <f>GETPIVOTDATA("Suma de FormaNotificacioEstimacio",$A$41,"Campanya",2022)</f>
        <v>4875</v>
      </c>
      <c r="K43" s="118">
        <f>GETPIVOTDATA("Suma de ForNotEstSignatura",$A$41,"Campanya",2022)</f>
        <v>4600</v>
      </c>
      <c r="L43" s="118">
        <f>GETPIVOTDATA("Suma de PeuRecurs",$A$41,"Campanya",2022)</f>
        <v>1650</v>
      </c>
      <c r="M43" s="118">
        <f>GETPIVOTDATA("Suma de PeuRecursTotaInfo",$A$41,"Campanya",2022)</f>
        <v>1350</v>
      </c>
    </row>
    <row r="44" spans="1:1023 1028:2045 2050:3072 3074:4096 4101:5118 5123:6140 6145:7167 7169:8191 8196:9213 9218:10240 10242:11264 11269:12286 12291:13308 13313:14335 14337:15359 15364:16381" x14ac:dyDescent="0.3">
      <c r="I44" s="120"/>
      <c r="J44" s="118"/>
      <c r="K44" s="118"/>
      <c r="L44" s="118"/>
      <c r="M44" s="118"/>
    </row>
    <row r="45" spans="1:1023 1028:2045 2050:3072 3074:4096 4101:5118 5123:6140 6145:7167 7169:8191 8196:9213 9218:10240 10242:11264 11269:12286 12291:13308 13313:14335 14337:15359 15364:16381" x14ac:dyDescent="0.3">
      <c r="I45" s="118"/>
      <c r="J45" s="118"/>
      <c r="K45" s="118"/>
      <c r="L45" s="118"/>
      <c r="M45" s="118"/>
    </row>
    <row r="49" spans="1:17" x14ac:dyDescent="0.3">
      <c r="I49" s="1" t="s">
        <v>1251</v>
      </c>
    </row>
    <row r="50" spans="1:17" x14ac:dyDescent="0.3">
      <c r="A50" s="104" t="s">
        <v>1205</v>
      </c>
      <c r="B50" s="19"/>
      <c r="C50" s="19"/>
      <c r="D50" s="19"/>
      <c r="E50" s="19"/>
      <c r="F50" s="18"/>
      <c r="G50" s="18"/>
      <c r="I50" s="118"/>
      <c r="J50" s="118"/>
      <c r="K50" s="118"/>
      <c r="L50" s="118"/>
      <c r="M50" s="118"/>
    </row>
    <row r="51" spans="1:17" x14ac:dyDescent="0.3">
      <c r="A51" s="2" t="s">
        <v>344</v>
      </c>
      <c r="B51" t="s">
        <v>1182</v>
      </c>
      <c r="C51" t="s">
        <v>1183</v>
      </c>
      <c r="D51" t="s">
        <v>1184</v>
      </c>
      <c r="E51" t="s">
        <v>1185</v>
      </c>
      <c r="F51" s="18" t="s">
        <v>1187</v>
      </c>
      <c r="G51" t="s">
        <v>1215</v>
      </c>
      <c r="I51" s="118" t="s">
        <v>1223</v>
      </c>
      <c r="J51" s="119" t="s">
        <v>1182</v>
      </c>
      <c r="K51" s="119" t="s">
        <v>1183</v>
      </c>
      <c r="L51" s="119" t="s">
        <v>1184</v>
      </c>
      <c r="M51" s="119" t="s">
        <v>1185</v>
      </c>
    </row>
    <row r="52" spans="1:17" x14ac:dyDescent="0.3">
      <c r="A52" s="3">
        <v>2021</v>
      </c>
      <c r="B52" s="136">
        <v>4875</v>
      </c>
      <c r="C52" s="136">
        <v>2175</v>
      </c>
      <c r="D52" s="136">
        <v>3500</v>
      </c>
      <c r="E52" s="136">
        <v>150</v>
      </c>
      <c r="F52" s="142">
        <v>10700</v>
      </c>
      <c r="G52" s="136">
        <v>2140</v>
      </c>
      <c r="I52" s="118">
        <f>A52</f>
        <v>2021</v>
      </c>
      <c r="J52" s="118">
        <f>GETPIVOTDATA("Suma de FormulariSAIPformat",$A$51,"Campanya",2021)</f>
        <v>4875</v>
      </c>
      <c r="K52" s="118">
        <f>GETPIVOTDATA("Suma de Lliuramentformat",$A$51,"Campanya",2021)</f>
        <v>2175</v>
      </c>
      <c r="L52" s="118">
        <f>GETPIVOTDATA("Suma de Formatreutilitzable",$A$51,"Campanya",2021)</f>
        <v>3500</v>
      </c>
      <c r="M52" s="118">
        <f>GETPIVOTDATA("Suma de Condicionsreutilitzacio",$A$51,"Campanya",2021)</f>
        <v>150</v>
      </c>
    </row>
    <row r="53" spans="1:17" x14ac:dyDescent="0.3">
      <c r="A53" s="3">
        <v>2022</v>
      </c>
      <c r="B53" s="136">
        <v>1450</v>
      </c>
      <c r="C53" s="136">
        <v>3450</v>
      </c>
      <c r="D53" s="136">
        <v>4425</v>
      </c>
      <c r="E53" s="136">
        <v>525</v>
      </c>
      <c r="F53" s="142">
        <v>9850</v>
      </c>
      <c r="G53" s="136">
        <v>1970</v>
      </c>
      <c r="I53" s="118">
        <f>A53</f>
        <v>2022</v>
      </c>
      <c r="J53" s="118">
        <f>GETPIVOTDATA("Suma de FormulariSAIPformat",$A$51,"Campanya",2022)</f>
        <v>1450</v>
      </c>
      <c r="K53" s="118">
        <f>GETPIVOTDATA("Suma de Lliuramentformat",$A$51,"Campanya",2022)</f>
        <v>3450</v>
      </c>
      <c r="L53" s="118">
        <f>GETPIVOTDATA("Suma de Formatreutilitzable",$A$51,"Campanya",2022)</f>
        <v>4425</v>
      </c>
      <c r="M53" s="118">
        <f>GETPIVOTDATA("Suma de Condicionsreutilitzacio",$A$51,"Campanya",2022)</f>
        <v>525</v>
      </c>
    </row>
    <row r="54" spans="1:17" x14ac:dyDescent="0.3">
      <c r="I54" s="118"/>
      <c r="J54" s="118"/>
      <c r="K54" s="118"/>
      <c r="L54" s="118"/>
      <c r="M54" s="118"/>
    </row>
    <row r="59" spans="1:17" x14ac:dyDescent="0.3">
      <c r="J59" s="1" t="s">
        <v>1251</v>
      </c>
    </row>
    <row r="60" spans="1:17" x14ac:dyDescent="0.3">
      <c r="A60" s="21" t="s">
        <v>1208</v>
      </c>
      <c r="B60" s="20"/>
      <c r="C60" s="20"/>
      <c r="D60" s="20"/>
      <c r="E60" s="20"/>
      <c r="F60" s="20"/>
      <c r="G60" s="20"/>
      <c r="H60" s="20"/>
      <c r="J60" s="118" t="s">
        <v>1223</v>
      </c>
      <c r="K60" s="119" t="s">
        <v>1190</v>
      </c>
      <c r="L60" s="119" t="s">
        <v>1191</v>
      </c>
      <c r="M60" s="119" t="s">
        <v>1192</v>
      </c>
      <c r="N60" s="119" t="s">
        <v>1193</v>
      </c>
      <c r="O60" s="119" t="s">
        <v>1194</v>
      </c>
      <c r="P60" s="119" t="s">
        <v>1195</v>
      </c>
      <c r="Q60" s="119" t="s">
        <v>1250</v>
      </c>
    </row>
    <row r="61" spans="1:17" x14ac:dyDescent="0.3">
      <c r="A61" s="2" t="s">
        <v>344</v>
      </c>
      <c r="B61" t="s">
        <v>1190</v>
      </c>
      <c r="C61" t="s">
        <v>1191</v>
      </c>
      <c r="D61" t="s">
        <v>1192</v>
      </c>
      <c r="E61" t="s">
        <v>1193</v>
      </c>
      <c r="F61" t="s">
        <v>1194</v>
      </c>
      <c r="G61" t="s">
        <v>1195</v>
      </c>
      <c r="H61" t="s">
        <v>1250</v>
      </c>
      <c r="I61" s="20" t="s">
        <v>1196</v>
      </c>
      <c r="J61" s="118">
        <f>A62</f>
        <v>2021</v>
      </c>
      <c r="K61" s="118">
        <f>GETPIVOTDATA("Suma de Campanyaweb",$A$61,"Campanya",2021)</f>
        <v>60</v>
      </c>
      <c r="L61" s="118">
        <f>GETPIVOTDATA("Suma de GAIPPT",$A$61,"Campanya",2021)</f>
        <v>460</v>
      </c>
      <c r="M61" s="118">
        <f>GETPIVOTDATA("Suma de Certificatreutilitzacio",$A$61,"Campanya",2021)</f>
        <v>10</v>
      </c>
      <c r="N61" s="118">
        <f>GETPIVOTDATA("Suma de EstadisticaSAIP",$A$61,"Campanya",2021)</f>
        <v>390</v>
      </c>
      <c r="O61" s="118">
        <f>GETPIVOTDATA("Suma de InfoTramitExhaustiva",$A$61,"Campanya",2021)</f>
        <v>3080</v>
      </c>
      <c r="P61" s="118">
        <f>GETPIVOTDATA("Suma de LliuInferior",$A$61,"Campanya",2021)</f>
        <v>1960</v>
      </c>
      <c r="Q61" s="118">
        <f>GETPIVOTDATA("Suma de OfertaAssistenciaAssessorament",$A$61,"Campanya",2021)</f>
        <v>0</v>
      </c>
    </row>
    <row r="62" spans="1:17" x14ac:dyDescent="0.3">
      <c r="A62" s="3">
        <v>2021</v>
      </c>
      <c r="B62" s="136">
        <v>60</v>
      </c>
      <c r="C62" s="136">
        <v>460</v>
      </c>
      <c r="D62" s="136">
        <v>10</v>
      </c>
      <c r="E62" s="136">
        <v>390</v>
      </c>
      <c r="F62" s="136">
        <v>3080</v>
      </c>
      <c r="G62" s="136">
        <v>1960</v>
      </c>
      <c r="H62" s="136">
        <v>0</v>
      </c>
      <c r="I62" s="139">
        <v>5960</v>
      </c>
      <c r="J62" s="118">
        <f>A63</f>
        <v>2022</v>
      </c>
      <c r="K62" s="118">
        <f>GETPIVOTDATA("Suma de Campanyaweb",$A$61,"Campanya",2022)</f>
        <v>60</v>
      </c>
      <c r="L62" s="118">
        <f>GETPIVOTDATA("Suma de GAIPPT",$A$61,"Campanya",2022)</f>
        <v>900</v>
      </c>
      <c r="M62" s="118">
        <f>GETPIVOTDATA("Suma de Certificatreutilitzacio",$A$61,"Campanya",2022)</f>
        <v>60</v>
      </c>
      <c r="N62" s="118">
        <f>GETPIVOTDATA("Suma de EstadisticaSAIP",$A$61,"Campanya",2022)</f>
        <v>600</v>
      </c>
      <c r="O62" s="118">
        <f>GETPIVOTDATA("Suma de InfoTramitExhaustiva",$A$61,"Campanya",2022)</f>
        <v>4480</v>
      </c>
      <c r="P62" s="118">
        <f>GETPIVOTDATA("Suma de LliuInferior",$A$61,"Campanya",2022)</f>
        <v>1890</v>
      </c>
      <c r="Q62" s="118">
        <f>GETPIVOTDATA("Suma de OfertaAssistenciaAssessorament",$A$61,"Campanya",2022)</f>
        <v>1120</v>
      </c>
    </row>
    <row r="63" spans="1:17" x14ac:dyDescent="0.3">
      <c r="A63" s="3">
        <v>2022</v>
      </c>
      <c r="B63" s="136">
        <v>60</v>
      </c>
      <c r="C63" s="136">
        <v>900</v>
      </c>
      <c r="D63" s="136">
        <v>60</v>
      </c>
      <c r="E63" s="136">
        <v>600</v>
      </c>
      <c r="F63" s="136">
        <v>4480</v>
      </c>
      <c r="G63" s="136">
        <v>1890</v>
      </c>
      <c r="H63" s="136">
        <v>1120</v>
      </c>
      <c r="I63" s="139">
        <v>9110</v>
      </c>
      <c r="J63" s="118"/>
      <c r="K63" s="118"/>
      <c r="L63" s="118"/>
      <c r="M63" s="118"/>
      <c r="N63" s="118"/>
      <c r="O63" s="118"/>
      <c r="P63" s="118"/>
      <c r="Q63" s="118"/>
    </row>
    <row r="64" spans="1:17" x14ac:dyDescent="0.3">
      <c r="J64" s="118"/>
      <c r="K64" s="118"/>
      <c r="L64" s="118"/>
      <c r="M64" s="118"/>
      <c r="N64" s="118"/>
      <c r="O64" s="118"/>
      <c r="P64" s="118"/>
      <c r="Q64" s="119"/>
    </row>
    <row r="70" spans="1:12" x14ac:dyDescent="0.3">
      <c r="J70" s="1" t="s">
        <v>1251</v>
      </c>
    </row>
    <row r="71" spans="1:12" x14ac:dyDescent="0.3">
      <c r="A71" s="107" t="s">
        <v>1216</v>
      </c>
      <c r="B71" s="108"/>
      <c r="C71" s="108"/>
      <c r="D71" s="108"/>
      <c r="E71" s="108"/>
      <c r="F71" s="108"/>
      <c r="G71" s="108"/>
      <c r="H71" s="108"/>
      <c r="J71" s="118"/>
      <c r="K71" s="118"/>
      <c r="L71" s="118"/>
    </row>
    <row r="72" spans="1:12" x14ac:dyDescent="0.3">
      <c r="A72" s="2" t="s">
        <v>344</v>
      </c>
      <c r="B72" t="s">
        <v>1211</v>
      </c>
      <c r="C72" t="s">
        <v>1212</v>
      </c>
      <c r="D72" t="s">
        <v>1213</v>
      </c>
      <c r="E72" t="s">
        <v>1214</v>
      </c>
      <c r="F72" t="s">
        <v>1215</v>
      </c>
      <c r="G72" t="s">
        <v>1221</v>
      </c>
      <c r="J72" s="121" t="s">
        <v>1223</v>
      </c>
      <c r="K72" s="119" t="s">
        <v>1221</v>
      </c>
      <c r="L72" s="118" t="s">
        <v>1225</v>
      </c>
    </row>
    <row r="73" spans="1:12" x14ac:dyDescent="0.3">
      <c r="A73" s="3">
        <v>2021</v>
      </c>
      <c r="B73" s="136">
        <v>2858</v>
      </c>
      <c r="C73" s="136">
        <v>3254.5</v>
      </c>
      <c r="D73" s="136">
        <v>4350</v>
      </c>
      <c r="E73" s="136">
        <v>2310</v>
      </c>
      <c r="F73" s="136">
        <v>2140</v>
      </c>
      <c r="G73" s="136">
        <v>14912.5</v>
      </c>
      <c r="J73" s="118">
        <f>A73</f>
        <v>2021</v>
      </c>
      <c r="K73" s="122">
        <f>GETPIVOTDATA("Suma de Total pes familia assolit per municipi",$A$72,"Campanya",2021)</f>
        <v>14912.5</v>
      </c>
      <c r="L73" s="122">
        <f>100-K73</f>
        <v>-14812.5</v>
      </c>
    </row>
    <row r="74" spans="1:12" x14ac:dyDescent="0.3">
      <c r="A74" s="3">
        <v>2022</v>
      </c>
      <c r="B74" s="136">
        <v>4085.5</v>
      </c>
      <c r="C74" s="136">
        <v>3380.8</v>
      </c>
      <c r="D74" s="136">
        <v>4305</v>
      </c>
      <c r="E74" s="136">
        <v>2495</v>
      </c>
      <c r="F74" s="136">
        <v>1970</v>
      </c>
      <c r="G74" s="136">
        <v>16236.3</v>
      </c>
      <c r="J74" s="118">
        <f>A74</f>
        <v>2022</v>
      </c>
      <c r="K74" s="122">
        <f>GETPIVOTDATA("Suma de Total pes familia assolit per municipi",$A$72,"Campanya",2022)</f>
        <v>16236.3</v>
      </c>
      <c r="L74" s="122">
        <f>100-K74</f>
        <v>-16136.3</v>
      </c>
    </row>
    <row r="75" spans="1:12" x14ac:dyDescent="0.3">
      <c r="A75" s="3" t="s">
        <v>1210</v>
      </c>
      <c r="B75" s="136">
        <v>6943.5</v>
      </c>
      <c r="C75" s="136">
        <v>6635.3</v>
      </c>
      <c r="D75" s="136">
        <v>8655</v>
      </c>
      <c r="E75" s="136">
        <v>4805</v>
      </c>
      <c r="F75" s="136">
        <v>4110</v>
      </c>
      <c r="G75" s="136">
        <v>31148.799999999999</v>
      </c>
      <c r="J75" s="118"/>
      <c r="K75" s="118"/>
      <c r="L75" s="118"/>
    </row>
    <row r="84" spans="1:19" x14ac:dyDescent="0.3">
      <c r="J84" s="1" t="s">
        <v>1251</v>
      </c>
    </row>
    <row r="85" spans="1:19" x14ac:dyDescent="0.3">
      <c r="A85" s="107" t="s">
        <v>1217</v>
      </c>
      <c r="B85" s="108"/>
      <c r="C85" s="108"/>
      <c r="D85" s="108"/>
      <c r="E85" s="108"/>
      <c r="F85" s="108"/>
      <c r="G85" s="108"/>
      <c r="H85" s="108"/>
      <c r="J85" s="118"/>
      <c r="K85" s="118"/>
      <c r="L85" s="118"/>
      <c r="M85" s="118"/>
      <c r="N85" s="118"/>
      <c r="O85" s="118"/>
      <c r="P85" s="118"/>
      <c r="Q85" s="118"/>
      <c r="R85" s="118"/>
      <c r="S85" s="118"/>
    </row>
    <row r="86" spans="1:19" x14ac:dyDescent="0.3">
      <c r="A86" s="2" t="s">
        <v>344</v>
      </c>
      <c r="B86" t="s">
        <v>1199</v>
      </c>
      <c r="C86" t="s">
        <v>1189</v>
      </c>
      <c r="D86" t="s">
        <v>1186</v>
      </c>
      <c r="E86" t="s">
        <v>1187</v>
      </c>
      <c r="F86" t="s">
        <v>1196</v>
      </c>
      <c r="G86" t="s">
        <v>1222</v>
      </c>
      <c r="J86" s="121" t="s">
        <v>1223</v>
      </c>
      <c r="K86" s="119" t="s">
        <v>1222</v>
      </c>
      <c r="L86" s="118" t="s">
        <v>1225</v>
      </c>
      <c r="M86" s="121" t="s">
        <v>1223</v>
      </c>
      <c r="N86" s="119" t="s">
        <v>1228</v>
      </c>
      <c r="O86" s="119" t="s">
        <v>1229</v>
      </c>
      <c r="P86" s="119" t="s">
        <v>1230</v>
      </c>
      <c r="Q86" s="119" t="s">
        <v>1231</v>
      </c>
      <c r="R86" s="119" t="s">
        <v>1232</v>
      </c>
      <c r="S86" s="119" t="s">
        <v>1233</v>
      </c>
    </row>
    <row r="87" spans="1:19" x14ac:dyDescent="0.3">
      <c r="A87" s="3">
        <v>2021</v>
      </c>
      <c r="B87" s="136">
        <v>16272.5</v>
      </c>
      <c r="C87" s="136">
        <v>21750</v>
      </c>
      <c r="D87" s="136">
        <v>11550</v>
      </c>
      <c r="E87" s="136">
        <v>10700</v>
      </c>
      <c r="F87" s="136">
        <v>5960</v>
      </c>
      <c r="G87" s="136">
        <v>96795</v>
      </c>
      <c r="J87" s="118">
        <f>A87</f>
        <v>2021</v>
      </c>
      <c r="K87" s="118">
        <f>GETPIVOTDATA("Suma de Total puntuació per familia assolit",$A$86,"Campanya",2021)</f>
        <v>96795</v>
      </c>
      <c r="L87" s="118">
        <f>500-K87</f>
        <v>-96295</v>
      </c>
      <c r="M87" s="118">
        <f>A87</f>
        <v>2021</v>
      </c>
      <c r="N87" s="122">
        <f>GETPIVOTDATA("Suma de Total Adto accessible",$A$10,"Campanya",2021)</f>
        <v>14290</v>
      </c>
      <c r="O87" s="122">
        <f>GETPIVOTDATA("Suma de Total Adto Eficaç",$A$86,"Campanya",2021)</f>
        <v>16272.5</v>
      </c>
      <c r="P87" s="122">
        <f>GETPIVOTDATA("Suma de Total Adtio comprensible",$A$86,"Campanya",2021)</f>
        <v>21750</v>
      </c>
      <c r="Q87" s="122">
        <f>GETPIVOTDATA("Suma de TotalAdtioGarantista",$A$86,"Campanya",2021)</f>
        <v>11550</v>
      </c>
      <c r="R87" s="122">
        <f>GETPIVOTDATA("Suma de Total Adto Actu-reutili-interop",$A$86,"Campanya",2021)</f>
        <v>10700</v>
      </c>
      <c r="S87" s="118">
        <f>GETPIVOTDATA("Suma de Total Puntuació addicional",$A$86,"Campanya",2021)</f>
        <v>5960</v>
      </c>
    </row>
    <row r="88" spans="1:19" x14ac:dyDescent="0.3">
      <c r="A88" s="3">
        <v>2022</v>
      </c>
      <c r="B88" s="136">
        <v>16904</v>
      </c>
      <c r="C88" s="136">
        <v>21525</v>
      </c>
      <c r="D88" s="136">
        <v>12475</v>
      </c>
      <c r="E88" s="136">
        <v>9850</v>
      </c>
      <c r="F88" s="136">
        <v>9110</v>
      </c>
      <c r="G88" s="136">
        <v>107195.5</v>
      </c>
      <c r="J88" s="118">
        <f>A88</f>
        <v>2022</v>
      </c>
      <c r="K88" s="118">
        <f>GETPIVOTDATA("Suma de Total puntuació per familia assolit",$A$86,"Campanya",2022)</f>
        <v>107195.5</v>
      </c>
      <c r="L88" s="118">
        <f>500-K88</f>
        <v>-106695.5</v>
      </c>
      <c r="M88" s="118">
        <f>A88</f>
        <v>2022</v>
      </c>
      <c r="N88" s="122">
        <f>GETPIVOTDATA("Suma de Total Adto accessible",$A$10,"Campanya",2022)</f>
        <v>20427.5</v>
      </c>
      <c r="O88" s="122">
        <f>GETPIVOTDATA("Suma de Total Adto Eficaç",$A$86,"Campanya",2022)</f>
        <v>16904</v>
      </c>
      <c r="P88" s="122">
        <f>GETPIVOTDATA("Suma de Total Adtio comprensible",$A$86,"Campanya",2022)</f>
        <v>21525</v>
      </c>
      <c r="Q88" s="122">
        <f>GETPIVOTDATA("Suma de TotalAdtioGarantista",$A$86,"Campanya",2022)</f>
        <v>12475</v>
      </c>
      <c r="R88" s="122">
        <f>GETPIVOTDATA("Suma de Total Adto Actu-reutili-interop",$A$86,"Campanya",2022)</f>
        <v>9850</v>
      </c>
      <c r="S88" s="118">
        <f>GETPIVOTDATA("Suma de Total Puntuació addicional",$A$86,"Campanya",2022)</f>
        <v>9110</v>
      </c>
    </row>
    <row r="89" spans="1:19" x14ac:dyDescent="0.3">
      <c r="A89" s="3" t="s">
        <v>1210</v>
      </c>
      <c r="B89" s="136">
        <v>33176.5</v>
      </c>
      <c r="C89" s="136">
        <v>43275</v>
      </c>
      <c r="D89" s="136">
        <v>24025</v>
      </c>
      <c r="E89" s="136">
        <v>20550</v>
      </c>
      <c r="F89" s="136">
        <v>15070</v>
      </c>
      <c r="G89" s="136">
        <v>203990.5</v>
      </c>
      <c r="J89" s="118"/>
      <c r="K89" s="118"/>
      <c r="L89" s="118"/>
      <c r="M89" s="118"/>
      <c r="N89" s="118"/>
      <c r="O89" s="118"/>
      <c r="P89" s="118"/>
      <c r="Q89" s="118"/>
      <c r="R89" s="118"/>
      <c r="S89" s="118"/>
    </row>
    <row r="96" spans="1:19" x14ac:dyDescent="0.3">
      <c r="A96" s="107" t="s">
        <v>1218</v>
      </c>
      <c r="B96" s="108"/>
      <c r="C96" s="108"/>
      <c r="D96" s="108"/>
      <c r="E96" s="108"/>
      <c r="F96" s="108"/>
      <c r="G96" s="108"/>
      <c r="H96" s="108"/>
      <c r="J96" s="107" t="s">
        <v>1236</v>
      </c>
      <c r="K96" s="108"/>
      <c r="M96" s="1"/>
    </row>
    <row r="97" spans="1:18" x14ac:dyDescent="0.3">
      <c r="A97" s="2" t="s">
        <v>344</v>
      </c>
      <c r="B97" t="s">
        <v>1188</v>
      </c>
      <c r="C97" t="s">
        <v>1199</v>
      </c>
      <c r="D97" t="s">
        <v>1189</v>
      </c>
      <c r="E97" t="s">
        <v>1186</v>
      </c>
      <c r="F97" t="s">
        <v>1187</v>
      </c>
      <c r="G97" t="s">
        <v>1196</v>
      </c>
      <c r="H97" t="s">
        <v>1200</v>
      </c>
      <c r="J97" s="2" t="s">
        <v>344</v>
      </c>
      <c r="K97" t="s">
        <v>1234</v>
      </c>
      <c r="R97" s="114"/>
    </row>
    <row r="98" spans="1:18" x14ac:dyDescent="0.3">
      <c r="A98" s="3">
        <v>2021</v>
      </c>
      <c r="B98" s="22">
        <v>14290</v>
      </c>
      <c r="C98" s="22">
        <v>16272.5</v>
      </c>
      <c r="D98" s="22">
        <v>21750</v>
      </c>
      <c r="E98" s="22">
        <v>11550</v>
      </c>
      <c r="F98" s="22">
        <v>10700</v>
      </c>
      <c r="G98" s="22">
        <v>5960</v>
      </c>
      <c r="H98" s="22">
        <v>80522.5</v>
      </c>
      <c r="J98" s="3">
        <v>2021</v>
      </c>
      <c r="K98" s="136">
        <v>247</v>
      </c>
    </row>
    <row r="99" spans="1:18" x14ac:dyDescent="0.3">
      <c r="A99" s="115" t="s">
        <v>413</v>
      </c>
      <c r="B99" s="22">
        <v>1315</v>
      </c>
      <c r="C99" s="22">
        <v>1727.5</v>
      </c>
      <c r="D99" s="22">
        <v>2250</v>
      </c>
      <c r="E99" s="22">
        <v>1025</v>
      </c>
      <c r="F99" s="22">
        <v>1175</v>
      </c>
      <c r="G99" s="22">
        <v>450</v>
      </c>
      <c r="H99" s="22">
        <v>7942.5</v>
      </c>
      <c r="J99" s="115" t="s">
        <v>413</v>
      </c>
      <c r="K99" s="136">
        <v>26</v>
      </c>
    </row>
    <row r="100" spans="1:18" x14ac:dyDescent="0.3">
      <c r="A100" s="115" t="s">
        <v>402</v>
      </c>
      <c r="B100" s="22">
        <v>1010</v>
      </c>
      <c r="C100" s="22">
        <v>1375</v>
      </c>
      <c r="D100" s="22">
        <v>1825</v>
      </c>
      <c r="E100" s="22">
        <v>900</v>
      </c>
      <c r="F100" s="22">
        <v>975</v>
      </c>
      <c r="G100" s="22">
        <v>330</v>
      </c>
      <c r="H100" s="22">
        <v>6415</v>
      </c>
      <c r="J100" s="115" t="s">
        <v>402</v>
      </c>
      <c r="K100" s="136">
        <v>20</v>
      </c>
    </row>
    <row r="101" spans="1:18" x14ac:dyDescent="0.3">
      <c r="A101" s="115" t="s">
        <v>379</v>
      </c>
      <c r="B101" s="22">
        <v>1115</v>
      </c>
      <c r="C101" s="22">
        <v>1332.5</v>
      </c>
      <c r="D101" s="22">
        <v>2000</v>
      </c>
      <c r="E101" s="22">
        <v>1000</v>
      </c>
      <c r="F101" s="22">
        <v>1025</v>
      </c>
      <c r="G101" s="22">
        <v>510</v>
      </c>
      <c r="H101" s="22">
        <v>6982.5</v>
      </c>
      <c r="J101" s="115" t="s">
        <v>379</v>
      </c>
      <c r="K101" s="136">
        <v>23</v>
      </c>
    </row>
    <row r="102" spans="1:18" x14ac:dyDescent="0.3">
      <c r="A102" s="115" t="s">
        <v>371</v>
      </c>
      <c r="B102" s="22">
        <v>1627.5</v>
      </c>
      <c r="C102" s="22">
        <v>1827.5</v>
      </c>
      <c r="D102" s="22">
        <v>2325</v>
      </c>
      <c r="E102" s="22">
        <v>1375</v>
      </c>
      <c r="F102" s="22">
        <v>1125</v>
      </c>
      <c r="G102" s="22">
        <v>740</v>
      </c>
      <c r="H102" s="22">
        <v>9020</v>
      </c>
      <c r="J102" s="115" t="s">
        <v>371</v>
      </c>
      <c r="K102" s="136">
        <v>25</v>
      </c>
    </row>
    <row r="103" spans="1:18" x14ac:dyDescent="0.3">
      <c r="A103" s="115" t="s">
        <v>945</v>
      </c>
      <c r="B103" s="22">
        <v>52.5</v>
      </c>
      <c r="C103" s="22">
        <v>12.5</v>
      </c>
      <c r="D103" s="22">
        <v>0</v>
      </c>
      <c r="E103" s="22">
        <v>0</v>
      </c>
      <c r="F103" s="22">
        <v>25</v>
      </c>
      <c r="G103" s="22">
        <v>0</v>
      </c>
      <c r="H103" s="22">
        <v>90</v>
      </c>
      <c r="J103" s="115" t="s">
        <v>945</v>
      </c>
      <c r="K103" s="136">
        <v>1</v>
      </c>
    </row>
    <row r="104" spans="1:18" x14ac:dyDescent="0.3">
      <c r="A104" s="115" t="s">
        <v>376</v>
      </c>
      <c r="B104" s="22">
        <v>500</v>
      </c>
      <c r="C104" s="22">
        <v>710</v>
      </c>
      <c r="D104" s="22">
        <v>925</v>
      </c>
      <c r="E104" s="22">
        <v>450</v>
      </c>
      <c r="F104" s="22">
        <v>475</v>
      </c>
      <c r="G104" s="22">
        <v>210</v>
      </c>
      <c r="H104" s="22">
        <v>3270</v>
      </c>
      <c r="J104" s="115" t="s">
        <v>376</v>
      </c>
      <c r="K104" s="136">
        <v>10</v>
      </c>
    </row>
    <row r="105" spans="1:18" x14ac:dyDescent="0.3">
      <c r="A105" s="115" t="s">
        <v>479</v>
      </c>
      <c r="B105" s="22">
        <v>282.5</v>
      </c>
      <c r="C105" s="22">
        <v>352.5</v>
      </c>
      <c r="D105" s="22">
        <v>400</v>
      </c>
      <c r="E105" s="22">
        <v>225</v>
      </c>
      <c r="F105" s="22">
        <v>175</v>
      </c>
      <c r="G105" s="22">
        <v>100</v>
      </c>
      <c r="H105" s="22">
        <v>1535</v>
      </c>
      <c r="J105" s="115" t="s">
        <v>479</v>
      </c>
      <c r="K105" s="136">
        <v>5</v>
      </c>
    </row>
    <row r="106" spans="1:18" x14ac:dyDescent="0.3">
      <c r="A106" s="115" t="s">
        <v>390</v>
      </c>
      <c r="B106" s="22">
        <v>1697.5</v>
      </c>
      <c r="C106" s="22">
        <v>2067.5</v>
      </c>
      <c r="D106" s="22">
        <v>2625</v>
      </c>
      <c r="E106" s="22">
        <v>1350</v>
      </c>
      <c r="F106" s="22">
        <v>1350</v>
      </c>
      <c r="G106" s="22">
        <v>800</v>
      </c>
      <c r="H106" s="22">
        <v>9890</v>
      </c>
      <c r="J106" s="115" t="s">
        <v>390</v>
      </c>
      <c r="K106" s="136">
        <v>29</v>
      </c>
    </row>
    <row r="107" spans="1:18" x14ac:dyDescent="0.3">
      <c r="A107" s="115" t="s">
        <v>453</v>
      </c>
      <c r="B107" s="22">
        <v>322.5</v>
      </c>
      <c r="C107" s="22">
        <v>262.5</v>
      </c>
      <c r="D107" s="22">
        <v>525</v>
      </c>
      <c r="E107" s="22">
        <v>175</v>
      </c>
      <c r="F107" s="22">
        <v>225</v>
      </c>
      <c r="G107" s="22">
        <v>70</v>
      </c>
      <c r="H107" s="22">
        <v>1580</v>
      </c>
      <c r="J107" s="115" t="s">
        <v>453</v>
      </c>
      <c r="K107" s="136">
        <v>7</v>
      </c>
    </row>
    <row r="108" spans="1:18" x14ac:dyDescent="0.3">
      <c r="A108" s="115" t="s">
        <v>387</v>
      </c>
      <c r="B108" s="22">
        <v>1520</v>
      </c>
      <c r="C108" s="22">
        <v>2057.5</v>
      </c>
      <c r="D108" s="22">
        <v>2750</v>
      </c>
      <c r="E108" s="22">
        <v>1300</v>
      </c>
      <c r="F108" s="22">
        <v>1300</v>
      </c>
      <c r="G108" s="22">
        <v>600</v>
      </c>
      <c r="H108" s="22">
        <v>9527.5</v>
      </c>
      <c r="J108" s="115" t="s">
        <v>387</v>
      </c>
      <c r="K108" s="136">
        <v>30</v>
      </c>
    </row>
    <row r="109" spans="1:18" x14ac:dyDescent="0.3">
      <c r="A109" s="115" t="s">
        <v>640</v>
      </c>
      <c r="B109" s="22">
        <v>50</v>
      </c>
      <c r="C109" s="22">
        <v>2.5</v>
      </c>
      <c r="D109" s="22">
        <v>50</v>
      </c>
      <c r="E109" s="22">
        <v>0</v>
      </c>
      <c r="F109" s="22">
        <v>25</v>
      </c>
      <c r="G109" s="22">
        <v>0</v>
      </c>
      <c r="H109" s="22">
        <v>127.5</v>
      </c>
      <c r="J109" s="115" t="s">
        <v>640</v>
      </c>
      <c r="K109" s="136">
        <v>1</v>
      </c>
    </row>
    <row r="110" spans="1:18" x14ac:dyDescent="0.3">
      <c r="A110" s="115" t="s">
        <v>416</v>
      </c>
      <c r="B110" s="22">
        <v>1062.5</v>
      </c>
      <c r="C110" s="22">
        <v>1207.5</v>
      </c>
      <c r="D110" s="22">
        <v>1575</v>
      </c>
      <c r="E110" s="22">
        <v>875</v>
      </c>
      <c r="F110" s="22">
        <v>700</v>
      </c>
      <c r="G110" s="22">
        <v>500</v>
      </c>
      <c r="H110" s="22">
        <v>5920</v>
      </c>
      <c r="J110" s="115" t="s">
        <v>416</v>
      </c>
      <c r="K110" s="136">
        <v>17</v>
      </c>
    </row>
    <row r="111" spans="1:18" x14ac:dyDescent="0.3">
      <c r="A111" s="115" t="s">
        <v>382</v>
      </c>
      <c r="B111" s="22">
        <v>1895</v>
      </c>
      <c r="C111" s="22">
        <v>2055</v>
      </c>
      <c r="D111" s="22">
        <v>2800</v>
      </c>
      <c r="E111" s="22">
        <v>1625</v>
      </c>
      <c r="F111" s="22">
        <v>1225</v>
      </c>
      <c r="G111" s="22">
        <v>750</v>
      </c>
      <c r="H111" s="22">
        <v>10350</v>
      </c>
      <c r="J111" s="115" t="s">
        <v>382</v>
      </c>
      <c r="K111" s="136">
        <v>34</v>
      </c>
    </row>
    <row r="112" spans="1:18" x14ac:dyDescent="0.3">
      <c r="A112" s="115" t="s">
        <v>1219</v>
      </c>
      <c r="B112" s="22">
        <v>1840</v>
      </c>
      <c r="C112" s="22">
        <v>1282.5</v>
      </c>
      <c r="D112" s="22">
        <v>1700</v>
      </c>
      <c r="E112" s="22">
        <v>1250</v>
      </c>
      <c r="F112" s="22">
        <v>900</v>
      </c>
      <c r="G112" s="22">
        <v>900</v>
      </c>
      <c r="H112" s="22">
        <v>7872.5</v>
      </c>
      <c r="J112" s="115" t="s">
        <v>1219</v>
      </c>
      <c r="K112" s="136">
        <v>19</v>
      </c>
    </row>
    <row r="113" spans="1:11" x14ac:dyDescent="0.3">
      <c r="A113" s="3">
        <v>2022</v>
      </c>
      <c r="B113" s="22">
        <v>20427.5</v>
      </c>
      <c r="C113" s="22">
        <v>16904</v>
      </c>
      <c r="D113" s="22">
        <v>21525</v>
      </c>
      <c r="E113" s="22">
        <v>12475</v>
      </c>
      <c r="F113" s="22">
        <v>9850</v>
      </c>
      <c r="G113" s="22">
        <v>9110</v>
      </c>
      <c r="H113" s="22">
        <v>90291.5</v>
      </c>
      <c r="J113" s="3">
        <v>2022</v>
      </c>
      <c r="K113" s="136">
        <v>247</v>
      </c>
    </row>
    <row r="114" spans="1:11" x14ac:dyDescent="0.3">
      <c r="A114" s="115" t="s">
        <v>413</v>
      </c>
      <c r="B114" s="22">
        <v>1800</v>
      </c>
      <c r="C114" s="22">
        <v>1655</v>
      </c>
      <c r="D114" s="22">
        <v>2200</v>
      </c>
      <c r="E114" s="22">
        <v>1125</v>
      </c>
      <c r="F114" s="22">
        <v>1050</v>
      </c>
      <c r="G114" s="22">
        <v>850</v>
      </c>
      <c r="H114" s="22">
        <v>8680</v>
      </c>
      <c r="J114" s="115" t="s">
        <v>413</v>
      </c>
      <c r="K114" s="136">
        <v>26</v>
      </c>
    </row>
    <row r="115" spans="1:11" x14ac:dyDescent="0.3">
      <c r="A115" s="115" t="s">
        <v>402</v>
      </c>
      <c r="B115" s="22">
        <v>1560</v>
      </c>
      <c r="C115" s="22">
        <v>1249</v>
      </c>
      <c r="D115" s="22">
        <v>1725</v>
      </c>
      <c r="E115" s="22">
        <v>1125</v>
      </c>
      <c r="F115" s="22">
        <v>700</v>
      </c>
      <c r="G115" s="22">
        <v>640</v>
      </c>
      <c r="H115" s="22">
        <v>6999</v>
      </c>
      <c r="J115" s="115" t="s">
        <v>402</v>
      </c>
      <c r="K115" s="136">
        <v>20</v>
      </c>
    </row>
    <row r="116" spans="1:11" x14ac:dyDescent="0.3">
      <c r="A116" s="115" t="s">
        <v>379</v>
      </c>
      <c r="B116" s="22">
        <v>1792.5</v>
      </c>
      <c r="C116" s="22">
        <v>1413</v>
      </c>
      <c r="D116" s="22">
        <v>1925</v>
      </c>
      <c r="E116" s="22">
        <v>1050</v>
      </c>
      <c r="F116" s="22">
        <v>775</v>
      </c>
      <c r="G116" s="22">
        <v>780</v>
      </c>
      <c r="H116" s="22">
        <v>7735.5</v>
      </c>
      <c r="J116" s="115" t="s">
        <v>379</v>
      </c>
      <c r="K116" s="136">
        <v>23</v>
      </c>
    </row>
    <row r="117" spans="1:11" x14ac:dyDescent="0.3">
      <c r="A117" s="115" t="s">
        <v>371</v>
      </c>
      <c r="B117" s="22">
        <v>2255</v>
      </c>
      <c r="C117" s="22">
        <v>1878</v>
      </c>
      <c r="D117" s="22">
        <v>2200</v>
      </c>
      <c r="E117" s="22">
        <v>1575</v>
      </c>
      <c r="F117" s="22">
        <v>1000</v>
      </c>
      <c r="G117" s="22">
        <v>1050</v>
      </c>
      <c r="H117" s="22">
        <v>9958</v>
      </c>
      <c r="J117" s="115" t="s">
        <v>371</v>
      </c>
      <c r="K117" s="136">
        <v>25</v>
      </c>
    </row>
    <row r="118" spans="1:11" x14ac:dyDescent="0.3">
      <c r="A118" s="115" t="s">
        <v>945</v>
      </c>
      <c r="B118" s="22">
        <v>90</v>
      </c>
      <c r="C118" s="22">
        <v>28</v>
      </c>
      <c r="D118" s="22">
        <v>75</v>
      </c>
      <c r="E118" s="22">
        <v>100</v>
      </c>
      <c r="F118" s="22">
        <v>0</v>
      </c>
      <c r="G118" s="22">
        <v>20</v>
      </c>
      <c r="H118" s="22">
        <v>313</v>
      </c>
      <c r="J118" s="115" t="s">
        <v>945</v>
      </c>
      <c r="K118" s="136">
        <v>1</v>
      </c>
    </row>
    <row r="119" spans="1:11" x14ac:dyDescent="0.3">
      <c r="A119" s="115" t="s">
        <v>376</v>
      </c>
      <c r="B119" s="22">
        <v>690</v>
      </c>
      <c r="C119" s="22">
        <v>390</v>
      </c>
      <c r="D119" s="22">
        <v>700</v>
      </c>
      <c r="E119" s="22">
        <v>250</v>
      </c>
      <c r="F119" s="22">
        <v>275</v>
      </c>
      <c r="G119" s="22">
        <v>240</v>
      </c>
      <c r="H119" s="22">
        <v>2545</v>
      </c>
      <c r="J119" s="115" t="s">
        <v>376</v>
      </c>
      <c r="K119" s="136">
        <v>10</v>
      </c>
    </row>
    <row r="120" spans="1:11" x14ac:dyDescent="0.3">
      <c r="A120" s="115" t="s">
        <v>479</v>
      </c>
      <c r="B120" s="22">
        <v>372.5</v>
      </c>
      <c r="C120" s="22">
        <v>294</v>
      </c>
      <c r="D120" s="22">
        <v>375</v>
      </c>
      <c r="E120" s="22">
        <v>275</v>
      </c>
      <c r="F120" s="22">
        <v>150</v>
      </c>
      <c r="G120" s="22">
        <v>140</v>
      </c>
      <c r="H120" s="22">
        <v>1606.5</v>
      </c>
      <c r="J120" s="115" t="s">
        <v>479</v>
      </c>
      <c r="K120" s="136">
        <v>5</v>
      </c>
    </row>
    <row r="121" spans="1:11" x14ac:dyDescent="0.3">
      <c r="A121" s="115" t="s">
        <v>390</v>
      </c>
      <c r="B121" s="22">
        <v>2640</v>
      </c>
      <c r="C121" s="22">
        <v>2192</v>
      </c>
      <c r="D121" s="22">
        <v>2675</v>
      </c>
      <c r="E121" s="22">
        <v>1450</v>
      </c>
      <c r="F121" s="22">
        <v>1200</v>
      </c>
      <c r="G121" s="22">
        <v>1140</v>
      </c>
      <c r="H121" s="22">
        <v>11297</v>
      </c>
      <c r="J121" s="115" t="s">
        <v>390</v>
      </c>
      <c r="K121" s="136">
        <v>29</v>
      </c>
    </row>
    <row r="122" spans="1:11" x14ac:dyDescent="0.3">
      <c r="A122" s="115" t="s">
        <v>453</v>
      </c>
      <c r="B122" s="22">
        <v>520</v>
      </c>
      <c r="C122" s="22">
        <v>527</v>
      </c>
      <c r="D122" s="22">
        <v>650</v>
      </c>
      <c r="E122" s="22">
        <v>300</v>
      </c>
      <c r="F122" s="22">
        <v>325</v>
      </c>
      <c r="G122" s="22">
        <v>250</v>
      </c>
      <c r="H122" s="22">
        <v>2572</v>
      </c>
      <c r="J122" s="115" t="s">
        <v>453</v>
      </c>
      <c r="K122" s="136">
        <v>7</v>
      </c>
    </row>
    <row r="123" spans="1:11" x14ac:dyDescent="0.3">
      <c r="A123" s="115" t="s">
        <v>387</v>
      </c>
      <c r="B123" s="22">
        <v>2270</v>
      </c>
      <c r="C123" s="22">
        <v>2139</v>
      </c>
      <c r="D123" s="22">
        <v>2675</v>
      </c>
      <c r="E123" s="22">
        <v>1225</v>
      </c>
      <c r="F123" s="22">
        <v>1125</v>
      </c>
      <c r="G123" s="22">
        <v>1070</v>
      </c>
      <c r="H123" s="22">
        <v>10504</v>
      </c>
      <c r="J123" s="115" t="s">
        <v>387</v>
      </c>
      <c r="K123" s="136">
        <v>30</v>
      </c>
    </row>
    <row r="124" spans="1:11" x14ac:dyDescent="0.3">
      <c r="A124" s="115" t="s">
        <v>640</v>
      </c>
      <c r="B124" s="22">
        <v>70</v>
      </c>
      <c r="C124" s="22">
        <v>91</v>
      </c>
      <c r="D124" s="22">
        <v>100</v>
      </c>
      <c r="E124" s="22">
        <v>50</v>
      </c>
      <c r="F124" s="22">
        <v>50</v>
      </c>
      <c r="G124" s="22">
        <v>40</v>
      </c>
      <c r="H124" s="22">
        <v>401</v>
      </c>
      <c r="J124" s="115" t="s">
        <v>640</v>
      </c>
      <c r="K124" s="136">
        <v>1</v>
      </c>
    </row>
    <row r="125" spans="1:11" x14ac:dyDescent="0.3">
      <c r="A125" s="115" t="s">
        <v>416</v>
      </c>
      <c r="B125" s="22">
        <v>1567.5</v>
      </c>
      <c r="C125" s="22">
        <v>1147</v>
      </c>
      <c r="D125" s="22">
        <v>1500</v>
      </c>
      <c r="E125" s="22">
        <v>825</v>
      </c>
      <c r="F125" s="22">
        <v>675</v>
      </c>
      <c r="G125" s="22">
        <v>710</v>
      </c>
      <c r="H125" s="22">
        <v>6424.5</v>
      </c>
      <c r="J125" s="115" t="s">
        <v>416</v>
      </c>
      <c r="K125" s="136">
        <v>17</v>
      </c>
    </row>
    <row r="126" spans="1:11" x14ac:dyDescent="0.3">
      <c r="A126" s="115" t="s">
        <v>382</v>
      </c>
      <c r="B126" s="22">
        <v>2910</v>
      </c>
      <c r="C126" s="22">
        <v>2200</v>
      </c>
      <c r="D126" s="22">
        <v>2875</v>
      </c>
      <c r="E126" s="22">
        <v>1475</v>
      </c>
      <c r="F126" s="22">
        <v>1200</v>
      </c>
      <c r="G126" s="22">
        <v>1030</v>
      </c>
      <c r="H126" s="22">
        <v>11690</v>
      </c>
      <c r="J126" s="115" t="s">
        <v>382</v>
      </c>
      <c r="K126" s="136">
        <v>34</v>
      </c>
    </row>
    <row r="127" spans="1:11" x14ac:dyDescent="0.3">
      <c r="A127" s="115" t="s">
        <v>1219</v>
      </c>
      <c r="B127" s="22">
        <v>1890</v>
      </c>
      <c r="C127" s="22">
        <v>1701</v>
      </c>
      <c r="D127" s="22">
        <v>1850</v>
      </c>
      <c r="E127" s="22">
        <v>1650</v>
      </c>
      <c r="F127" s="22">
        <v>1325</v>
      </c>
      <c r="G127" s="22">
        <v>1150</v>
      </c>
      <c r="H127" s="22">
        <v>9566</v>
      </c>
      <c r="J127" s="115" t="s">
        <v>1219</v>
      </c>
      <c r="K127" s="136">
        <v>19</v>
      </c>
    </row>
    <row r="128" spans="1:11" x14ac:dyDescent="0.3">
      <c r="J128" s="111"/>
    </row>
    <row r="129" spans="10:10" x14ac:dyDescent="0.3">
      <c r="J129" s="111"/>
    </row>
    <row r="130" spans="10:10" x14ac:dyDescent="0.3">
      <c r="J130" s="111"/>
    </row>
    <row r="131" spans="10:10" x14ac:dyDescent="0.3">
      <c r="J131" s="111"/>
    </row>
    <row r="132" spans="10:10" x14ac:dyDescent="0.3">
      <c r="J132" s="111"/>
    </row>
    <row r="133" spans="10:10" x14ac:dyDescent="0.3">
      <c r="J133" s="111"/>
    </row>
    <row r="134" spans="10:10" x14ac:dyDescent="0.3">
      <c r="J134" s="111"/>
    </row>
    <row r="135" spans="10:10" x14ac:dyDescent="0.3">
      <c r="J135" s="111"/>
    </row>
    <row r="136" spans="10:10" x14ac:dyDescent="0.3">
      <c r="J136" s="111"/>
    </row>
    <row r="137" spans="10:10" x14ac:dyDescent="0.3">
      <c r="J137" s="111"/>
    </row>
    <row r="138" spans="10:10" x14ac:dyDescent="0.3">
      <c r="J138" s="111"/>
    </row>
    <row r="139" spans="10:10" x14ac:dyDescent="0.3">
      <c r="J139" s="111"/>
    </row>
    <row r="140" spans="10:10" x14ac:dyDescent="0.3">
      <c r="J140" s="111"/>
    </row>
    <row r="141" spans="10:10" x14ac:dyDescent="0.3">
      <c r="J141" s="111"/>
    </row>
    <row r="142" spans="10:10" x14ac:dyDescent="0.3">
      <c r="J142" s="111"/>
    </row>
    <row r="143" spans="10:10" x14ac:dyDescent="0.3">
      <c r="J143" s="111"/>
    </row>
    <row r="144" spans="10:10" x14ac:dyDescent="0.3">
      <c r="J144" s="111"/>
    </row>
    <row r="145" spans="1:17" x14ac:dyDescent="0.3">
      <c r="J145" s="111"/>
    </row>
    <row r="146" spans="1:17" x14ac:dyDescent="0.3">
      <c r="J146" s="111"/>
    </row>
    <row r="147" spans="1:17" x14ac:dyDescent="0.3">
      <c r="J147" s="111"/>
    </row>
    <row r="148" spans="1:17" x14ac:dyDescent="0.3">
      <c r="J148" s="111"/>
    </row>
    <row r="149" spans="1:17" x14ac:dyDescent="0.3">
      <c r="J149" s="111"/>
    </row>
    <row r="150" spans="1:17" x14ac:dyDescent="0.3">
      <c r="A150" s="107" t="s">
        <v>1237</v>
      </c>
      <c r="J150" s="111"/>
      <c r="K150" s="1" t="s">
        <v>1251</v>
      </c>
    </row>
    <row r="151" spans="1:17" x14ac:dyDescent="0.3">
      <c r="A151" s="2" t="s">
        <v>344</v>
      </c>
      <c r="B151" s="117" t="s">
        <v>1223</v>
      </c>
      <c r="C151" s="1" t="s">
        <v>359</v>
      </c>
      <c r="D151" s="113" t="s">
        <v>1201</v>
      </c>
      <c r="E151" s="113" t="s">
        <v>1199</v>
      </c>
      <c r="F151" s="113" t="s">
        <v>1189</v>
      </c>
      <c r="G151" s="113" t="s">
        <v>1186</v>
      </c>
      <c r="H151" s="113" t="s">
        <v>1187</v>
      </c>
      <c r="I151" s="113" t="s">
        <v>1196</v>
      </c>
      <c r="J151" s="114"/>
      <c r="K151" s="123" t="s">
        <v>1223</v>
      </c>
      <c r="L151" s="119" t="s">
        <v>1228</v>
      </c>
      <c r="M151" s="119" t="s">
        <v>1229</v>
      </c>
      <c r="N151" s="119" t="s">
        <v>1230</v>
      </c>
      <c r="O151" s="119" t="s">
        <v>1231</v>
      </c>
      <c r="P151" s="119" t="s">
        <v>1232</v>
      </c>
      <c r="Q151" s="119" t="s">
        <v>1233</v>
      </c>
    </row>
    <row r="152" spans="1:17" x14ac:dyDescent="0.3">
      <c r="A152" s="3">
        <v>2021</v>
      </c>
      <c r="K152" s="118">
        <f>B153</f>
        <v>2021</v>
      </c>
      <c r="L152" s="122">
        <f t="shared" ref="L152:Q152" si="1">D153</f>
        <v>50.57692307692308</v>
      </c>
      <c r="M152" s="122">
        <f t="shared" si="1"/>
        <v>66.442307692307693</v>
      </c>
      <c r="N152" s="122">
        <f t="shared" si="1"/>
        <v>86.538461538461533</v>
      </c>
      <c r="O152" s="122">
        <f t="shared" si="1"/>
        <v>39.42307692307692</v>
      </c>
      <c r="P152" s="122">
        <f t="shared" si="1"/>
        <v>45.192307692307693</v>
      </c>
      <c r="Q152" s="122">
        <f t="shared" si="1"/>
        <v>17.307692307692307</v>
      </c>
    </row>
    <row r="153" spans="1:17" x14ac:dyDescent="0.3">
      <c r="A153" s="111" t="s">
        <v>413</v>
      </c>
      <c r="B153">
        <f>A152</f>
        <v>2021</v>
      </c>
      <c r="C153" t="str">
        <f>A153</f>
        <v>Alt Penedès</v>
      </c>
      <c r="D153" s="22">
        <f>VLOOKUP($C$153,$A$98:$H$112,2,0)/VLOOKUP($C$153,$J$98:$K$112,2,0)</f>
        <v>50.57692307692308</v>
      </c>
      <c r="E153" s="22">
        <f>VLOOKUP($C$153,$A$98:$H$112,3,0)/VLOOKUP($C$153,$J$98:$K$112,2,0)</f>
        <v>66.442307692307693</v>
      </c>
      <c r="F153" s="22">
        <f>VLOOKUP($C$153,$A$98:$H$112,4,0)/VLOOKUP($C$153,$J$98:$K$112,2,0)</f>
        <v>86.538461538461533</v>
      </c>
      <c r="G153" s="22">
        <f>VLOOKUP($C$153,$A$98:$H$112,5,0)/VLOOKUP($C$153,$J$98:$K$112,2,0)</f>
        <v>39.42307692307692</v>
      </c>
      <c r="H153" s="22">
        <f>VLOOKUP($C$153,$A$98:$H$112,6,0)/VLOOKUP($C$153,$J$98:$K$112,2,0)</f>
        <v>45.192307692307693</v>
      </c>
      <c r="I153" s="22">
        <f>VLOOKUP($C$153,$A$98:$H$112,7,0)/VLOOKUP($C$153,$J$98:$K$112,2,0)</f>
        <v>17.307692307692307</v>
      </c>
      <c r="K153" s="118" t="str">
        <f>B155</f>
        <v>Anoia</v>
      </c>
      <c r="L153" s="122">
        <f t="shared" ref="L153:Q153" si="2">D155</f>
        <v>68.942307692307693</v>
      </c>
      <c r="M153" s="122">
        <f t="shared" si="2"/>
        <v>54.346153846153847</v>
      </c>
      <c r="N153" s="122">
        <f t="shared" si="2"/>
        <v>74.038461538461533</v>
      </c>
      <c r="O153" s="122">
        <f t="shared" si="2"/>
        <v>40.384615384615387</v>
      </c>
      <c r="P153" s="122">
        <f t="shared" si="2"/>
        <v>29.807692307692307</v>
      </c>
      <c r="Q153" s="122">
        <f t="shared" si="2"/>
        <v>30</v>
      </c>
    </row>
    <row r="154" spans="1:17" x14ac:dyDescent="0.3">
      <c r="A154" s="111" t="s">
        <v>402</v>
      </c>
    </row>
    <row r="155" spans="1:17" x14ac:dyDescent="0.3">
      <c r="A155" s="111" t="s">
        <v>379</v>
      </c>
      <c r="B155" t="str">
        <f>A154</f>
        <v>Anoia</v>
      </c>
      <c r="C155" t="str">
        <f>A155</f>
        <v>Bages</v>
      </c>
      <c r="D155" s="22">
        <f>VLOOKUP($C$155,$A$113:$H$127,2,0)/VLOOKUP($C$153,$J$113:$K$127,2,0)</f>
        <v>68.942307692307693</v>
      </c>
      <c r="E155" s="22">
        <f>VLOOKUP($C$155,$A$113:$H$127,3,0)/VLOOKUP($C$153,$J$113:$K$127,2,0)</f>
        <v>54.346153846153847</v>
      </c>
      <c r="F155" s="22">
        <f>VLOOKUP($C$155,$A$113:$H$127,4,0)/VLOOKUP($C$153,$J$113:$K$127,2,0)</f>
        <v>74.038461538461533</v>
      </c>
      <c r="G155" s="22">
        <f>VLOOKUP($C$155,$A$113:$H$127,5,0)/VLOOKUP($C$153,$J$113:$K$127,2,0)</f>
        <v>40.384615384615387</v>
      </c>
      <c r="H155" s="22">
        <f>VLOOKUP($C$155,$A$113:$H$127,6,0)/VLOOKUP($C$153,$J$113:$K$127,2,0)</f>
        <v>29.807692307692307</v>
      </c>
      <c r="I155" s="22">
        <f>VLOOKUP($C$155,$A$113:$H$127,7,0)/VLOOKUP($C$153,$J$113:$K$127,2,0)</f>
        <v>30</v>
      </c>
    </row>
    <row r="156" spans="1:17" x14ac:dyDescent="0.3">
      <c r="A156" s="111" t="s">
        <v>371</v>
      </c>
      <c r="J156" s="111"/>
    </row>
    <row r="157" spans="1:17" x14ac:dyDescent="0.3">
      <c r="A157" s="111" t="s">
        <v>945</v>
      </c>
      <c r="J157" s="111"/>
    </row>
    <row r="158" spans="1:17" x14ac:dyDescent="0.3">
      <c r="A158" s="111" t="s">
        <v>376</v>
      </c>
      <c r="J158" s="111"/>
    </row>
    <row r="159" spans="1:17" x14ac:dyDescent="0.3">
      <c r="A159" s="111" t="s">
        <v>479</v>
      </c>
      <c r="J159" s="111"/>
    </row>
    <row r="160" spans="1:17" x14ac:dyDescent="0.3">
      <c r="A160" s="111" t="s">
        <v>390</v>
      </c>
      <c r="J160" s="111"/>
    </row>
    <row r="161" spans="1:10" x14ac:dyDescent="0.3">
      <c r="A161" s="111" t="s">
        <v>453</v>
      </c>
      <c r="J161" s="111"/>
    </row>
    <row r="162" spans="1:10" x14ac:dyDescent="0.3">
      <c r="A162" s="111" t="s">
        <v>387</v>
      </c>
      <c r="J162" s="111"/>
    </row>
    <row r="163" spans="1:10" x14ac:dyDescent="0.3">
      <c r="A163" s="111" t="s">
        <v>640</v>
      </c>
      <c r="J163" s="111"/>
    </row>
    <row r="164" spans="1:10" x14ac:dyDescent="0.3">
      <c r="A164" s="111" t="s">
        <v>416</v>
      </c>
      <c r="J164" s="111"/>
    </row>
    <row r="165" spans="1:10" x14ac:dyDescent="0.3">
      <c r="A165" s="111" t="s">
        <v>382</v>
      </c>
      <c r="J165" s="111"/>
    </row>
    <row r="166" spans="1:10" x14ac:dyDescent="0.3">
      <c r="A166" s="111" t="s">
        <v>1219</v>
      </c>
      <c r="J166" s="111"/>
    </row>
    <row r="167" spans="1:10" x14ac:dyDescent="0.3">
      <c r="A167" s="3">
        <v>2022</v>
      </c>
      <c r="J167" s="111"/>
    </row>
    <row r="168" spans="1:10" x14ac:dyDescent="0.3">
      <c r="A168" s="111" t="s">
        <v>413</v>
      </c>
      <c r="J168" s="111"/>
    </row>
    <row r="169" spans="1:10" x14ac:dyDescent="0.3">
      <c r="A169" s="111" t="s">
        <v>402</v>
      </c>
      <c r="J169" s="111"/>
    </row>
    <row r="170" spans="1:10" x14ac:dyDescent="0.3">
      <c r="A170" s="111" t="s">
        <v>379</v>
      </c>
      <c r="J170" s="111"/>
    </row>
    <row r="171" spans="1:10" x14ac:dyDescent="0.3">
      <c r="A171" s="111" t="s">
        <v>371</v>
      </c>
      <c r="J171" s="111"/>
    </row>
    <row r="172" spans="1:10" x14ac:dyDescent="0.3">
      <c r="A172" s="111" t="s">
        <v>945</v>
      </c>
      <c r="J172" s="111"/>
    </row>
    <row r="173" spans="1:10" x14ac:dyDescent="0.3">
      <c r="A173" s="111" t="s">
        <v>376</v>
      </c>
      <c r="J173" s="111"/>
    </row>
    <row r="174" spans="1:10" x14ac:dyDescent="0.3">
      <c r="A174" s="111" t="s">
        <v>479</v>
      </c>
      <c r="J174" s="111"/>
    </row>
    <row r="175" spans="1:10" x14ac:dyDescent="0.3">
      <c r="A175" s="111" t="s">
        <v>390</v>
      </c>
      <c r="J175" s="111"/>
    </row>
    <row r="176" spans="1:10" x14ac:dyDescent="0.3">
      <c r="A176" s="111" t="s">
        <v>453</v>
      </c>
      <c r="J176" s="111"/>
    </row>
    <row r="177" spans="1:10" x14ac:dyDescent="0.3">
      <c r="A177" s="111" t="s">
        <v>387</v>
      </c>
      <c r="J177" s="111"/>
    </row>
    <row r="178" spans="1:10" x14ac:dyDescent="0.3">
      <c r="A178" s="111" t="s">
        <v>640</v>
      </c>
      <c r="J178" s="111"/>
    </row>
    <row r="179" spans="1:10" x14ac:dyDescent="0.3">
      <c r="A179" s="111" t="s">
        <v>416</v>
      </c>
      <c r="J179" s="111"/>
    </row>
    <row r="180" spans="1:10" x14ac:dyDescent="0.3">
      <c r="A180" s="111" t="s">
        <v>382</v>
      </c>
      <c r="J180" s="111"/>
    </row>
    <row r="181" spans="1:10" x14ac:dyDescent="0.3">
      <c r="A181" s="111" t="s">
        <v>1219</v>
      </c>
      <c r="J181" s="111"/>
    </row>
    <row r="182" spans="1:10" x14ac:dyDescent="0.3">
      <c r="J182" s="111"/>
    </row>
    <row r="183" spans="1:10" x14ac:dyDescent="0.3">
      <c r="J183" s="111"/>
    </row>
    <row r="184" spans="1:10" x14ac:dyDescent="0.3">
      <c r="J184" s="111"/>
    </row>
    <row r="185" spans="1:10" x14ac:dyDescent="0.3">
      <c r="J185" s="111"/>
    </row>
    <row r="186" spans="1:10" x14ac:dyDescent="0.3">
      <c r="J186" s="111"/>
    </row>
    <row r="187" spans="1:10" x14ac:dyDescent="0.3">
      <c r="J187" s="111"/>
    </row>
    <row r="188" spans="1:10" x14ac:dyDescent="0.3">
      <c r="J188" s="111"/>
    </row>
    <row r="189" spans="1:10" x14ac:dyDescent="0.3">
      <c r="J189" s="111"/>
    </row>
    <row r="190" spans="1:10" x14ac:dyDescent="0.3">
      <c r="J190" s="111"/>
    </row>
    <row r="191" spans="1:10" x14ac:dyDescent="0.3">
      <c r="J191" s="111"/>
    </row>
    <row r="192" spans="1:10" x14ac:dyDescent="0.3">
      <c r="J192" s="111"/>
    </row>
    <row r="193" spans="10:10" x14ac:dyDescent="0.3">
      <c r="J193" s="111"/>
    </row>
    <row r="194" spans="10:10" x14ac:dyDescent="0.3">
      <c r="J194" s="111"/>
    </row>
    <row r="195" spans="10:10" x14ac:dyDescent="0.3">
      <c r="J195" s="111"/>
    </row>
    <row r="196" spans="10:10" x14ac:dyDescent="0.3">
      <c r="J196" s="111"/>
    </row>
    <row r="197" spans="10:10" x14ac:dyDescent="0.3">
      <c r="J197" s="111"/>
    </row>
    <row r="198" spans="10:10" x14ac:dyDescent="0.3">
      <c r="J198" s="111"/>
    </row>
    <row r="199" spans="10:10" x14ac:dyDescent="0.3">
      <c r="J199" s="111"/>
    </row>
    <row r="200" spans="10:10" x14ac:dyDescent="0.3">
      <c r="J200" s="111"/>
    </row>
    <row r="201" spans="10:10" x14ac:dyDescent="0.3">
      <c r="J201" s="111"/>
    </row>
    <row r="202" spans="10:10" x14ac:dyDescent="0.3">
      <c r="J202" s="111"/>
    </row>
    <row r="203" spans="10:10" x14ac:dyDescent="0.3">
      <c r="J203" s="111"/>
    </row>
    <row r="204" spans="10:10" x14ac:dyDescent="0.3">
      <c r="J204" s="111"/>
    </row>
    <row r="205" spans="10:10" x14ac:dyDescent="0.3">
      <c r="J205" s="111"/>
    </row>
    <row r="206" spans="10:10" x14ac:dyDescent="0.3">
      <c r="J206" s="111"/>
    </row>
    <row r="207" spans="10:10" x14ac:dyDescent="0.3">
      <c r="J207" s="111"/>
    </row>
    <row r="208" spans="10:10" x14ac:dyDescent="0.3">
      <c r="J208" s="111"/>
    </row>
    <row r="209" spans="10:10" x14ac:dyDescent="0.3">
      <c r="J209" s="111"/>
    </row>
    <row r="210" spans="10:10" x14ac:dyDescent="0.3">
      <c r="J210" s="111"/>
    </row>
    <row r="211" spans="10:10" x14ac:dyDescent="0.3">
      <c r="J211" s="111"/>
    </row>
    <row r="212" spans="10:10" x14ac:dyDescent="0.3">
      <c r="J212" s="111"/>
    </row>
    <row r="213" spans="10:10" x14ac:dyDescent="0.3">
      <c r="J213" s="111"/>
    </row>
    <row r="214" spans="10:10" x14ac:dyDescent="0.3">
      <c r="J214" s="111"/>
    </row>
    <row r="215" spans="10:10" x14ac:dyDescent="0.3">
      <c r="J215" s="111"/>
    </row>
    <row r="216" spans="10:10" x14ac:dyDescent="0.3">
      <c r="J216" s="111"/>
    </row>
    <row r="217" spans="10:10" x14ac:dyDescent="0.3">
      <c r="J217" s="111"/>
    </row>
    <row r="218" spans="10:10" x14ac:dyDescent="0.3">
      <c r="J218" s="111"/>
    </row>
    <row r="219" spans="10:10" x14ac:dyDescent="0.3">
      <c r="J219" s="111"/>
    </row>
    <row r="220" spans="10:10" x14ac:dyDescent="0.3">
      <c r="J220" s="111"/>
    </row>
    <row r="221" spans="10:10" x14ac:dyDescent="0.3">
      <c r="J221" s="111"/>
    </row>
    <row r="222" spans="10:10" x14ac:dyDescent="0.3">
      <c r="J222" s="111"/>
    </row>
    <row r="223" spans="10:10" x14ac:dyDescent="0.3">
      <c r="J223" s="111"/>
    </row>
    <row r="224" spans="10:10" x14ac:dyDescent="0.3">
      <c r="J224" s="111"/>
    </row>
    <row r="225" spans="10:10" x14ac:dyDescent="0.3">
      <c r="J225" s="111"/>
    </row>
    <row r="226" spans="10:10" x14ac:dyDescent="0.3">
      <c r="J226" s="111"/>
    </row>
    <row r="227" spans="10:10" x14ac:dyDescent="0.3">
      <c r="J227" s="111"/>
    </row>
    <row r="228" spans="10:10" x14ac:dyDescent="0.3">
      <c r="J228" s="111"/>
    </row>
    <row r="229" spans="10:10" x14ac:dyDescent="0.3">
      <c r="J229" s="111"/>
    </row>
    <row r="230" spans="10:10" x14ac:dyDescent="0.3">
      <c r="J230" s="111"/>
    </row>
    <row r="231" spans="10:10" x14ac:dyDescent="0.3">
      <c r="J231" s="111"/>
    </row>
    <row r="232" spans="10:10" x14ac:dyDescent="0.3">
      <c r="J232" s="111"/>
    </row>
    <row r="233" spans="10:10" x14ac:dyDescent="0.3">
      <c r="J233" s="111"/>
    </row>
    <row r="234" spans="10:10" x14ac:dyDescent="0.3">
      <c r="J234" s="111"/>
    </row>
    <row r="235" spans="10:10" x14ac:dyDescent="0.3">
      <c r="J235" s="111"/>
    </row>
    <row r="236" spans="10:10" x14ac:dyDescent="0.3">
      <c r="J236" s="111"/>
    </row>
    <row r="237" spans="10:10" x14ac:dyDescent="0.3">
      <c r="J237" s="111"/>
    </row>
    <row r="238" spans="10:10" x14ac:dyDescent="0.3">
      <c r="J238" s="111"/>
    </row>
    <row r="239" spans="10:10" x14ac:dyDescent="0.3">
      <c r="J239" s="111"/>
    </row>
    <row r="240" spans="10:10" x14ac:dyDescent="0.3">
      <c r="J240" s="111"/>
    </row>
    <row r="241" spans="10:10" x14ac:dyDescent="0.3">
      <c r="J241" s="111"/>
    </row>
    <row r="242" spans="10:10" x14ac:dyDescent="0.3">
      <c r="J242" s="111"/>
    </row>
    <row r="243" spans="10:10" x14ac:dyDescent="0.3">
      <c r="J243" s="111"/>
    </row>
    <row r="244" spans="10:10" x14ac:dyDescent="0.3">
      <c r="J244" s="111"/>
    </row>
    <row r="245" spans="10:10" x14ac:dyDescent="0.3">
      <c r="J245" s="111"/>
    </row>
    <row r="246" spans="10:10" x14ac:dyDescent="0.3">
      <c r="J246" s="111"/>
    </row>
    <row r="247" spans="10:10" x14ac:dyDescent="0.3">
      <c r="J247" s="111"/>
    </row>
    <row r="248" spans="10:10" x14ac:dyDescent="0.3">
      <c r="J248" s="111"/>
    </row>
    <row r="249" spans="10:10" x14ac:dyDescent="0.3">
      <c r="J249" s="111"/>
    </row>
    <row r="250" spans="10:10" x14ac:dyDescent="0.3">
      <c r="J250" s="111"/>
    </row>
    <row r="251" spans="10:10" x14ac:dyDescent="0.3">
      <c r="J251" s="111"/>
    </row>
    <row r="252" spans="10:10" x14ac:dyDescent="0.3">
      <c r="J252" s="111"/>
    </row>
    <row r="253" spans="10:10" x14ac:dyDescent="0.3">
      <c r="J253" s="111"/>
    </row>
    <row r="254" spans="10:10" x14ac:dyDescent="0.3">
      <c r="J254" s="111"/>
    </row>
    <row r="255" spans="10:10" x14ac:dyDescent="0.3">
      <c r="J255" s="111"/>
    </row>
    <row r="256" spans="10:10" x14ac:dyDescent="0.3">
      <c r="J256" s="111"/>
    </row>
    <row r="257" spans="10:10" x14ac:dyDescent="0.3">
      <c r="J257" s="111"/>
    </row>
    <row r="258" spans="10:10" x14ac:dyDescent="0.3">
      <c r="J258" s="111"/>
    </row>
    <row r="259" spans="10:10" x14ac:dyDescent="0.3">
      <c r="J259" s="111"/>
    </row>
    <row r="260" spans="10:10" x14ac:dyDescent="0.3">
      <c r="J260" s="111"/>
    </row>
    <row r="261" spans="10:10" x14ac:dyDescent="0.3">
      <c r="J261" s="111"/>
    </row>
    <row r="262" spans="10:10" x14ac:dyDescent="0.3">
      <c r="J262" s="111"/>
    </row>
    <row r="263" spans="10:10" x14ac:dyDescent="0.3">
      <c r="J263" s="111"/>
    </row>
    <row r="264" spans="10:10" x14ac:dyDescent="0.3">
      <c r="J264" s="111"/>
    </row>
    <row r="265" spans="10:10" x14ac:dyDescent="0.3">
      <c r="J265" s="111"/>
    </row>
    <row r="266" spans="10:10" x14ac:dyDescent="0.3">
      <c r="J266" s="111"/>
    </row>
    <row r="267" spans="10:10" x14ac:dyDescent="0.3">
      <c r="J267" s="111"/>
    </row>
    <row r="268" spans="10:10" x14ac:dyDescent="0.3">
      <c r="J268" s="111"/>
    </row>
    <row r="269" spans="10:10" x14ac:dyDescent="0.3">
      <c r="J269" s="111"/>
    </row>
    <row r="270" spans="10:10" x14ac:dyDescent="0.3">
      <c r="J270" s="111"/>
    </row>
    <row r="271" spans="10:10" x14ac:dyDescent="0.3">
      <c r="J271" s="111"/>
    </row>
    <row r="272" spans="10:10" x14ac:dyDescent="0.3">
      <c r="J272" s="111"/>
    </row>
    <row r="273" spans="10:10" x14ac:dyDescent="0.3">
      <c r="J273" s="111"/>
    </row>
    <row r="274" spans="10:10" x14ac:dyDescent="0.3">
      <c r="J274" s="111"/>
    </row>
    <row r="275" spans="10:10" x14ac:dyDescent="0.3">
      <c r="J275" s="111"/>
    </row>
    <row r="276" spans="10:10" x14ac:dyDescent="0.3">
      <c r="J276" s="111"/>
    </row>
    <row r="277" spans="10:10" x14ac:dyDescent="0.3">
      <c r="J277" s="111"/>
    </row>
    <row r="278" spans="10:10" x14ac:dyDescent="0.3">
      <c r="J278" s="111"/>
    </row>
    <row r="279" spans="10:10" x14ac:dyDescent="0.3">
      <c r="J279" s="111"/>
    </row>
    <row r="280" spans="10:10" x14ac:dyDescent="0.3">
      <c r="J280" s="111"/>
    </row>
    <row r="281" spans="10:10" x14ac:dyDescent="0.3">
      <c r="J281" s="111"/>
    </row>
    <row r="282" spans="10:10" x14ac:dyDescent="0.3">
      <c r="J282" s="111"/>
    </row>
    <row r="283" spans="10:10" x14ac:dyDescent="0.3">
      <c r="J283" s="111"/>
    </row>
    <row r="284" spans="10:10" x14ac:dyDescent="0.3">
      <c r="J284" s="111"/>
    </row>
    <row r="285" spans="10:10" x14ac:dyDescent="0.3">
      <c r="J285" s="111"/>
    </row>
    <row r="286" spans="10:10" x14ac:dyDescent="0.3">
      <c r="J286" s="111"/>
    </row>
    <row r="290" spans="1:11" x14ac:dyDescent="0.3">
      <c r="A290" s="107" t="s">
        <v>1220</v>
      </c>
      <c r="B290" s="108"/>
      <c r="C290" s="108"/>
      <c r="D290" s="108"/>
      <c r="E290" s="108"/>
      <c r="F290" s="108"/>
      <c r="G290" s="108"/>
      <c r="H290" s="108"/>
      <c r="J290" s="107" t="s">
        <v>1235</v>
      </c>
      <c r="K290" s="108"/>
    </row>
    <row r="291" spans="1:11" ht="18" x14ac:dyDescent="0.35">
      <c r="A291" s="109" t="s">
        <v>344</v>
      </c>
      <c r="B291" t="s">
        <v>1188</v>
      </c>
      <c r="C291" t="s">
        <v>1199</v>
      </c>
      <c r="D291" t="s">
        <v>1189</v>
      </c>
      <c r="E291" t="s">
        <v>1186</v>
      </c>
      <c r="F291" t="s">
        <v>1187</v>
      </c>
      <c r="G291" t="s">
        <v>1196</v>
      </c>
      <c r="H291" t="s">
        <v>1200</v>
      </c>
      <c r="J291" s="109" t="s">
        <v>344</v>
      </c>
      <c r="K291" t="s">
        <v>1234</v>
      </c>
    </row>
    <row r="292" spans="1:11" x14ac:dyDescent="0.3">
      <c r="A292" s="3">
        <v>2021</v>
      </c>
      <c r="B292" s="22">
        <v>14290</v>
      </c>
      <c r="C292" s="22">
        <v>16272.5</v>
      </c>
      <c r="D292" s="22">
        <v>21750</v>
      </c>
      <c r="E292" s="22">
        <v>11550</v>
      </c>
      <c r="F292" s="22">
        <v>10700</v>
      </c>
      <c r="G292" s="22">
        <v>5960</v>
      </c>
      <c r="H292" s="22">
        <v>80522.5</v>
      </c>
      <c r="J292" s="3">
        <v>2021</v>
      </c>
      <c r="K292" s="136">
        <v>247</v>
      </c>
    </row>
    <row r="293" spans="1:11" x14ac:dyDescent="0.3">
      <c r="A293" s="115" t="s">
        <v>68</v>
      </c>
      <c r="B293" s="141">
        <v>2412.5</v>
      </c>
      <c r="C293" s="141">
        <v>2132.5</v>
      </c>
      <c r="D293" s="141">
        <v>2600</v>
      </c>
      <c r="E293" s="141">
        <v>1700</v>
      </c>
      <c r="F293" s="141">
        <v>1075</v>
      </c>
      <c r="G293" s="141">
        <v>990</v>
      </c>
      <c r="H293" s="141">
        <v>10910</v>
      </c>
      <c r="J293" s="111" t="s">
        <v>68</v>
      </c>
      <c r="K293" s="136">
        <v>28</v>
      </c>
    </row>
    <row r="294" spans="1:11" x14ac:dyDescent="0.3">
      <c r="A294" s="115" t="s">
        <v>43</v>
      </c>
      <c r="B294" s="141">
        <v>4425</v>
      </c>
      <c r="C294" s="141">
        <v>5712.5</v>
      </c>
      <c r="D294" s="141">
        <v>7325</v>
      </c>
      <c r="E294" s="141">
        <v>3975</v>
      </c>
      <c r="F294" s="141">
        <v>3650</v>
      </c>
      <c r="G294" s="141">
        <v>2050</v>
      </c>
      <c r="H294" s="141">
        <v>27137.5</v>
      </c>
      <c r="J294" s="111" t="s">
        <v>43</v>
      </c>
      <c r="K294" s="136">
        <v>84</v>
      </c>
    </row>
    <row r="295" spans="1:11" x14ac:dyDescent="0.3">
      <c r="A295" s="115" t="s">
        <v>48</v>
      </c>
      <c r="B295" s="141">
        <v>5612.5</v>
      </c>
      <c r="C295" s="141">
        <v>7145</v>
      </c>
      <c r="D295" s="141">
        <v>10125</v>
      </c>
      <c r="E295" s="141">
        <v>4625</v>
      </c>
      <c r="F295" s="141">
        <v>5075</v>
      </c>
      <c r="G295" s="141">
        <v>2020</v>
      </c>
      <c r="H295" s="141">
        <v>34602.5</v>
      </c>
      <c r="J295" s="111" t="s">
        <v>48</v>
      </c>
      <c r="K295" s="136">
        <v>116</v>
      </c>
    </row>
    <row r="296" spans="1:11" x14ac:dyDescent="0.3">
      <c r="A296" s="115" t="s">
        <v>61</v>
      </c>
      <c r="B296" s="141">
        <v>1840</v>
      </c>
      <c r="C296" s="141">
        <v>1282.5</v>
      </c>
      <c r="D296" s="141">
        <v>1700</v>
      </c>
      <c r="E296" s="141">
        <v>1250</v>
      </c>
      <c r="F296" s="141">
        <v>900</v>
      </c>
      <c r="G296" s="141">
        <v>900</v>
      </c>
      <c r="H296" s="141">
        <v>7872.5</v>
      </c>
      <c r="J296" s="111" t="s">
        <v>61</v>
      </c>
      <c r="K296" s="136">
        <v>19</v>
      </c>
    </row>
    <row r="297" spans="1:11" x14ac:dyDescent="0.3">
      <c r="A297" s="3">
        <v>2022</v>
      </c>
      <c r="B297" s="22">
        <v>20427.5</v>
      </c>
      <c r="C297" s="22">
        <v>16904</v>
      </c>
      <c r="D297" s="22">
        <v>21525</v>
      </c>
      <c r="E297" s="22">
        <v>12475</v>
      </c>
      <c r="F297" s="22">
        <v>9850</v>
      </c>
      <c r="G297" s="22">
        <v>9110</v>
      </c>
      <c r="H297" s="22">
        <v>90291.5</v>
      </c>
      <c r="J297" s="3">
        <v>2022</v>
      </c>
      <c r="K297" s="136">
        <v>247</v>
      </c>
    </row>
    <row r="298" spans="1:11" x14ac:dyDescent="0.3">
      <c r="A298" s="115" t="s">
        <v>68</v>
      </c>
      <c r="B298" s="141">
        <v>2715</v>
      </c>
      <c r="C298" s="141">
        <v>1706</v>
      </c>
      <c r="D298" s="141">
        <v>2325</v>
      </c>
      <c r="E298" s="141">
        <v>1825</v>
      </c>
      <c r="F298" s="141">
        <v>1025</v>
      </c>
      <c r="G298" s="141">
        <v>1080</v>
      </c>
      <c r="H298" s="141">
        <v>10676</v>
      </c>
      <c r="J298" s="111" t="s">
        <v>68</v>
      </c>
      <c r="K298" s="136">
        <v>28</v>
      </c>
    </row>
    <row r="299" spans="1:11" x14ac:dyDescent="0.3">
      <c r="A299" s="115" t="s">
        <v>43</v>
      </c>
      <c r="B299" s="141">
        <v>8050</v>
      </c>
      <c r="C299" s="141">
        <v>6673</v>
      </c>
      <c r="D299" s="141">
        <v>7800</v>
      </c>
      <c r="E299" s="141">
        <v>4575</v>
      </c>
      <c r="F299" s="141">
        <v>3400</v>
      </c>
      <c r="G299" s="141">
        <v>3120</v>
      </c>
      <c r="H299" s="141">
        <v>33618</v>
      </c>
      <c r="J299" s="111" t="s">
        <v>43</v>
      </c>
      <c r="K299" s="136">
        <v>84</v>
      </c>
    </row>
    <row r="300" spans="1:11" x14ac:dyDescent="0.3">
      <c r="A300" s="115" t="s">
        <v>48</v>
      </c>
      <c r="B300" s="141">
        <v>7772.5</v>
      </c>
      <c r="C300" s="141">
        <v>6824</v>
      </c>
      <c r="D300" s="141">
        <v>9550</v>
      </c>
      <c r="E300" s="141">
        <v>4425</v>
      </c>
      <c r="F300" s="141">
        <v>4100</v>
      </c>
      <c r="G300" s="141">
        <v>3760</v>
      </c>
      <c r="H300" s="141">
        <v>36431.5</v>
      </c>
      <c r="J300" s="111" t="s">
        <v>48</v>
      </c>
      <c r="K300" s="136">
        <v>116</v>
      </c>
    </row>
    <row r="301" spans="1:11" x14ac:dyDescent="0.3">
      <c r="A301" s="115" t="s">
        <v>61</v>
      </c>
      <c r="B301" s="141">
        <v>1890</v>
      </c>
      <c r="C301" s="141">
        <v>1701</v>
      </c>
      <c r="D301" s="141">
        <v>1850</v>
      </c>
      <c r="E301" s="141">
        <v>1650</v>
      </c>
      <c r="F301" s="141">
        <v>1325</v>
      </c>
      <c r="G301" s="141">
        <v>1150</v>
      </c>
      <c r="H301" s="141">
        <v>9566</v>
      </c>
      <c r="J301" s="111" t="s">
        <v>61</v>
      </c>
      <c r="K301" s="136">
        <v>19</v>
      </c>
    </row>
    <row r="308" spans="1:17" x14ac:dyDescent="0.3">
      <c r="A308" s="115"/>
    </row>
    <row r="309" spans="1:17" x14ac:dyDescent="0.3">
      <c r="A309" s="115"/>
    </row>
    <row r="310" spans="1:17" x14ac:dyDescent="0.3">
      <c r="A310" s="115"/>
    </row>
    <row r="311" spans="1:17" x14ac:dyDescent="0.3">
      <c r="A311" s="115"/>
    </row>
    <row r="312" spans="1:17" x14ac:dyDescent="0.3">
      <c r="A312" s="115"/>
    </row>
    <row r="313" spans="1:17" x14ac:dyDescent="0.3">
      <c r="A313" s="115"/>
    </row>
    <row r="314" spans="1:17" x14ac:dyDescent="0.3">
      <c r="A314" s="115"/>
    </row>
    <row r="315" spans="1:17" x14ac:dyDescent="0.3">
      <c r="A315" s="115"/>
    </row>
    <row r="316" spans="1:17" x14ac:dyDescent="0.3">
      <c r="A316" s="115"/>
    </row>
    <row r="319" spans="1:17" x14ac:dyDescent="0.3">
      <c r="A319" s="107" t="s">
        <v>1238</v>
      </c>
      <c r="B319" s="124"/>
      <c r="K319" s="118"/>
      <c r="L319" s="118"/>
      <c r="M319" s="118"/>
      <c r="N319" s="118"/>
      <c r="O319" s="118"/>
      <c r="P319" s="118"/>
      <c r="Q319" s="118"/>
    </row>
    <row r="320" spans="1:17" x14ac:dyDescent="0.3">
      <c r="A320" s="2" t="s">
        <v>344</v>
      </c>
      <c r="B320" s="1" t="s">
        <v>1223</v>
      </c>
      <c r="C320" s="1" t="s">
        <v>1224</v>
      </c>
      <c r="D320" s="113" t="s">
        <v>1228</v>
      </c>
      <c r="E320" s="113" t="s">
        <v>1229</v>
      </c>
      <c r="F320" s="113" t="s">
        <v>1230</v>
      </c>
      <c r="G320" s="113" t="s">
        <v>1231</v>
      </c>
      <c r="H320" s="113" t="s">
        <v>1232</v>
      </c>
      <c r="I320" s="113" t="s">
        <v>1196</v>
      </c>
      <c r="J320" s="114"/>
      <c r="K320" s="125" t="s">
        <v>1223</v>
      </c>
      <c r="L320" s="119" t="s">
        <v>1228</v>
      </c>
      <c r="M320" s="119" t="s">
        <v>1229</v>
      </c>
      <c r="N320" s="119" t="s">
        <v>1230</v>
      </c>
      <c r="O320" s="119" t="s">
        <v>1231</v>
      </c>
      <c r="P320" s="119" t="s">
        <v>1232</v>
      </c>
      <c r="Q320" s="119" t="s">
        <v>1233</v>
      </c>
    </row>
    <row r="321" spans="1:17" x14ac:dyDescent="0.3">
      <c r="A321" s="3">
        <v>2021</v>
      </c>
      <c r="K321" s="118">
        <f>B322</f>
        <v>2021</v>
      </c>
      <c r="L321" s="122">
        <f t="shared" ref="L321:Q321" si="3">D322</f>
        <v>86.160714285714292</v>
      </c>
      <c r="M321" s="122">
        <f t="shared" si="3"/>
        <v>76.160714285714292</v>
      </c>
      <c r="N321" s="122">
        <f t="shared" si="3"/>
        <v>92.857142857142861</v>
      </c>
      <c r="O321" s="122">
        <f t="shared" si="3"/>
        <v>60.714285714285715</v>
      </c>
      <c r="P321" s="122">
        <f t="shared" si="3"/>
        <v>38.392857142857146</v>
      </c>
      <c r="Q321" s="122">
        <f t="shared" si="3"/>
        <v>35.357142857142854</v>
      </c>
    </row>
    <row r="322" spans="1:17" x14ac:dyDescent="0.3">
      <c r="A322" s="111" t="s">
        <v>68</v>
      </c>
      <c r="B322">
        <f>A321</f>
        <v>2021</v>
      </c>
      <c r="C322" t="str">
        <f>A322</f>
        <v>De 20.001 a 50.000 habitants</v>
      </c>
      <c r="D322" s="22">
        <f>VLOOKUP($C$322,$A$291:$H$299,2,0)/VLOOKUP($C$322,$J$291:$K$299,2,0)</f>
        <v>86.160714285714292</v>
      </c>
      <c r="E322" s="22">
        <f>VLOOKUP($C$322,$A$291:$H$299,3,0)/VLOOKUP($C$322,$J$291:$K$299,2,0)</f>
        <v>76.160714285714292</v>
      </c>
      <c r="F322" s="22">
        <f>VLOOKUP($C$322,$A$291:$H$299,4,0)/VLOOKUP($C$322,$J$291:$K$299,2,0)</f>
        <v>92.857142857142861</v>
      </c>
      <c r="G322" s="22">
        <f>VLOOKUP($C$322,$A$291:$H$299,5,0)/VLOOKUP($C$322,$J$291:$K$299,2,0)</f>
        <v>60.714285714285715</v>
      </c>
      <c r="H322" s="22">
        <f>VLOOKUP($C$322,$A$291:$H$299,6,0)/VLOOKUP($C$322,$J$291:$K$299,2,0)</f>
        <v>38.392857142857146</v>
      </c>
      <c r="I322" s="22">
        <f>VLOOKUP($C$322,$A$291:$H$299,7,0)/VLOOKUP($C$322,$J$291:$K$299,2,0)</f>
        <v>35.357142857142854</v>
      </c>
      <c r="K322" s="118" t="str">
        <f>B324</f>
        <v>De 5.001 a 20.000 habitants</v>
      </c>
      <c r="L322" s="122">
        <f t="shared" ref="L322:Q322" si="4">D324</f>
        <v>67.004310344827587</v>
      </c>
      <c r="M322" s="122">
        <f t="shared" si="4"/>
        <v>58.827586206896555</v>
      </c>
      <c r="N322" s="122">
        <f t="shared" si="4"/>
        <v>82.327586206896555</v>
      </c>
      <c r="O322" s="122">
        <f t="shared" si="4"/>
        <v>38.146551724137929</v>
      </c>
      <c r="P322" s="122">
        <f t="shared" si="4"/>
        <v>35.344827586206897</v>
      </c>
      <c r="Q322" s="122">
        <f t="shared" si="4"/>
        <v>32.413793103448278</v>
      </c>
    </row>
    <row r="323" spans="1:17" x14ac:dyDescent="0.3">
      <c r="A323" s="111" t="s">
        <v>43</v>
      </c>
      <c r="D323" s="22"/>
      <c r="E323" s="22"/>
      <c r="F323" s="22"/>
      <c r="G323" s="22"/>
      <c r="H323" s="22"/>
      <c r="I323" s="22"/>
      <c r="K323" s="118"/>
      <c r="L323" s="118"/>
      <c r="M323" s="118"/>
      <c r="N323" s="118"/>
      <c r="O323" s="118"/>
      <c r="P323" s="118"/>
      <c r="Q323" s="118"/>
    </row>
    <row r="324" spans="1:17" x14ac:dyDescent="0.3">
      <c r="A324" s="111" t="s">
        <v>48</v>
      </c>
      <c r="B324" t="str">
        <f>A323</f>
        <v>De 5.001 a 20.000 habitants</v>
      </c>
      <c r="C324" t="str">
        <f>A324</f>
        <v>De 500 a 5.000 habitants</v>
      </c>
      <c r="D324" s="22">
        <f>VLOOKUP($C$324,$A$298:$H$301,2,0)/VLOOKUP($C$324,$J$298:$K$301,2,0)</f>
        <v>67.004310344827587</v>
      </c>
      <c r="E324" s="22">
        <f>VLOOKUP($C$324,$A$298:$H$301,3,0)/VLOOKUP($C$324,$J$298:$K$301,2,0)</f>
        <v>58.827586206896555</v>
      </c>
      <c r="F324" s="22">
        <f>VLOOKUP($C$324,$A$298:$H$301,4,0)/VLOOKUP($C$324,$J$298:$K$301,2,0)</f>
        <v>82.327586206896555</v>
      </c>
      <c r="G324" s="22">
        <f>VLOOKUP($C$324,$A$298:$H$301,5,0)/VLOOKUP($C$324,$J$298:$K$301,2,0)</f>
        <v>38.146551724137929</v>
      </c>
      <c r="H324" s="22">
        <f>VLOOKUP($C$324,$A$298:$H$301,6,0)/VLOOKUP($C$324,$J$298:$K$301,2,0)</f>
        <v>35.344827586206897</v>
      </c>
      <c r="I324" s="22">
        <f>VLOOKUP($C$324,$A$298:$H$301,7,0)/VLOOKUP($C$324,$J$298:$K$301,2,0)</f>
        <v>32.413793103448278</v>
      </c>
    </row>
    <row r="325" spans="1:17" x14ac:dyDescent="0.3">
      <c r="A325" s="111" t="s">
        <v>61</v>
      </c>
    </row>
    <row r="326" spans="1:17" x14ac:dyDescent="0.3">
      <c r="A326" s="3">
        <v>2022</v>
      </c>
    </row>
    <row r="327" spans="1:17" x14ac:dyDescent="0.3">
      <c r="A327" s="111" t="s">
        <v>68</v>
      </c>
    </row>
    <row r="328" spans="1:17" x14ac:dyDescent="0.3">
      <c r="A328" s="111" t="s">
        <v>43</v>
      </c>
    </row>
    <row r="329" spans="1:17" x14ac:dyDescent="0.3">
      <c r="A329" s="111" t="s">
        <v>48</v>
      </c>
    </row>
    <row r="330" spans="1:17" x14ac:dyDescent="0.3">
      <c r="A330" s="111" t="s">
        <v>61</v>
      </c>
    </row>
  </sheetData>
  <mergeCells count="1">
    <mergeCell ref="B2:AC4"/>
  </mergeCells>
  <pageMargins left="0.7" right="0.7" top="0.75" bottom="0.75" header="0.3" footer="0.3"/>
  <pageSetup paperSize="9" orientation="portrait" r:id="rId16"/>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49B8-B192-41D9-B247-72E8546EA69A}">
  <dimension ref="A1:H48"/>
  <sheetViews>
    <sheetView workbookViewId="0">
      <selection activeCell="E10" sqref="E10"/>
    </sheetView>
  </sheetViews>
  <sheetFormatPr defaultRowHeight="14.4" x14ac:dyDescent="0.3"/>
  <cols>
    <col min="1" max="1" width="25" style="5" bestFit="1" customWidth="1"/>
    <col min="2" max="2" width="49.88671875" style="5" bestFit="1" customWidth="1"/>
    <col min="3" max="3" width="57" style="6" customWidth="1"/>
    <col min="4" max="4" width="15.6640625" style="5" bestFit="1" customWidth="1"/>
    <col min="5" max="5" width="16.21875" style="30" customWidth="1"/>
    <col min="6" max="6" width="16.21875" style="5" customWidth="1"/>
    <col min="7" max="7" width="8.88671875" style="5"/>
    <col min="8" max="8" width="27" style="5" customWidth="1"/>
    <col min="9" max="16384" width="8.88671875" style="5"/>
  </cols>
  <sheetData>
    <row r="1" spans="1:8" x14ac:dyDescent="0.3">
      <c r="B1" s="23" t="s">
        <v>352</v>
      </c>
      <c r="C1" s="24" t="s">
        <v>302</v>
      </c>
      <c r="D1" s="134">
        <v>0.2</v>
      </c>
    </row>
    <row r="2" spans="1:8" x14ac:dyDescent="0.3">
      <c r="C2" s="25" t="s">
        <v>305</v>
      </c>
      <c r="D2" s="134">
        <v>0.2</v>
      </c>
    </row>
    <row r="3" spans="1:8" x14ac:dyDescent="0.3">
      <c r="C3" s="26" t="s">
        <v>307</v>
      </c>
      <c r="D3" s="134">
        <v>0.2</v>
      </c>
    </row>
    <row r="4" spans="1:8" x14ac:dyDescent="0.3">
      <c r="C4" s="27" t="s">
        <v>316</v>
      </c>
      <c r="D4" s="134">
        <v>0.2</v>
      </c>
    </row>
    <row r="5" spans="1:8" x14ac:dyDescent="0.3">
      <c r="C5" s="28" t="s">
        <v>328</v>
      </c>
      <c r="D5" s="134">
        <v>0.2</v>
      </c>
    </row>
    <row r="6" spans="1:8" ht="15" thickBot="1" x14ac:dyDescent="0.35">
      <c r="C6" s="29" t="s">
        <v>333</v>
      </c>
      <c r="D6" s="133"/>
    </row>
    <row r="8" spans="1:8" ht="15" thickBot="1" x14ac:dyDescent="0.35">
      <c r="E8" s="126" t="s">
        <v>1239</v>
      </c>
      <c r="F8" s="4" t="s">
        <v>1240</v>
      </c>
    </row>
    <row r="9" spans="1:8" s="4" customFormat="1" ht="15" thickBot="1" x14ac:dyDescent="0.35">
      <c r="A9" s="42" t="s">
        <v>299</v>
      </c>
      <c r="B9" s="43" t="s">
        <v>300</v>
      </c>
      <c r="C9" s="44" t="s">
        <v>301</v>
      </c>
      <c r="D9" s="43" t="s">
        <v>345</v>
      </c>
      <c r="E9" s="45" t="s">
        <v>346</v>
      </c>
      <c r="F9" s="45" t="s">
        <v>346</v>
      </c>
    </row>
    <row r="10" spans="1:8" x14ac:dyDescent="0.3">
      <c r="A10" s="9" t="s">
        <v>6</v>
      </c>
      <c r="B10" s="9" t="s">
        <v>302</v>
      </c>
      <c r="C10" s="10" t="s">
        <v>303</v>
      </c>
      <c r="D10" s="9" t="s">
        <v>347</v>
      </c>
      <c r="E10" s="31">
        <v>7.5</v>
      </c>
      <c r="F10" s="31">
        <v>7.5</v>
      </c>
      <c r="H10" s="1"/>
    </row>
    <row r="11" spans="1:8" ht="28.8" x14ac:dyDescent="0.3">
      <c r="A11" s="9" t="s">
        <v>7</v>
      </c>
      <c r="B11" s="9" t="s">
        <v>302</v>
      </c>
      <c r="C11" s="10" t="s">
        <v>304</v>
      </c>
      <c r="D11" s="9" t="s">
        <v>347</v>
      </c>
      <c r="E11" s="31">
        <v>7.5</v>
      </c>
      <c r="F11" s="31">
        <v>7.5</v>
      </c>
      <c r="H11" s="1"/>
    </row>
    <row r="12" spans="1:8" customFormat="1" ht="28.8" x14ac:dyDescent="0.3">
      <c r="A12" s="14" t="s">
        <v>8</v>
      </c>
      <c r="B12" s="14" t="s">
        <v>305</v>
      </c>
      <c r="C12" s="38" t="s">
        <v>306</v>
      </c>
      <c r="D12" s="14" t="s">
        <v>347</v>
      </c>
      <c r="E12" s="32">
        <v>25</v>
      </c>
      <c r="F12" s="32">
        <v>25</v>
      </c>
      <c r="H12" s="1"/>
    </row>
    <row r="13" spans="1:8" customFormat="1" x14ac:dyDescent="0.3">
      <c r="A13" s="11" t="s">
        <v>9</v>
      </c>
      <c r="B13" s="11" t="s">
        <v>307</v>
      </c>
      <c r="C13" s="39" t="s">
        <v>308</v>
      </c>
      <c r="D13" s="11" t="s">
        <v>348</v>
      </c>
      <c r="E13" s="33">
        <v>2.5</v>
      </c>
      <c r="F13" s="33">
        <v>1</v>
      </c>
      <c r="H13" s="1"/>
    </row>
    <row r="14" spans="1:8" customFormat="1" x14ac:dyDescent="0.3">
      <c r="A14" s="11" t="s">
        <v>10</v>
      </c>
      <c r="B14" s="11" t="s">
        <v>307</v>
      </c>
      <c r="C14" s="39" t="s">
        <v>309</v>
      </c>
      <c r="D14" s="11" t="s">
        <v>348</v>
      </c>
      <c r="E14" s="33">
        <v>2.5</v>
      </c>
      <c r="F14" s="33">
        <v>2</v>
      </c>
      <c r="H14" s="1"/>
    </row>
    <row r="15" spans="1:8" customFormat="1" x14ac:dyDescent="0.3">
      <c r="A15" s="11" t="s">
        <v>11</v>
      </c>
      <c r="B15" s="11" t="s">
        <v>307</v>
      </c>
      <c r="C15" s="39" t="s">
        <v>310</v>
      </c>
      <c r="D15" s="11" t="s">
        <v>348</v>
      </c>
      <c r="E15" s="33">
        <v>2.5</v>
      </c>
      <c r="F15" s="33">
        <v>2</v>
      </c>
      <c r="H15" s="1"/>
    </row>
    <row r="16" spans="1:8" customFormat="1" x14ac:dyDescent="0.3">
      <c r="A16" s="11" t="s">
        <v>12</v>
      </c>
      <c r="B16" s="11" t="s">
        <v>307</v>
      </c>
      <c r="C16" s="39" t="s">
        <v>311</v>
      </c>
      <c r="D16" s="11" t="s">
        <v>348</v>
      </c>
      <c r="E16" s="33">
        <v>2.5</v>
      </c>
      <c r="F16" s="33">
        <v>2</v>
      </c>
      <c r="H16" s="1"/>
    </row>
    <row r="17" spans="1:8" customFormat="1" ht="28.8" x14ac:dyDescent="0.3">
      <c r="A17" s="11" t="s">
        <v>13</v>
      </c>
      <c r="B17" s="11" t="s">
        <v>307</v>
      </c>
      <c r="C17" s="39" t="s">
        <v>312</v>
      </c>
      <c r="D17" s="11" t="s">
        <v>348</v>
      </c>
      <c r="E17" s="33">
        <v>2.5</v>
      </c>
      <c r="F17" s="33">
        <v>1</v>
      </c>
      <c r="H17" s="1"/>
    </row>
    <row r="18" spans="1:8" customFormat="1" ht="43.2" x14ac:dyDescent="0.3">
      <c r="A18" s="11" t="s">
        <v>313</v>
      </c>
      <c r="B18" s="11" t="s">
        <v>307</v>
      </c>
      <c r="C18" s="39" t="s">
        <v>314</v>
      </c>
      <c r="D18" s="11" t="s">
        <v>349</v>
      </c>
      <c r="E18" s="33">
        <v>20</v>
      </c>
      <c r="F18" s="33">
        <v>10</v>
      </c>
      <c r="H18" s="1"/>
    </row>
    <row r="19" spans="1:8" customFormat="1" ht="28.8" x14ac:dyDescent="0.3">
      <c r="A19" s="16" t="s">
        <v>315</v>
      </c>
      <c r="B19" s="16" t="s">
        <v>316</v>
      </c>
      <c r="C19" s="40" t="s">
        <v>317</v>
      </c>
      <c r="D19" s="16" t="s">
        <v>350</v>
      </c>
      <c r="E19" s="34">
        <v>25</v>
      </c>
      <c r="F19" s="34">
        <v>25</v>
      </c>
      <c r="H19" s="1"/>
    </row>
    <row r="20" spans="1:8" customFormat="1" ht="28.8" x14ac:dyDescent="0.3">
      <c r="A20" s="16" t="s">
        <v>16</v>
      </c>
      <c r="B20" s="16" t="s">
        <v>316</v>
      </c>
      <c r="C20" s="40" t="s">
        <v>318</v>
      </c>
      <c r="D20" s="16" t="s">
        <v>351</v>
      </c>
      <c r="E20" s="34">
        <v>25</v>
      </c>
      <c r="F20" s="34">
        <v>25</v>
      </c>
      <c r="H20" s="1"/>
    </row>
    <row r="21" spans="1:8" customFormat="1" x14ac:dyDescent="0.3">
      <c r="A21" s="16" t="s">
        <v>17</v>
      </c>
      <c r="B21" s="16" t="s">
        <v>316</v>
      </c>
      <c r="C21" s="40" t="s">
        <v>319</v>
      </c>
      <c r="D21" s="16" t="s">
        <v>351</v>
      </c>
      <c r="E21" s="34">
        <v>25</v>
      </c>
      <c r="F21" s="34">
        <v>25</v>
      </c>
      <c r="H21" s="1"/>
    </row>
    <row r="22" spans="1:8" customFormat="1" x14ac:dyDescent="0.3">
      <c r="A22" s="16" t="s">
        <v>18</v>
      </c>
      <c r="B22" s="16" t="s">
        <v>316</v>
      </c>
      <c r="C22" s="40" t="s">
        <v>320</v>
      </c>
      <c r="D22" s="16" t="s">
        <v>351</v>
      </c>
      <c r="E22" s="34">
        <v>25</v>
      </c>
      <c r="F22" s="34">
        <v>25</v>
      </c>
      <c r="H22" s="1"/>
    </row>
    <row r="23" spans="1:8" customFormat="1" ht="28.8" x14ac:dyDescent="0.3">
      <c r="A23" s="11" t="s">
        <v>19</v>
      </c>
      <c r="B23" s="11" t="s">
        <v>307</v>
      </c>
      <c r="C23" s="39" t="s">
        <v>321</v>
      </c>
      <c r="D23" s="11" t="s">
        <v>348</v>
      </c>
      <c r="E23" s="33">
        <v>35</v>
      </c>
      <c r="F23" s="33">
        <v>10</v>
      </c>
      <c r="H23" s="1"/>
    </row>
    <row r="24" spans="1:8" customFormat="1" x14ac:dyDescent="0.3">
      <c r="A24" s="14" t="s">
        <v>20</v>
      </c>
      <c r="B24" s="14" t="s">
        <v>305</v>
      </c>
      <c r="C24" s="38" t="s">
        <v>322</v>
      </c>
      <c r="D24" s="14" t="s">
        <v>347</v>
      </c>
      <c r="E24" s="32">
        <v>25</v>
      </c>
      <c r="F24" s="32">
        <v>25</v>
      </c>
      <c r="H24" s="1"/>
    </row>
    <row r="25" spans="1:8" ht="28.8" x14ac:dyDescent="0.3">
      <c r="A25" s="9" t="s">
        <v>21</v>
      </c>
      <c r="B25" s="9" t="s">
        <v>302</v>
      </c>
      <c r="C25" s="10" t="s">
        <v>323</v>
      </c>
      <c r="D25" s="9" t="s">
        <v>347</v>
      </c>
      <c r="E25" s="31">
        <v>20</v>
      </c>
      <c r="F25" s="31">
        <v>20</v>
      </c>
      <c r="H25" s="1"/>
    </row>
    <row r="26" spans="1:8" ht="28.8" x14ac:dyDescent="0.3">
      <c r="A26" s="9" t="s">
        <v>22</v>
      </c>
      <c r="B26" s="9" t="s">
        <v>302</v>
      </c>
      <c r="C26" s="10" t="s">
        <v>324</v>
      </c>
      <c r="D26" s="9" t="s">
        <v>347</v>
      </c>
      <c r="E26" s="31">
        <v>5</v>
      </c>
      <c r="F26" s="31">
        <v>5</v>
      </c>
      <c r="H26" s="1"/>
    </row>
    <row r="27" spans="1:8" ht="28.8" x14ac:dyDescent="0.3">
      <c r="A27" s="9" t="s">
        <v>23</v>
      </c>
      <c r="B27" s="9" t="s">
        <v>302</v>
      </c>
      <c r="C27" s="10" t="s">
        <v>325</v>
      </c>
      <c r="D27" s="9" t="s">
        <v>347</v>
      </c>
      <c r="E27" s="31">
        <v>10</v>
      </c>
      <c r="F27" s="31">
        <v>10</v>
      </c>
      <c r="H27" s="1"/>
    </row>
    <row r="28" spans="1:8" customFormat="1" x14ac:dyDescent="0.3">
      <c r="A28" s="11" t="s">
        <v>24</v>
      </c>
      <c r="B28" s="11" t="s">
        <v>307</v>
      </c>
      <c r="C28" s="39" t="s">
        <v>326</v>
      </c>
      <c r="D28" s="11" t="s">
        <v>348</v>
      </c>
      <c r="E28" s="35">
        <v>2.5</v>
      </c>
      <c r="F28" s="35">
        <v>2</v>
      </c>
      <c r="H28" s="1"/>
    </row>
    <row r="29" spans="1:8" customFormat="1" x14ac:dyDescent="0.3">
      <c r="A29" s="11" t="s">
        <v>25</v>
      </c>
      <c r="B29" s="11" t="s">
        <v>307</v>
      </c>
      <c r="C29" s="39" t="s">
        <v>327</v>
      </c>
      <c r="D29" s="11" t="s">
        <v>348</v>
      </c>
      <c r="E29" s="35">
        <v>30</v>
      </c>
      <c r="F29" s="35">
        <v>20</v>
      </c>
      <c r="H29" s="1"/>
    </row>
    <row r="30" spans="1:8" customFormat="1" ht="43.2" x14ac:dyDescent="0.3">
      <c r="A30" s="18" t="s">
        <v>26</v>
      </c>
      <c r="B30" s="18" t="s">
        <v>328</v>
      </c>
      <c r="C30" s="41" t="s">
        <v>329</v>
      </c>
      <c r="D30" s="18" t="s">
        <v>351</v>
      </c>
      <c r="E30" s="36">
        <v>25</v>
      </c>
      <c r="F30" s="36">
        <v>25</v>
      </c>
      <c r="H30" s="1"/>
    </row>
    <row r="31" spans="1:8" customFormat="1" ht="28.8" x14ac:dyDescent="0.3">
      <c r="A31" s="18" t="s">
        <v>27</v>
      </c>
      <c r="B31" s="18" t="s">
        <v>328</v>
      </c>
      <c r="C31" s="41" t="s">
        <v>330</v>
      </c>
      <c r="D31" s="18" t="s">
        <v>351</v>
      </c>
      <c r="E31" s="36">
        <v>25</v>
      </c>
      <c r="F31" s="36">
        <v>25</v>
      </c>
      <c r="H31" s="1"/>
    </row>
    <row r="32" spans="1:8" customFormat="1" x14ac:dyDescent="0.3">
      <c r="A32" s="18" t="s">
        <v>28</v>
      </c>
      <c r="B32" s="18" t="s">
        <v>328</v>
      </c>
      <c r="C32" s="41" t="s">
        <v>331</v>
      </c>
      <c r="D32" s="18" t="s">
        <v>351</v>
      </c>
      <c r="E32" s="36">
        <v>25</v>
      </c>
      <c r="F32" s="36">
        <v>25</v>
      </c>
      <c r="H32" s="1"/>
    </row>
    <row r="33" spans="1:8" customFormat="1" ht="28.8" x14ac:dyDescent="0.3">
      <c r="A33" s="18" t="s">
        <v>29</v>
      </c>
      <c r="B33" s="18" t="s">
        <v>328</v>
      </c>
      <c r="C33" s="41" t="s">
        <v>332</v>
      </c>
      <c r="D33" s="18" t="s">
        <v>351</v>
      </c>
      <c r="E33" s="36">
        <v>25</v>
      </c>
      <c r="F33" s="36">
        <v>25</v>
      </c>
      <c r="H33" s="1"/>
    </row>
    <row r="34" spans="1:8" customFormat="1" ht="43.2" x14ac:dyDescent="0.3">
      <c r="A34" s="20" t="s">
        <v>30</v>
      </c>
      <c r="B34" s="20" t="s">
        <v>333</v>
      </c>
      <c r="C34" s="127" t="s">
        <v>334</v>
      </c>
      <c r="D34" s="20" t="s">
        <v>348</v>
      </c>
      <c r="E34" s="37">
        <v>20</v>
      </c>
      <c r="F34" s="37">
        <v>20</v>
      </c>
      <c r="H34" s="1"/>
    </row>
    <row r="35" spans="1:8" customFormat="1" x14ac:dyDescent="0.3">
      <c r="A35" s="20" t="s">
        <v>31</v>
      </c>
      <c r="B35" s="20" t="s">
        <v>333</v>
      </c>
      <c r="C35" s="127" t="s">
        <v>335</v>
      </c>
      <c r="D35" s="20" t="s">
        <v>348</v>
      </c>
      <c r="E35" s="37">
        <v>20</v>
      </c>
      <c r="F35" s="37">
        <v>20</v>
      </c>
      <c r="H35" s="1"/>
    </row>
    <row r="36" spans="1:8" customFormat="1" ht="28.8" x14ac:dyDescent="0.3">
      <c r="A36" s="20" t="s">
        <v>32</v>
      </c>
      <c r="B36" s="20" t="s">
        <v>333</v>
      </c>
      <c r="C36" s="127" t="s">
        <v>336</v>
      </c>
      <c r="D36" s="20" t="s">
        <v>348</v>
      </c>
      <c r="E36" s="37">
        <v>10</v>
      </c>
      <c r="F36" s="37">
        <v>10</v>
      </c>
      <c r="H36" s="1"/>
    </row>
    <row r="37" spans="1:8" customFormat="1" ht="28.8" x14ac:dyDescent="0.3">
      <c r="A37" s="20" t="s">
        <v>33</v>
      </c>
      <c r="B37" s="20" t="s">
        <v>333</v>
      </c>
      <c r="C37" s="127" t="s">
        <v>337</v>
      </c>
      <c r="D37" s="20" t="s">
        <v>348</v>
      </c>
      <c r="E37" s="37">
        <v>10</v>
      </c>
      <c r="F37" s="37">
        <v>10</v>
      </c>
      <c r="H37" s="1"/>
    </row>
    <row r="38" spans="1:8" customFormat="1" x14ac:dyDescent="0.3">
      <c r="A38" s="14" t="s">
        <v>34</v>
      </c>
      <c r="B38" s="14" t="s">
        <v>305</v>
      </c>
      <c r="C38" s="38" t="s">
        <v>338</v>
      </c>
      <c r="D38" s="14" t="s">
        <v>347</v>
      </c>
      <c r="E38" s="32">
        <v>25</v>
      </c>
      <c r="F38" s="32">
        <v>25</v>
      </c>
      <c r="H38" s="1"/>
    </row>
    <row r="39" spans="1:8" customFormat="1" x14ac:dyDescent="0.3">
      <c r="A39" s="20" t="s">
        <v>35</v>
      </c>
      <c r="B39" s="20" t="s">
        <v>333</v>
      </c>
      <c r="C39" s="127" t="s">
        <v>339</v>
      </c>
      <c r="D39" s="20" t="s">
        <v>348</v>
      </c>
      <c r="E39" s="37">
        <v>20</v>
      </c>
      <c r="F39" s="37">
        <v>20</v>
      </c>
      <c r="H39" s="1"/>
    </row>
    <row r="40" spans="1:8" customFormat="1" x14ac:dyDescent="0.3">
      <c r="A40" s="14" t="s">
        <v>36</v>
      </c>
      <c r="B40" s="14" t="s">
        <v>305</v>
      </c>
      <c r="C40" s="38" t="s">
        <v>340</v>
      </c>
      <c r="D40" s="14" t="s">
        <v>348</v>
      </c>
      <c r="E40" s="32">
        <v>25</v>
      </c>
      <c r="F40" s="32">
        <v>25</v>
      </c>
      <c r="H40" s="1"/>
    </row>
    <row r="41" spans="1:8" x14ac:dyDescent="0.3">
      <c r="A41" s="9" t="s">
        <v>37</v>
      </c>
      <c r="B41" s="9" t="s">
        <v>302</v>
      </c>
      <c r="C41" s="10" t="s">
        <v>341</v>
      </c>
      <c r="D41" s="9" t="s">
        <v>347</v>
      </c>
      <c r="E41" s="31">
        <v>20</v>
      </c>
      <c r="F41" s="31">
        <v>20</v>
      </c>
      <c r="H41" s="1"/>
    </row>
    <row r="42" spans="1:8" customFormat="1" ht="28.8" x14ac:dyDescent="0.3">
      <c r="A42" s="20" t="s">
        <v>38</v>
      </c>
      <c r="B42" s="20" t="s">
        <v>333</v>
      </c>
      <c r="C42" s="127" t="s">
        <v>342</v>
      </c>
      <c r="D42" s="20" t="s">
        <v>348</v>
      </c>
      <c r="E42" s="37">
        <v>10</v>
      </c>
      <c r="F42" s="37">
        <v>10</v>
      </c>
      <c r="H42" s="5"/>
    </row>
    <row r="43" spans="1:8" customFormat="1" x14ac:dyDescent="0.3">
      <c r="A43" s="11" t="s">
        <v>39</v>
      </c>
      <c r="B43" s="11" t="s">
        <v>307</v>
      </c>
      <c r="C43" s="39" t="s">
        <v>343</v>
      </c>
      <c r="D43" s="11" t="s">
        <v>348</v>
      </c>
      <c r="E43" s="33">
        <v>0</v>
      </c>
      <c r="F43" s="33">
        <v>50</v>
      </c>
      <c r="H43" s="5"/>
    </row>
    <row r="44" spans="1:8" x14ac:dyDescent="0.3">
      <c r="A44" s="9" t="s">
        <v>1241</v>
      </c>
      <c r="B44" s="9" t="s">
        <v>302</v>
      </c>
      <c r="C44" s="10" t="s">
        <v>1245</v>
      </c>
      <c r="D44" s="9" t="s">
        <v>348</v>
      </c>
      <c r="E44" s="31">
        <v>10</v>
      </c>
      <c r="F44" s="31">
        <v>10</v>
      </c>
      <c r="H44" s="1"/>
    </row>
    <row r="45" spans="1:8" ht="28.8" x14ac:dyDescent="0.3">
      <c r="A45" s="9" t="s">
        <v>1242</v>
      </c>
      <c r="B45" s="9" t="s">
        <v>302</v>
      </c>
      <c r="C45" s="10" t="s">
        <v>1246</v>
      </c>
      <c r="D45" s="9" t="s">
        <v>348</v>
      </c>
      <c r="E45" s="31">
        <v>20</v>
      </c>
      <c r="F45" s="31">
        <v>20</v>
      </c>
      <c r="H45" s="1"/>
    </row>
    <row r="46" spans="1:8" customFormat="1" x14ac:dyDescent="0.3">
      <c r="A46" s="20" t="s">
        <v>1243</v>
      </c>
      <c r="B46" s="20" t="s">
        <v>333</v>
      </c>
      <c r="C46" s="127" t="s">
        <v>1247</v>
      </c>
      <c r="D46" s="20" t="s">
        <v>348</v>
      </c>
      <c r="E46" s="37">
        <v>0</v>
      </c>
      <c r="F46" s="37">
        <v>10</v>
      </c>
      <c r="H46" s="1"/>
    </row>
    <row r="47" spans="1:8" x14ac:dyDescent="0.3">
      <c r="A47"/>
    </row>
    <row r="48" spans="1:8" x14ac:dyDescent="0.3">
      <c r="A48"/>
    </row>
  </sheetData>
  <autoFilter ref="A9:F46" xr:uid="{AB6549B8-B192-41D9-B247-72E8546EA69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8BFBB-61D4-4BC3-857D-FA8E054E6D56}">
  <sheetPr>
    <pageSetUpPr fitToPage="1"/>
  </sheetPr>
  <dimension ref="A1:AS495"/>
  <sheetViews>
    <sheetView workbookViewId="0">
      <selection activeCell="G2" sqref="G2"/>
    </sheetView>
  </sheetViews>
  <sheetFormatPr defaultRowHeight="14.4" x14ac:dyDescent="0.3"/>
  <cols>
    <col min="1" max="1" width="11" bestFit="1" customWidth="1"/>
    <col min="2" max="2" width="24.88671875" customWidth="1"/>
    <col min="3" max="3" width="21.44140625" customWidth="1"/>
    <col min="4" max="4" width="17.44140625" bestFit="1" customWidth="1"/>
    <col min="5" max="5" width="33.21875" customWidth="1"/>
    <col min="6" max="7" width="8.88671875" style="8"/>
    <col min="8" max="8" width="8.88671875" style="14"/>
    <col min="9" max="14" width="8.88671875" style="11"/>
    <col min="15" max="18" width="8.88671875" style="16"/>
    <col min="19" max="19" width="8.88671875" style="11"/>
    <col min="20" max="20" width="8.88671875" style="14"/>
    <col min="21" max="23" width="8.88671875" style="8"/>
    <col min="24" max="25" width="8.88671875" style="11"/>
    <col min="26" max="29" width="8.88671875" style="18"/>
    <col min="30" max="33" width="8.88671875" style="20"/>
    <col min="34" max="34" width="8.88671875" style="14"/>
    <col min="35" max="35" width="8.88671875" style="20"/>
    <col min="36" max="36" width="8.88671875" style="14"/>
    <col min="37" max="37" width="8.88671875" style="8"/>
    <col min="38" max="38" width="8.88671875" style="20"/>
    <col min="39" max="39" width="8.88671875" style="11"/>
    <col min="40" max="41" width="8.88671875" style="8"/>
    <col min="42" max="42" width="8.88671875" style="20"/>
  </cols>
  <sheetData>
    <row r="1" spans="1:45" s="1" customFormat="1" x14ac:dyDescent="0.3">
      <c r="A1" s="1" t="s">
        <v>1</v>
      </c>
      <c r="B1" s="1" t="s">
        <v>2</v>
      </c>
      <c r="C1" s="1" t="s">
        <v>3</v>
      </c>
      <c r="D1" s="1" t="s">
        <v>4</v>
      </c>
      <c r="E1" s="1" t="s">
        <v>5</v>
      </c>
      <c r="F1" s="7" t="s">
        <v>6</v>
      </c>
      <c r="G1" s="7" t="s">
        <v>7</v>
      </c>
      <c r="H1" s="15" t="s">
        <v>8</v>
      </c>
      <c r="I1" s="12" t="s">
        <v>9</v>
      </c>
      <c r="J1" s="12" t="s">
        <v>10</v>
      </c>
      <c r="K1" s="12" t="s">
        <v>11</v>
      </c>
      <c r="L1" s="12" t="s">
        <v>12</v>
      </c>
      <c r="M1" s="12" t="s">
        <v>13</v>
      </c>
      <c r="N1" s="13" t="s">
        <v>14</v>
      </c>
      <c r="O1" s="17" t="s">
        <v>15</v>
      </c>
      <c r="P1" s="17" t="s">
        <v>16</v>
      </c>
      <c r="Q1" s="17" t="s">
        <v>17</v>
      </c>
      <c r="R1" s="17" t="s">
        <v>18</v>
      </c>
      <c r="S1" s="12" t="s">
        <v>19</v>
      </c>
      <c r="T1" s="15" t="s">
        <v>20</v>
      </c>
      <c r="U1" s="7" t="s">
        <v>21</v>
      </c>
      <c r="V1" s="7" t="s">
        <v>22</v>
      </c>
      <c r="W1" s="7" t="s">
        <v>23</v>
      </c>
      <c r="X1" s="12" t="s">
        <v>24</v>
      </c>
      <c r="Y1" s="12" t="s">
        <v>25</v>
      </c>
      <c r="Z1" s="19" t="s">
        <v>26</v>
      </c>
      <c r="AA1" s="19" t="s">
        <v>27</v>
      </c>
      <c r="AB1" s="19" t="s">
        <v>28</v>
      </c>
      <c r="AC1" s="19" t="s">
        <v>29</v>
      </c>
      <c r="AD1" s="21" t="s">
        <v>30</v>
      </c>
      <c r="AE1" s="21" t="s">
        <v>31</v>
      </c>
      <c r="AF1" s="21" t="s">
        <v>32</v>
      </c>
      <c r="AG1" s="21" t="s">
        <v>33</v>
      </c>
      <c r="AH1" s="15" t="s">
        <v>34</v>
      </c>
      <c r="AI1" s="21" t="s">
        <v>35</v>
      </c>
      <c r="AJ1" s="15" t="s">
        <v>36</v>
      </c>
      <c r="AK1" s="7" t="s">
        <v>37</v>
      </c>
      <c r="AL1" s="21" t="s">
        <v>38</v>
      </c>
      <c r="AM1" s="12" t="s">
        <v>39</v>
      </c>
      <c r="AN1" s="7" t="s">
        <v>1241</v>
      </c>
      <c r="AO1" s="7" t="s">
        <v>1242</v>
      </c>
      <c r="AP1" s="21" t="s">
        <v>1243</v>
      </c>
      <c r="AQ1" t="s">
        <v>1244</v>
      </c>
      <c r="AR1" t="s">
        <v>32</v>
      </c>
      <c r="AS1" s="1" t="s">
        <v>0</v>
      </c>
    </row>
    <row r="2" spans="1:45" x14ac:dyDescent="0.3">
      <c r="A2">
        <v>800180001</v>
      </c>
      <c r="B2" t="s">
        <v>40</v>
      </c>
      <c r="C2" t="s">
        <v>41</v>
      </c>
      <c r="D2" t="s">
        <v>42</v>
      </c>
      <c r="E2" t="s">
        <v>43</v>
      </c>
      <c r="F2">
        <v>1</v>
      </c>
      <c r="G2">
        <v>1</v>
      </c>
      <c r="H2">
        <v>1</v>
      </c>
      <c r="I2">
        <v>1</v>
      </c>
      <c r="J2">
        <v>0</v>
      </c>
      <c r="K2">
        <v>0</v>
      </c>
      <c r="L2">
        <v>0</v>
      </c>
      <c r="M2">
        <v>0</v>
      </c>
      <c r="N2" t="s">
        <v>44</v>
      </c>
      <c r="O2" t="s">
        <v>45</v>
      </c>
      <c r="P2">
        <v>1</v>
      </c>
      <c r="Q2">
        <v>0</v>
      </c>
      <c r="R2">
        <v>0</v>
      </c>
      <c r="S2">
        <v>1</v>
      </c>
      <c r="T2">
        <v>1</v>
      </c>
      <c r="U2">
        <v>1</v>
      </c>
      <c r="V2">
        <v>1</v>
      </c>
      <c r="W2">
        <v>1</v>
      </c>
      <c r="X2">
        <v>0</v>
      </c>
      <c r="Y2">
        <v>1</v>
      </c>
      <c r="Z2">
        <v>1</v>
      </c>
      <c r="AA2">
        <v>1</v>
      </c>
      <c r="AB2">
        <v>1</v>
      </c>
      <c r="AC2">
        <v>0</v>
      </c>
      <c r="AD2">
        <v>0</v>
      </c>
      <c r="AE2">
        <v>0</v>
      </c>
      <c r="AF2">
        <v>0</v>
      </c>
      <c r="AG2">
        <v>0</v>
      </c>
      <c r="AH2">
        <v>1</v>
      </c>
      <c r="AI2">
        <v>1</v>
      </c>
      <c r="AJ2">
        <v>1</v>
      </c>
      <c r="AK2">
        <v>0</v>
      </c>
      <c r="AL2">
        <v>1</v>
      </c>
      <c r="AM2" t="s">
        <v>46</v>
      </c>
      <c r="AN2" t="s">
        <v>46</v>
      </c>
      <c r="AO2" t="s">
        <v>46</v>
      </c>
      <c r="AP2" t="s">
        <v>46</v>
      </c>
      <c r="AQ2" t="s">
        <v>46</v>
      </c>
      <c r="AR2">
        <v>0</v>
      </c>
      <c r="AS2">
        <v>2021</v>
      </c>
    </row>
    <row r="3" spans="1:45" x14ac:dyDescent="0.3">
      <c r="A3">
        <v>801420002</v>
      </c>
      <c r="B3" t="s">
        <v>47</v>
      </c>
      <c r="C3" t="s">
        <v>41</v>
      </c>
      <c r="D3" t="s">
        <v>42</v>
      </c>
      <c r="E3" t="s">
        <v>48</v>
      </c>
      <c r="F3">
        <v>1</v>
      </c>
      <c r="G3">
        <v>1</v>
      </c>
      <c r="H3">
        <v>1</v>
      </c>
      <c r="I3">
        <v>1</v>
      </c>
      <c r="J3">
        <v>0</v>
      </c>
      <c r="K3">
        <v>0</v>
      </c>
      <c r="L3">
        <v>0</v>
      </c>
      <c r="M3">
        <v>0</v>
      </c>
      <c r="N3" t="s">
        <v>44</v>
      </c>
      <c r="O3" t="s">
        <v>45</v>
      </c>
      <c r="P3">
        <v>1</v>
      </c>
      <c r="Q3">
        <v>0</v>
      </c>
      <c r="R3">
        <v>0</v>
      </c>
      <c r="S3">
        <v>1</v>
      </c>
      <c r="T3">
        <v>1</v>
      </c>
      <c r="U3">
        <v>1</v>
      </c>
      <c r="V3">
        <v>1</v>
      </c>
      <c r="W3">
        <v>1</v>
      </c>
      <c r="X3">
        <v>0</v>
      </c>
      <c r="Y3">
        <v>1</v>
      </c>
      <c r="Z3">
        <v>0</v>
      </c>
      <c r="AA3">
        <v>0</v>
      </c>
      <c r="AB3">
        <v>0</v>
      </c>
      <c r="AC3">
        <v>0</v>
      </c>
      <c r="AD3">
        <v>0</v>
      </c>
      <c r="AE3">
        <v>0</v>
      </c>
      <c r="AF3">
        <v>0</v>
      </c>
      <c r="AG3">
        <v>0</v>
      </c>
      <c r="AH3">
        <v>1</v>
      </c>
      <c r="AI3">
        <v>0</v>
      </c>
      <c r="AJ3">
        <v>1</v>
      </c>
      <c r="AK3">
        <v>0</v>
      </c>
      <c r="AL3">
        <v>1</v>
      </c>
      <c r="AM3" t="s">
        <v>46</v>
      </c>
      <c r="AN3" t="s">
        <v>46</v>
      </c>
      <c r="AO3" t="s">
        <v>46</v>
      </c>
      <c r="AP3" t="s">
        <v>46</v>
      </c>
      <c r="AQ3" t="s">
        <v>46</v>
      </c>
      <c r="AR3">
        <v>0</v>
      </c>
      <c r="AS3">
        <v>2021</v>
      </c>
    </row>
    <row r="4" spans="1:45" x14ac:dyDescent="0.3">
      <c r="A4">
        <v>800390004</v>
      </c>
      <c r="B4" t="s">
        <v>49</v>
      </c>
      <c r="C4" t="s">
        <v>41</v>
      </c>
      <c r="D4" t="s">
        <v>42</v>
      </c>
      <c r="E4" t="s">
        <v>43</v>
      </c>
      <c r="F4">
        <v>1</v>
      </c>
      <c r="G4">
        <v>1</v>
      </c>
      <c r="H4">
        <v>1</v>
      </c>
      <c r="I4">
        <v>1</v>
      </c>
      <c r="J4">
        <v>0</v>
      </c>
      <c r="K4">
        <v>0</v>
      </c>
      <c r="L4">
        <v>0</v>
      </c>
      <c r="M4">
        <v>0</v>
      </c>
      <c r="N4" t="s">
        <v>44</v>
      </c>
      <c r="O4" t="s">
        <v>45</v>
      </c>
      <c r="P4">
        <v>1</v>
      </c>
      <c r="Q4">
        <v>0</v>
      </c>
      <c r="R4">
        <v>0</v>
      </c>
      <c r="S4">
        <v>1</v>
      </c>
      <c r="T4">
        <v>1</v>
      </c>
      <c r="U4">
        <v>1</v>
      </c>
      <c r="V4">
        <v>1</v>
      </c>
      <c r="W4">
        <v>1</v>
      </c>
      <c r="X4">
        <v>0</v>
      </c>
      <c r="Y4">
        <v>1</v>
      </c>
      <c r="Z4">
        <v>1</v>
      </c>
      <c r="AA4">
        <v>0</v>
      </c>
      <c r="AB4">
        <v>1</v>
      </c>
      <c r="AC4">
        <v>0</v>
      </c>
      <c r="AD4">
        <v>0</v>
      </c>
      <c r="AE4">
        <v>0</v>
      </c>
      <c r="AF4">
        <v>0</v>
      </c>
      <c r="AG4">
        <v>0</v>
      </c>
      <c r="AH4">
        <v>1</v>
      </c>
      <c r="AI4">
        <v>1</v>
      </c>
      <c r="AJ4">
        <v>1</v>
      </c>
      <c r="AK4">
        <v>1</v>
      </c>
      <c r="AL4">
        <v>1</v>
      </c>
      <c r="AM4" t="s">
        <v>46</v>
      </c>
      <c r="AN4" t="s">
        <v>46</v>
      </c>
      <c r="AO4" t="s">
        <v>46</v>
      </c>
      <c r="AP4" t="s">
        <v>46</v>
      </c>
      <c r="AQ4" t="s">
        <v>46</v>
      </c>
      <c r="AR4">
        <v>0</v>
      </c>
      <c r="AS4">
        <v>2021</v>
      </c>
    </row>
    <row r="5" spans="1:45" x14ac:dyDescent="0.3">
      <c r="A5">
        <v>800570005</v>
      </c>
      <c r="B5" t="s">
        <v>50</v>
      </c>
      <c r="C5" t="s">
        <v>41</v>
      </c>
      <c r="D5" t="s">
        <v>42</v>
      </c>
      <c r="E5" t="s">
        <v>43</v>
      </c>
      <c r="F5">
        <v>1</v>
      </c>
      <c r="G5">
        <v>1</v>
      </c>
      <c r="H5">
        <v>1</v>
      </c>
      <c r="I5">
        <v>1</v>
      </c>
      <c r="J5">
        <v>0</v>
      </c>
      <c r="K5">
        <v>0</v>
      </c>
      <c r="L5">
        <v>0</v>
      </c>
      <c r="M5">
        <v>0</v>
      </c>
      <c r="N5" t="s">
        <v>51</v>
      </c>
      <c r="O5" t="s">
        <v>45</v>
      </c>
      <c r="P5">
        <v>1</v>
      </c>
      <c r="Q5">
        <v>0</v>
      </c>
      <c r="R5">
        <v>0</v>
      </c>
      <c r="S5">
        <v>1</v>
      </c>
      <c r="T5">
        <v>1</v>
      </c>
      <c r="U5">
        <v>1</v>
      </c>
      <c r="V5">
        <v>1</v>
      </c>
      <c r="W5">
        <v>1</v>
      </c>
      <c r="X5">
        <v>0</v>
      </c>
      <c r="Y5">
        <v>1</v>
      </c>
      <c r="Z5">
        <v>1</v>
      </c>
      <c r="AA5">
        <v>0</v>
      </c>
      <c r="AB5">
        <v>1</v>
      </c>
      <c r="AC5">
        <v>0</v>
      </c>
      <c r="AD5">
        <v>0</v>
      </c>
      <c r="AE5">
        <v>0</v>
      </c>
      <c r="AF5">
        <v>0</v>
      </c>
      <c r="AG5">
        <v>0</v>
      </c>
      <c r="AH5">
        <v>1</v>
      </c>
      <c r="AI5">
        <v>1</v>
      </c>
      <c r="AJ5">
        <v>1</v>
      </c>
      <c r="AK5">
        <v>1</v>
      </c>
      <c r="AL5">
        <v>1</v>
      </c>
      <c r="AM5" t="s">
        <v>46</v>
      </c>
      <c r="AN5" t="s">
        <v>46</v>
      </c>
      <c r="AO5" t="s">
        <v>46</v>
      </c>
      <c r="AP5" t="s">
        <v>46</v>
      </c>
      <c r="AQ5" t="s">
        <v>46</v>
      </c>
      <c r="AR5">
        <v>0</v>
      </c>
      <c r="AS5">
        <v>2021</v>
      </c>
    </row>
    <row r="6" spans="1:45" x14ac:dyDescent="0.3">
      <c r="A6">
        <v>800600000</v>
      </c>
      <c r="B6" t="s">
        <v>52</v>
      </c>
      <c r="C6" t="s">
        <v>41</v>
      </c>
      <c r="D6" t="s">
        <v>42</v>
      </c>
      <c r="E6" t="s">
        <v>43</v>
      </c>
      <c r="F6">
        <v>1</v>
      </c>
      <c r="G6">
        <v>1</v>
      </c>
      <c r="H6">
        <v>0</v>
      </c>
      <c r="I6">
        <v>1</v>
      </c>
      <c r="J6">
        <v>0</v>
      </c>
      <c r="K6">
        <v>0</v>
      </c>
      <c r="L6">
        <v>0</v>
      </c>
      <c r="M6">
        <v>0</v>
      </c>
      <c r="N6" t="s">
        <v>44</v>
      </c>
      <c r="O6" t="s">
        <v>46</v>
      </c>
      <c r="P6">
        <v>1</v>
      </c>
      <c r="Q6">
        <v>0</v>
      </c>
      <c r="R6">
        <v>0</v>
      </c>
      <c r="S6">
        <v>1</v>
      </c>
      <c r="T6">
        <v>1</v>
      </c>
      <c r="U6">
        <v>1</v>
      </c>
      <c r="V6">
        <v>1</v>
      </c>
      <c r="W6">
        <v>1</v>
      </c>
      <c r="X6">
        <v>0</v>
      </c>
      <c r="Y6">
        <v>1</v>
      </c>
      <c r="Z6">
        <v>0</v>
      </c>
      <c r="AA6">
        <v>0</v>
      </c>
      <c r="AB6">
        <v>0</v>
      </c>
      <c r="AC6">
        <v>0</v>
      </c>
      <c r="AD6">
        <v>0</v>
      </c>
      <c r="AE6">
        <v>1</v>
      </c>
      <c r="AF6">
        <v>0</v>
      </c>
      <c r="AG6">
        <v>0</v>
      </c>
      <c r="AH6">
        <v>0</v>
      </c>
      <c r="AI6">
        <v>0</v>
      </c>
      <c r="AJ6" t="s">
        <v>46</v>
      </c>
      <c r="AK6">
        <v>0</v>
      </c>
      <c r="AL6">
        <v>1</v>
      </c>
      <c r="AM6" t="s">
        <v>46</v>
      </c>
      <c r="AN6" t="s">
        <v>46</v>
      </c>
      <c r="AO6" t="s">
        <v>46</v>
      </c>
      <c r="AP6" t="s">
        <v>46</v>
      </c>
      <c r="AQ6" t="s">
        <v>46</v>
      </c>
      <c r="AR6">
        <v>0</v>
      </c>
      <c r="AS6">
        <v>2021</v>
      </c>
    </row>
    <row r="7" spans="1:45" x14ac:dyDescent="0.3">
      <c r="A7">
        <v>800760009</v>
      </c>
      <c r="B7" t="s">
        <v>53</v>
      </c>
      <c r="C7" t="s">
        <v>41</v>
      </c>
      <c r="D7" t="s">
        <v>42</v>
      </c>
      <c r="E7" t="s">
        <v>43</v>
      </c>
      <c r="F7">
        <v>1</v>
      </c>
      <c r="G7">
        <v>1</v>
      </c>
      <c r="H7">
        <v>1</v>
      </c>
      <c r="I7">
        <v>1</v>
      </c>
      <c r="J7">
        <v>0</v>
      </c>
      <c r="K7">
        <v>0</v>
      </c>
      <c r="L7">
        <v>0</v>
      </c>
      <c r="M7">
        <v>0</v>
      </c>
      <c r="N7" t="s">
        <v>44</v>
      </c>
      <c r="O7" t="s">
        <v>54</v>
      </c>
      <c r="P7">
        <v>0</v>
      </c>
      <c r="Q7">
        <v>0</v>
      </c>
      <c r="R7">
        <v>0</v>
      </c>
      <c r="S7">
        <v>1</v>
      </c>
      <c r="T7">
        <v>1</v>
      </c>
      <c r="U7">
        <v>1</v>
      </c>
      <c r="V7">
        <v>1</v>
      </c>
      <c r="W7">
        <v>1</v>
      </c>
      <c r="X7">
        <v>0</v>
      </c>
      <c r="Y7">
        <v>1</v>
      </c>
      <c r="Z7">
        <v>0</v>
      </c>
      <c r="AA7">
        <v>1</v>
      </c>
      <c r="AB7">
        <v>1</v>
      </c>
      <c r="AC7">
        <v>0</v>
      </c>
      <c r="AD7">
        <v>0</v>
      </c>
      <c r="AE7">
        <v>0</v>
      </c>
      <c r="AF7">
        <v>0</v>
      </c>
      <c r="AG7">
        <v>1</v>
      </c>
      <c r="AH7">
        <v>1</v>
      </c>
      <c r="AI7">
        <v>1</v>
      </c>
      <c r="AJ7">
        <v>1</v>
      </c>
      <c r="AK7">
        <v>1</v>
      </c>
      <c r="AL7">
        <v>1</v>
      </c>
      <c r="AM7" t="s">
        <v>46</v>
      </c>
      <c r="AN7" t="s">
        <v>46</v>
      </c>
      <c r="AO7" t="s">
        <v>46</v>
      </c>
      <c r="AP7" t="s">
        <v>46</v>
      </c>
      <c r="AQ7" t="s">
        <v>46</v>
      </c>
      <c r="AR7">
        <v>0</v>
      </c>
      <c r="AS7">
        <v>2021</v>
      </c>
    </row>
    <row r="8" spans="1:45" x14ac:dyDescent="0.3">
      <c r="A8">
        <v>800950006</v>
      </c>
      <c r="B8" t="s">
        <v>55</v>
      </c>
      <c r="C8" t="s">
        <v>41</v>
      </c>
      <c r="D8" t="s">
        <v>42</v>
      </c>
      <c r="E8" t="s">
        <v>43</v>
      </c>
      <c r="F8">
        <v>1</v>
      </c>
      <c r="G8">
        <v>1</v>
      </c>
      <c r="H8">
        <v>1</v>
      </c>
      <c r="I8">
        <v>1</v>
      </c>
      <c r="J8">
        <v>0</v>
      </c>
      <c r="K8">
        <v>0</v>
      </c>
      <c r="L8">
        <v>0</v>
      </c>
      <c r="M8">
        <v>0</v>
      </c>
      <c r="N8" t="s">
        <v>46</v>
      </c>
      <c r="O8" t="s">
        <v>45</v>
      </c>
      <c r="P8">
        <v>1</v>
      </c>
      <c r="Q8">
        <v>0</v>
      </c>
      <c r="R8">
        <v>0</v>
      </c>
      <c r="S8" t="s">
        <v>46</v>
      </c>
      <c r="T8" t="s">
        <v>46</v>
      </c>
      <c r="U8">
        <v>1</v>
      </c>
      <c r="V8">
        <v>1</v>
      </c>
      <c r="W8">
        <v>1</v>
      </c>
      <c r="X8">
        <v>0</v>
      </c>
      <c r="Y8">
        <v>1</v>
      </c>
      <c r="Z8">
        <v>1</v>
      </c>
      <c r="AA8" t="s">
        <v>46</v>
      </c>
      <c r="AB8" t="s">
        <v>46</v>
      </c>
      <c r="AC8" t="s">
        <v>46</v>
      </c>
      <c r="AD8">
        <v>0</v>
      </c>
      <c r="AE8">
        <v>1</v>
      </c>
      <c r="AF8">
        <v>0</v>
      </c>
      <c r="AG8">
        <v>1</v>
      </c>
      <c r="AH8">
        <v>1</v>
      </c>
      <c r="AI8">
        <v>0</v>
      </c>
      <c r="AJ8">
        <v>1</v>
      </c>
      <c r="AK8">
        <v>0</v>
      </c>
      <c r="AL8" t="s">
        <v>46</v>
      </c>
      <c r="AM8" t="s">
        <v>46</v>
      </c>
      <c r="AN8" t="s">
        <v>46</v>
      </c>
      <c r="AO8" t="s">
        <v>46</v>
      </c>
      <c r="AP8" t="s">
        <v>46</v>
      </c>
      <c r="AQ8" t="s">
        <v>46</v>
      </c>
      <c r="AR8">
        <v>0</v>
      </c>
      <c r="AS8">
        <v>2021</v>
      </c>
    </row>
    <row r="9" spans="1:45" x14ac:dyDescent="0.3">
      <c r="A9">
        <v>801090004</v>
      </c>
      <c r="B9" t="s">
        <v>56</v>
      </c>
      <c r="C9" t="s">
        <v>41</v>
      </c>
      <c r="D9" t="s">
        <v>42</v>
      </c>
      <c r="E9" t="s">
        <v>43</v>
      </c>
      <c r="F9">
        <v>1</v>
      </c>
      <c r="G9">
        <v>1</v>
      </c>
      <c r="H9">
        <v>1</v>
      </c>
      <c r="I9">
        <v>1</v>
      </c>
      <c r="J9">
        <v>0</v>
      </c>
      <c r="K9">
        <v>0</v>
      </c>
      <c r="L9">
        <v>0</v>
      </c>
      <c r="M9">
        <v>0</v>
      </c>
      <c r="N9" t="s">
        <v>51</v>
      </c>
      <c r="O9" t="s">
        <v>54</v>
      </c>
      <c r="P9">
        <v>1</v>
      </c>
      <c r="Q9">
        <v>0</v>
      </c>
      <c r="R9">
        <v>0</v>
      </c>
      <c r="S9">
        <v>1</v>
      </c>
      <c r="T9">
        <v>1</v>
      </c>
      <c r="U9">
        <v>1</v>
      </c>
      <c r="V9">
        <v>1</v>
      </c>
      <c r="W9">
        <v>1</v>
      </c>
      <c r="X9">
        <v>0</v>
      </c>
      <c r="Y9">
        <v>1</v>
      </c>
      <c r="Z9">
        <v>1</v>
      </c>
      <c r="AA9">
        <v>1</v>
      </c>
      <c r="AB9">
        <v>1</v>
      </c>
      <c r="AC9">
        <v>0</v>
      </c>
      <c r="AD9">
        <v>0</v>
      </c>
      <c r="AE9">
        <v>0</v>
      </c>
      <c r="AF9">
        <v>0</v>
      </c>
      <c r="AG9">
        <v>0</v>
      </c>
      <c r="AH9">
        <v>1</v>
      </c>
      <c r="AI9">
        <v>1</v>
      </c>
      <c r="AJ9">
        <v>1</v>
      </c>
      <c r="AK9">
        <v>1</v>
      </c>
      <c r="AL9">
        <v>1</v>
      </c>
      <c r="AM9" t="s">
        <v>46</v>
      </c>
      <c r="AN9" t="s">
        <v>46</v>
      </c>
      <c r="AO9" t="s">
        <v>46</v>
      </c>
      <c r="AP9" t="s">
        <v>46</v>
      </c>
      <c r="AQ9" t="s">
        <v>46</v>
      </c>
      <c r="AR9">
        <v>0</v>
      </c>
      <c r="AS9">
        <v>2021</v>
      </c>
    </row>
    <row r="10" spans="1:45" x14ac:dyDescent="0.3">
      <c r="A10">
        <v>801160009</v>
      </c>
      <c r="B10" t="s">
        <v>57</v>
      </c>
      <c r="C10" t="s">
        <v>41</v>
      </c>
      <c r="D10" t="s">
        <v>42</v>
      </c>
      <c r="E10" t="s">
        <v>48</v>
      </c>
      <c r="F10">
        <v>1</v>
      </c>
      <c r="G10">
        <v>1</v>
      </c>
      <c r="H10">
        <v>1</v>
      </c>
      <c r="I10">
        <v>1</v>
      </c>
      <c r="J10">
        <v>0</v>
      </c>
      <c r="K10">
        <v>0</v>
      </c>
      <c r="L10">
        <v>0</v>
      </c>
      <c r="M10">
        <v>0</v>
      </c>
      <c r="N10" t="s">
        <v>44</v>
      </c>
      <c r="O10" t="s">
        <v>54</v>
      </c>
      <c r="P10">
        <v>1</v>
      </c>
      <c r="Q10">
        <v>0</v>
      </c>
      <c r="R10">
        <v>0</v>
      </c>
      <c r="S10">
        <v>1</v>
      </c>
      <c r="T10">
        <v>1</v>
      </c>
      <c r="U10">
        <v>1</v>
      </c>
      <c r="V10">
        <v>1</v>
      </c>
      <c r="W10">
        <v>1</v>
      </c>
      <c r="X10">
        <v>0</v>
      </c>
      <c r="Y10">
        <v>1</v>
      </c>
      <c r="Z10">
        <v>1</v>
      </c>
      <c r="AA10">
        <v>0</v>
      </c>
      <c r="AB10">
        <v>1</v>
      </c>
      <c r="AC10">
        <v>0</v>
      </c>
      <c r="AD10">
        <v>0</v>
      </c>
      <c r="AE10">
        <v>0</v>
      </c>
      <c r="AF10">
        <v>0</v>
      </c>
      <c r="AG10">
        <v>0</v>
      </c>
      <c r="AH10">
        <v>1</v>
      </c>
      <c r="AI10">
        <v>1</v>
      </c>
      <c r="AJ10">
        <v>1</v>
      </c>
      <c r="AK10">
        <v>0</v>
      </c>
      <c r="AL10">
        <v>1</v>
      </c>
      <c r="AM10" t="s">
        <v>46</v>
      </c>
      <c r="AN10" t="s">
        <v>46</v>
      </c>
      <c r="AO10" t="s">
        <v>46</v>
      </c>
      <c r="AP10" t="s">
        <v>46</v>
      </c>
      <c r="AQ10" t="s">
        <v>46</v>
      </c>
      <c r="AR10">
        <v>0</v>
      </c>
      <c r="AS10">
        <v>2021</v>
      </c>
    </row>
    <row r="11" spans="1:45" x14ac:dyDescent="0.3">
      <c r="A11">
        <v>801210007</v>
      </c>
      <c r="B11" t="s">
        <v>58</v>
      </c>
      <c r="C11" t="s">
        <v>41</v>
      </c>
      <c r="D11" t="s">
        <v>42</v>
      </c>
      <c r="E11" t="s">
        <v>48</v>
      </c>
      <c r="F11">
        <v>1</v>
      </c>
      <c r="G11">
        <v>1</v>
      </c>
      <c r="H11">
        <v>1</v>
      </c>
      <c r="I11">
        <v>1</v>
      </c>
      <c r="J11">
        <v>0</v>
      </c>
      <c r="K11">
        <v>0</v>
      </c>
      <c r="L11">
        <v>0</v>
      </c>
      <c r="M11">
        <v>0</v>
      </c>
      <c r="N11" t="s">
        <v>44</v>
      </c>
      <c r="O11" t="s">
        <v>45</v>
      </c>
      <c r="P11">
        <v>1</v>
      </c>
      <c r="Q11">
        <v>0</v>
      </c>
      <c r="R11">
        <v>0</v>
      </c>
      <c r="S11">
        <v>1</v>
      </c>
      <c r="T11">
        <v>1</v>
      </c>
      <c r="U11">
        <v>1</v>
      </c>
      <c r="V11">
        <v>1</v>
      </c>
      <c r="W11">
        <v>1</v>
      </c>
      <c r="X11">
        <v>0</v>
      </c>
      <c r="Y11">
        <v>1</v>
      </c>
      <c r="Z11">
        <v>1</v>
      </c>
      <c r="AA11">
        <v>0</v>
      </c>
      <c r="AB11">
        <v>1</v>
      </c>
      <c r="AC11">
        <v>0</v>
      </c>
      <c r="AD11">
        <v>0</v>
      </c>
      <c r="AE11">
        <v>0</v>
      </c>
      <c r="AF11">
        <v>0</v>
      </c>
      <c r="AG11">
        <v>0</v>
      </c>
      <c r="AH11">
        <v>1</v>
      </c>
      <c r="AI11">
        <v>1</v>
      </c>
      <c r="AJ11">
        <v>1</v>
      </c>
      <c r="AK11">
        <v>1</v>
      </c>
      <c r="AL11">
        <v>1</v>
      </c>
      <c r="AM11" t="s">
        <v>46</v>
      </c>
      <c r="AN11" t="s">
        <v>46</v>
      </c>
      <c r="AO11" t="s">
        <v>46</v>
      </c>
      <c r="AP11" t="s">
        <v>46</v>
      </c>
      <c r="AQ11" t="s">
        <v>46</v>
      </c>
      <c r="AR11">
        <v>0</v>
      </c>
      <c r="AS11">
        <v>2021</v>
      </c>
    </row>
    <row r="12" spans="1:45" x14ac:dyDescent="0.3">
      <c r="A12">
        <v>801370005</v>
      </c>
      <c r="B12" t="s">
        <v>59</v>
      </c>
      <c r="C12" t="s">
        <v>41</v>
      </c>
      <c r="D12" t="s">
        <v>42</v>
      </c>
      <c r="E12" t="s">
        <v>48</v>
      </c>
      <c r="F12">
        <v>1</v>
      </c>
      <c r="G12">
        <v>1</v>
      </c>
      <c r="H12">
        <v>1</v>
      </c>
      <c r="I12">
        <v>1</v>
      </c>
      <c r="J12">
        <v>0</v>
      </c>
      <c r="K12">
        <v>0</v>
      </c>
      <c r="L12">
        <v>0</v>
      </c>
      <c r="M12">
        <v>0</v>
      </c>
      <c r="N12" t="s">
        <v>44</v>
      </c>
      <c r="O12" t="s">
        <v>45</v>
      </c>
      <c r="P12">
        <v>1</v>
      </c>
      <c r="Q12">
        <v>0</v>
      </c>
      <c r="R12">
        <v>0</v>
      </c>
      <c r="S12">
        <v>1</v>
      </c>
      <c r="T12">
        <v>1</v>
      </c>
      <c r="U12">
        <v>1</v>
      </c>
      <c r="V12">
        <v>1</v>
      </c>
      <c r="W12">
        <v>1</v>
      </c>
      <c r="X12">
        <v>0</v>
      </c>
      <c r="Y12">
        <v>1</v>
      </c>
      <c r="Z12">
        <v>1</v>
      </c>
      <c r="AA12">
        <v>1</v>
      </c>
      <c r="AB12">
        <v>1</v>
      </c>
      <c r="AC12">
        <v>0</v>
      </c>
      <c r="AD12">
        <v>0</v>
      </c>
      <c r="AE12">
        <v>0</v>
      </c>
      <c r="AF12">
        <v>0</v>
      </c>
      <c r="AG12">
        <v>0</v>
      </c>
      <c r="AH12">
        <v>1</v>
      </c>
      <c r="AI12">
        <v>1</v>
      </c>
      <c r="AJ12">
        <v>1</v>
      </c>
      <c r="AK12">
        <v>1</v>
      </c>
      <c r="AL12">
        <v>1</v>
      </c>
      <c r="AM12" t="s">
        <v>46</v>
      </c>
      <c r="AN12" t="s">
        <v>46</v>
      </c>
      <c r="AO12" t="s">
        <v>46</v>
      </c>
      <c r="AP12" t="s">
        <v>46</v>
      </c>
      <c r="AQ12" t="s">
        <v>46</v>
      </c>
      <c r="AR12">
        <v>0</v>
      </c>
      <c r="AS12">
        <v>2021</v>
      </c>
    </row>
    <row r="13" spans="1:45" x14ac:dyDescent="0.3">
      <c r="A13">
        <v>801550006</v>
      </c>
      <c r="B13" t="s">
        <v>60</v>
      </c>
      <c r="C13" t="s">
        <v>41</v>
      </c>
      <c r="D13" t="s">
        <v>42</v>
      </c>
      <c r="E13" t="s">
        <v>61</v>
      </c>
      <c r="F13">
        <v>1</v>
      </c>
      <c r="G13">
        <v>1</v>
      </c>
      <c r="H13">
        <v>1</v>
      </c>
      <c r="I13">
        <v>1</v>
      </c>
      <c r="J13">
        <v>1</v>
      </c>
      <c r="K13">
        <v>1</v>
      </c>
      <c r="L13">
        <v>0</v>
      </c>
      <c r="M13">
        <v>0</v>
      </c>
      <c r="N13" t="s">
        <v>44</v>
      </c>
      <c r="O13" t="s">
        <v>62</v>
      </c>
      <c r="P13">
        <v>1</v>
      </c>
      <c r="Q13">
        <v>1</v>
      </c>
      <c r="R13">
        <v>1</v>
      </c>
      <c r="S13">
        <v>0</v>
      </c>
      <c r="T13">
        <v>1</v>
      </c>
      <c r="U13">
        <v>1</v>
      </c>
      <c r="V13">
        <v>1</v>
      </c>
      <c r="W13">
        <v>1</v>
      </c>
      <c r="X13">
        <v>0</v>
      </c>
      <c r="Y13">
        <v>1</v>
      </c>
      <c r="Z13">
        <v>0</v>
      </c>
      <c r="AA13">
        <v>1</v>
      </c>
      <c r="AB13">
        <v>1</v>
      </c>
      <c r="AC13">
        <v>0</v>
      </c>
      <c r="AD13">
        <v>0</v>
      </c>
      <c r="AE13">
        <v>0</v>
      </c>
      <c r="AF13">
        <v>0</v>
      </c>
      <c r="AG13">
        <v>0</v>
      </c>
      <c r="AH13">
        <v>1</v>
      </c>
      <c r="AI13">
        <v>1</v>
      </c>
      <c r="AJ13">
        <v>1</v>
      </c>
      <c r="AK13">
        <v>0</v>
      </c>
      <c r="AL13">
        <v>0</v>
      </c>
      <c r="AM13" t="s">
        <v>46</v>
      </c>
      <c r="AN13">
        <v>1</v>
      </c>
      <c r="AO13">
        <v>1</v>
      </c>
      <c r="AP13" t="s">
        <v>46</v>
      </c>
      <c r="AQ13" t="s">
        <v>46</v>
      </c>
      <c r="AR13">
        <v>0</v>
      </c>
      <c r="AS13">
        <v>2021</v>
      </c>
    </row>
    <row r="14" spans="1:45" x14ac:dyDescent="0.3">
      <c r="A14">
        <v>890450006</v>
      </c>
      <c r="B14" t="s">
        <v>63</v>
      </c>
      <c r="C14" t="s">
        <v>41</v>
      </c>
      <c r="D14" t="s">
        <v>42</v>
      </c>
      <c r="E14" t="s">
        <v>43</v>
      </c>
      <c r="F14">
        <v>1</v>
      </c>
      <c r="G14">
        <v>1</v>
      </c>
      <c r="H14">
        <v>1</v>
      </c>
      <c r="I14">
        <v>1</v>
      </c>
      <c r="J14">
        <v>1</v>
      </c>
      <c r="K14">
        <v>1</v>
      </c>
      <c r="L14">
        <v>1</v>
      </c>
      <c r="M14">
        <v>1</v>
      </c>
      <c r="N14" t="s">
        <v>44</v>
      </c>
      <c r="O14" t="s">
        <v>54</v>
      </c>
      <c r="P14">
        <v>1</v>
      </c>
      <c r="Q14">
        <v>1</v>
      </c>
      <c r="R14">
        <v>1</v>
      </c>
      <c r="S14">
        <v>1</v>
      </c>
      <c r="T14">
        <v>1</v>
      </c>
      <c r="U14">
        <v>1</v>
      </c>
      <c r="V14">
        <v>1</v>
      </c>
      <c r="W14">
        <v>1</v>
      </c>
      <c r="X14">
        <v>1</v>
      </c>
      <c r="Y14">
        <v>1</v>
      </c>
      <c r="Z14">
        <v>1</v>
      </c>
      <c r="AA14">
        <v>1</v>
      </c>
      <c r="AB14">
        <v>1</v>
      </c>
      <c r="AC14">
        <v>0</v>
      </c>
      <c r="AD14">
        <v>0</v>
      </c>
      <c r="AE14">
        <v>1</v>
      </c>
      <c r="AF14">
        <v>0</v>
      </c>
      <c r="AG14">
        <v>0</v>
      </c>
      <c r="AH14">
        <v>1</v>
      </c>
      <c r="AI14">
        <v>1</v>
      </c>
      <c r="AJ14">
        <v>1</v>
      </c>
      <c r="AK14">
        <v>0</v>
      </c>
      <c r="AL14">
        <v>1</v>
      </c>
      <c r="AM14" t="s">
        <v>46</v>
      </c>
      <c r="AN14" t="s">
        <v>46</v>
      </c>
      <c r="AO14" t="s">
        <v>46</v>
      </c>
      <c r="AP14" t="s">
        <v>46</v>
      </c>
      <c r="AQ14" t="s">
        <v>46</v>
      </c>
      <c r="AR14">
        <v>0</v>
      </c>
      <c r="AS14">
        <v>2021</v>
      </c>
    </row>
    <row r="15" spans="1:45" x14ac:dyDescent="0.3">
      <c r="A15">
        <v>801680001</v>
      </c>
      <c r="B15" t="s">
        <v>64</v>
      </c>
      <c r="C15" t="s">
        <v>41</v>
      </c>
      <c r="D15" t="s">
        <v>42</v>
      </c>
      <c r="E15" t="s">
        <v>48</v>
      </c>
      <c r="F15">
        <v>1</v>
      </c>
      <c r="G15">
        <v>1</v>
      </c>
      <c r="H15">
        <v>1</v>
      </c>
      <c r="I15">
        <v>1</v>
      </c>
      <c r="J15">
        <v>0</v>
      </c>
      <c r="K15">
        <v>0</v>
      </c>
      <c r="L15">
        <v>0</v>
      </c>
      <c r="M15">
        <v>0</v>
      </c>
      <c r="N15" t="s">
        <v>51</v>
      </c>
      <c r="O15" t="s">
        <v>45</v>
      </c>
      <c r="P15">
        <v>1</v>
      </c>
      <c r="Q15">
        <v>1</v>
      </c>
      <c r="R15">
        <v>1</v>
      </c>
      <c r="S15">
        <v>1</v>
      </c>
      <c r="T15">
        <v>1</v>
      </c>
      <c r="U15">
        <v>1</v>
      </c>
      <c r="V15">
        <v>1</v>
      </c>
      <c r="W15">
        <v>1</v>
      </c>
      <c r="X15">
        <v>0</v>
      </c>
      <c r="Y15">
        <v>1</v>
      </c>
      <c r="Z15">
        <v>1</v>
      </c>
      <c r="AA15">
        <v>1</v>
      </c>
      <c r="AB15">
        <v>1</v>
      </c>
      <c r="AC15">
        <v>0</v>
      </c>
      <c r="AD15">
        <v>0</v>
      </c>
      <c r="AE15">
        <v>0</v>
      </c>
      <c r="AF15">
        <v>0</v>
      </c>
      <c r="AG15">
        <v>0</v>
      </c>
      <c r="AH15">
        <v>1</v>
      </c>
      <c r="AI15">
        <v>1</v>
      </c>
      <c r="AJ15">
        <v>1</v>
      </c>
      <c r="AK15">
        <v>0</v>
      </c>
      <c r="AL15">
        <v>1</v>
      </c>
      <c r="AM15" t="s">
        <v>46</v>
      </c>
      <c r="AN15" t="s">
        <v>46</v>
      </c>
      <c r="AO15" t="s">
        <v>46</v>
      </c>
      <c r="AP15" t="s">
        <v>46</v>
      </c>
      <c r="AQ15" t="s">
        <v>46</v>
      </c>
      <c r="AR15">
        <v>0</v>
      </c>
      <c r="AS15">
        <v>2021</v>
      </c>
    </row>
    <row r="16" spans="1:45" x14ac:dyDescent="0.3">
      <c r="A16">
        <v>801740003</v>
      </c>
      <c r="B16" t="s">
        <v>65</v>
      </c>
      <c r="C16" t="s">
        <v>41</v>
      </c>
      <c r="D16" t="s">
        <v>42</v>
      </c>
      <c r="E16" t="s">
        <v>48</v>
      </c>
      <c r="F16">
        <v>1</v>
      </c>
      <c r="G16">
        <v>1</v>
      </c>
      <c r="H16">
        <v>1</v>
      </c>
      <c r="I16">
        <v>1</v>
      </c>
      <c r="J16">
        <v>0</v>
      </c>
      <c r="K16">
        <v>0</v>
      </c>
      <c r="L16">
        <v>0</v>
      </c>
      <c r="M16">
        <v>0</v>
      </c>
      <c r="N16" t="s">
        <v>51</v>
      </c>
      <c r="O16" t="s">
        <v>54</v>
      </c>
      <c r="P16">
        <v>0</v>
      </c>
      <c r="Q16">
        <v>0</v>
      </c>
      <c r="R16">
        <v>0</v>
      </c>
      <c r="S16">
        <v>1</v>
      </c>
      <c r="T16">
        <v>1</v>
      </c>
      <c r="U16">
        <v>1</v>
      </c>
      <c r="V16">
        <v>1</v>
      </c>
      <c r="W16">
        <v>1</v>
      </c>
      <c r="X16">
        <v>0</v>
      </c>
      <c r="Y16">
        <v>1</v>
      </c>
      <c r="Z16">
        <v>0</v>
      </c>
      <c r="AA16">
        <v>0</v>
      </c>
      <c r="AB16">
        <v>0</v>
      </c>
      <c r="AC16">
        <v>0</v>
      </c>
      <c r="AD16">
        <v>0</v>
      </c>
      <c r="AE16">
        <v>0</v>
      </c>
      <c r="AF16">
        <v>0</v>
      </c>
      <c r="AG16">
        <v>0</v>
      </c>
      <c r="AH16">
        <v>1</v>
      </c>
      <c r="AI16">
        <v>1</v>
      </c>
      <c r="AJ16">
        <v>1</v>
      </c>
      <c r="AK16">
        <v>1</v>
      </c>
      <c r="AL16">
        <v>1</v>
      </c>
      <c r="AM16" t="s">
        <v>46</v>
      </c>
      <c r="AN16" t="s">
        <v>46</v>
      </c>
      <c r="AO16" t="s">
        <v>46</v>
      </c>
      <c r="AP16" t="s">
        <v>46</v>
      </c>
      <c r="AQ16" t="s">
        <v>46</v>
      </c>
      <c r="AR16">
        <v>0</v>
      </c>
      <c r="AS16">
        <v>2021</v>
      </c>
    </row>
    <row r="17" spans="1:45" x14ac:dyDescent="0.3">
      <c r="A17">
        <v>801800000</v>
      </c>
      <c r="B17" t="s">
        <v>66</v>
      </c>
      <c r="C17" t="s">
        <v>41</v>
      </c>
      <c r="D17" t="s">
        <v>42</v>
      </c>
      <c r="E17" t="s">
        <v>48</v>
      </c>
      <c r="F17">
        <v>1</v>
      </c>
      <c r="G17">
        <v>1</v>
      </c>
      <c r="H17">
        <v>1</v>
      </c>
      <c r="I17">
        <v>1</v>
      </c>
      <c r="J17">
        <v>0</v>
      </c>
      <c r="K17">
        <v>0</v>
      </c>
      <c r="L17">
        <v>0</v>
      </c>
      <c r="M17">
        <v>0</v>
      </c>
      <c r="N17" t="s">
        <v>51</v>
      </c>
      <c r="O17" t="s">
        <v>62</v>
      </c>
      <c r="P17">
        <v>1</v>
      </c>
      <c r="Q17">
        <v>1</v>
      </c>
      <c r="R17">
        <v>1</v>
      </c>
      <c r="S17">
        <v>1</v>
      </c>
      <c r="T17">
        <v>1</v>
      </c>
      <c r="U17">
        <v>1</v>
      </c>
      <c r="V17">
        <v>1</v>
      </c>
      <c r="W17">
        <v>1</v>
      </c>
      <c r="X17">
        <v>0</v>
      </c>
      <c r="Y17">
        <v>1</v>
      </c>
      <c r="Z17">
        <v>1</v>
      </c>
      <c r="AA17">
        <v>1</v>
      </c>
      <c r="AB17">
        <v>1</v>
      </c>
      <c r="AC17">
        <v>0</v>
      </c>
      <c r="AD17">
        <v>0</v>
      </c>
      <c r="AE17">
        <v>0</v>
      </c>
      <c r="AF17">
        <v>0</v>
      </c>
      <c r="AG17">
        <v>0</v>
      </c>
      <c r="AH17">
        <v>1</v>
      </c>
      <c r="AI17">
        <v>1</v>
      </c>
      <c r="AJ17">
        <v>1</v>
      </c>
      <c r="AK17">
        <v>1</v>
      </c>
      <c r="AL17">
        <v>1</v>
      </c>
      <c r="AM17" t="s">
        <v>46</v>
      </c>
      <c r="AN17" t="s">
        <v>46</v>
      </c>
      <c r="AO17" t="s">
        <v>46</v>
      </c>
      <c r="AP17" t="s">
        <v>46</v>
      </c>
      <c r="AQ17" t="s">
        <v>46</v>
      </c>
      <c r="AR17">
        <v>0</v>
      </c>
      <c r="AS17">
        <v>2021</v>
      </c>
    </row>
    <row r="18" spans="1:45" x14ac:dyDescent="0.3">
      <c r="A18">
        <v>825200000</v>
      </c>
      <c r="B18" t="s">
        <v>67</v>
      </c>
      <c r="C18" t="s">
        <v>41</v>
      </c>
      <c r="D18" t="s">
        <v>42</v>
      </c>
      <c r="E18" t="s">
        <v>68</v>
      </c>
      <c r="F18">
        <v>1</v>
      </c>
      <c r="G18">
        <v>1</v>
      </c>
      <c r="H18">
        <v>1</v>
      </c>
      <c r="I18">
        <v>1</v>
      </c>
      <c r="J18">
        <v>0</v>
      </c>
      <c r="K18">
        <v>0</v>
      </c>
      <c r="L18">
        <v>0</v>
      </c>
      <c r="M18">
        <v>0</v>
      </c>
      <c r="N18" t="s">
        <v>46</v>
      </c>
      <c r="O18" t="s">
        <v>46</v>
      </c>
      <c r="P18" t="s">
        <v>46</v>
      </c>
      <c r="Q18" t="s">
        <v>46</v>
      </c>
      <c r="R18" t="s">
        <v>46</v>
      </c>
      <c r="S18" t="s">
        <v>46</v>
      </c>
      <c r="T18" t="s">
        <v>46</v>
      </c>
      <c r="U18">
        <v>1</v>
      </c>
      <c r="V18">
        <v>1</v>
      </c>
      <c r="W18">
        <v>1</v>
      </c>
      <c r="X18">
        <v>0</v>
      </c>
      <c r="Y18" t="s">
        <v>46</v>
      </c>
      <c r="Z18">
        <v>0</v>
      </c>
      <c r="AA18" t="s">
        <v>46</v>
      </c>
      <c r="AB18" t="s">
        <v>46</v>
      </c>
      <c r="AC18" t="s">
        <v>46</v>
      </c>
      <c r="AD18">
        <v>0</v>
      </c>
      <c r="AE18">
        <v>0</v>
      </c>
      <c r="AF18">
        <v>0</v>
      </c>
      <c r="AG18">
        <v>0</v>
      </c>
      <c r="AH18">
        <v>1</v>
      </c>
      <c r="AI18">
        <v>0</v>
      </c>
      <c r="AJ18" t="s">
        <v>46</v>
      </c>
      <c r="AK18">
        <v>1</v>
      </c>
      <c r="AL18" t="s">
        <v>46</v>
      </c>
      <c r="AM18" t="s">
        <v>46</v>
      </c>
      <c r="AN18">
        <v>1</v>
      </c>
      <c r="AO18">
        <v>1</v>
      </c>
      <c r="AP18" t="s">
        <v>46</v>
      </c>
      <c r="AQ18" t="s">
        <v>46</v>
      </c>
      <c r="AR18">
        <v>0</v>
      </c>
      <c r="AS18">
        <v>2021</v>
      </c>
    </row>
    <row r="19" spans="1:45" x14ac:dyDescent="0.3">
      <c r="A19">
        <v>801930008</v>
      </c>
      <c r="B19" t="s">
        <v>69</v>
      </c>
      <c r="C19" t="s">
        <v>41</v>
      </c>
      <c r="D19" t="s">
        <v>42</v>
      </c>
      <c r="E19" t="s">
        <v>61</v>
      </c>
      <c r="F19">
        <v>1</v>
      </c>
      <c r="G19">
        <v>1</v>
      </c>
      <c r="H19">
        <v>1</v>
      </c>
      <c r="I19">
        <v>1</v>
      </c>
      <c r="J19">
        <v>1</v>
      </c>
      <c r="K19">
        <v>1</v>
      </c>
      <c r="L19">
        <v>1</v>
      </c>
      <c r="M19">
        <v>1</v>
      </c>
      <c r="N19" t="s">
        <v>44</v>
      </c>
      <c r="O19" t="s">
        <v>45</v>
      </c>
      <c r="P19">
        <v>1</v>
      </c>
      <c r="Q19">
        <v>1</v>
      </c>
      <c r="R19">
        <v>1</v>
      </c>
      <c r="S19">
        <v>1</v>
      </c>
      <c r="T19">
        <v>1</v>
      </c>
      <c r="U19">
        <v>1</v>
      </c>
      <c r="V19">
        <v>1</v>
      </c>
      <c r="W19">
        <v>1</v>
      </c>
      <c r="X19">
        <v>1</v>
      </c>
      <c r="Y19">
        <v>1</v>
      </c>
      <c r="Z19">
        <v>1</v>
      </c>
      <c r="AA19">
        <v>0</v>
      </c>
      <c r="AB19">
        <v>1</v>
      </c>
      <c r="AC19">
        <v>0</v>
      </c>
      <c r="AD19">
        <v>0</v>
      </c>
      <c r="AE19">
        <v>1</v>
      </c>
      <c r="AF19">
        <v>0</v>
      </c>
      <c r="AG19">
        <v>1</v>
      </c>
      <c r="AH19">
        <v>1</v>
      </c>
      <c r="AI19">
        <v>1</v>
      </c>
      <c r="AJ19">
        <v>1</v>
      </c>
      <c r="AK19">
        <v>0</v>
      </c>
      <c r="AL19">
        <v>1</v>
      </c>
      <c r="AM19" t="s">
        <v>46</v>
      </c>
      <c r="AN19">
        <v>1</v>
      </c>
      <c r="AO19">
        <v>1</v>
      </c>
      <c r="AP19" t="s">
        <v>46</v>
      </c>
      <c r="AQ19" t="s">
        <v>46</v>
      </c>
      <c r="AR19">
        <v>0</v>
      </c>
      <c r="AS19">
        <v>2021</v>
      </c>
    </row>
    <row r="20" spans="1:45" x14ac:dyDescent="0.3">
      <c r="A20">
        <v>802070005</v>
      </c>
      <c r="B20" t="s">
        <v>70</v>
      </c>
      <c r="C20" t="s">
        <v>41</v>
      </c>
      <c r="D20" t="s">
        <v>42</v>
      </c>
      <c r="E20" t="s">
        <v>43</v>
      </c>
      <c r="F20">
        <v>1</v>
      </c>
      <c r="G20">
        <v>0</v>
      </c>
      <c r="H20">
        <v>1</v>
      </c>
      <c r="I20">
        <v>1</v>
      </c>
      <c r="J20">
        <v>0</v>
      </c>
      <c r="K20">
        <v>0</v>
      </c>
      <c r="L20">
        <v>0</v>
      </c>
      <c r="M20">
        <v>0</v>
      </c>
      <c r="N20" t="s">
        <v>44</v>
      </c>
      <c r="O20" t="s">
        <v>54</v>
      </c>
      <c r="P20">
        <v>1</v>
      </c>
      <c r="Q20">
        <v>0</v>
      </c>
      <c r="R20">
        <v>0</v>
      </c>
      <c r="S20">
        <v>1</v>
      </c>
      <c r="T20">
        <v>1</v>
      </c>
      <c r="U20">
        <v>1</v>
      </c>
      <c r="V20">
        <v>1</v>
      </c>
      <c r="W20">
        <v>1</v>
      </c>
      <c r="X20">
        <v>0</v>
      </c>
      <c r="Y20">
        <v>1</v>
      </c>
      <c r="Z20">
        <v>0</v>
      </c>
      <c r="AA20">
        <v>1</v>
      </c>
      <c r="AB20">
        <v>1</v>
      </c>
      <c r="AC20">
        <v>0</v>
      </c>
      <c r="AD20">
        <v>0</v>
      </c>
      <c r="AE20">
        <v>0</v>
      </c>
      <c r="AF20">
        <v>0</v>
      </c>
      <c r="AG20">
        <v>1</v>
      </c>
      <c r="AH20">
        <v>1</v>
      </c>
      <c r="AI20">
        <v>0</v>
      </c>
      <c r="AJ20">
        <v>1</v>
      </c>
      <c r="AK20">
        <v>1</v>
      </c>
      <c r="AL20">
        <v>1</v>
      </c>
      <c r="AM20" t="s">
        <v>46</v>
      </c>
      <c r="AN20" t="s">
        <v>46</v>
      </c>
      <c r="AO20" t="s">
        <v>46</v>
      </c>
      <c r="AP20" t="s">
        <v>46</v>
      </c>
      <c r="AQ20" t="s">
        <v>46</v>
      </c>
      <c r="AR20">
        <v>0</v>
      </c>
      <c r="AS20">
        <v>2021</v>
      </c>
    </row>
    <row r="21" spans="1:45" x14ac:dyDescent="0.3">
      <c r="A21">
        <v>802290004</v>
      </c>
      <c r="B21" t="s">
        <v>71</v>
      </c>
      <c r="C21" t="s">
        <v>41</v>
      </c>
      <c r="D21" t="s">
        <v>42</v>
      </c>
      <c r="E21" t="s">
        <v>43</v>
      </c>
      <c r="F21">
        <v>1</v>
      </c>
      <c r="G21">
        <v>1</v>
      </c>
      <c r="H21">
        <v>1</v>
      </c>
      <c r="I21">
        <v>1</v>
      </c>
      <c r="J21">
        <v>0</v>
      </c>
      <c r="K21">
        <v>0</v>
      </c>
      <c r="L21">
        <v>0</v>
      </c>
      <c r="M21">
        <v>0</v>
      </c>
      <c r="N21" t="s">
        <v>51</v>
      </c>
      <c r="O21" t="s">
        <v>45</v>
      </c>
      <c r="P21">
        <v>1</v>
      </c>
      <c r="Q21">
        <v>0</v>
      </c>
      <c r="R21">
        <v>0</v>
      </c>
      <c r="S21">
        <v>1</v>
      </c>
      <c r="T21">
        <v>1</v>
      </c>
      <c r="U21">
        <v>1</v>
      </c>
      <c r="V21">
        <v>1</v>
      </c>
      <c r="W21">
        <v>1</v>
      </c>
      <c r="X21">
        <v>0</v>
      </c>
      <c r="Y21">
        <v>1</v>
      </c>
      <c r="Z21">
        <v>1</v>
      </c>
      <c r="AA21">
        <v>0</v>
      </c>
      <c r="AB21">
        <v>1</v>
      </c>
      <c r="AC21">
        <v>0</v>
      </c>
      <c r="AD21">
        <v>0</v>
      </c>
      <c r="AE21">
        <v>0</v>
      </c>
      <c r="AF21">
        <v>0</v>
      </c>
      <c r="AG21">
        <v>0</v>
      </c>
      <c r="AH21">
        <v>1</v>
      </c>
      <c r="AI21">
        <v>1</v>
      </c>
      <c r="AJ21">
        <v>1</v>
      </c>
      <c r="AK21">
        <v>1</v>
      </c>
      <c r="AL21">
        <v>1</v>
      </c>
      <c r="AM21" t="s">
        <v>46</v>
      </c>
      <c r="AN21" t="s">
        <v>46</v>
      </c>
      <c r="AO21" t="s">
        <v>46</v>
      </c>
      <c r="AP21" t="s">
        <v>46</v>
      </c>
      <c r="AQ21" t="s">
        <v>46</v>
      </c>
      <c r="AR21">
        <v>0</v>
      </c>
      <c r="AS21">
        <v>2021</v>
      </c>
    </row>
    <row r="22" spans="1:45" x14ac:dyDescent="0.3">
      <c r="A22">
        <v>802350006</v>
      </c>
      <c r="B22" t="s">
        <v>72</v>
      </c>
      <c r="C22" t="s">
        <v>41</v>
      </c>
      <c r="D22" t="s">
        <v>42</v>
      </c>
      <c r="E22" t="s">
        <v>43</v>
      </c>
      <c r="F22">
        <v>1</v>
      </c>
      <c r="G22">
        <v>0</v>
      </c>
      <c r="H22">
        <v>0</v>
      </c>
      <c r="I22">
        <v>1</v>
      </c>
      <c r="J22">
        <v>0</v>
      </c>
      <c r="K22">
        <v>0</v>
      </c>
      <c r="L22">
        <v>0</v>
      </c>
      <c r="M22">
        <v>0</v>
      </c>
      <c r="N22" t="s">
        <v>51</v>
      </c>
      <c r="O22" t="s">
        <v>45</v>
      </c>
      <c r="P22">
        <v>1</v>
      </c>
      <c r="Q22">
        <v>0</v>
      </c>
      <c r="R22">
        <v>0</v>
      </c>
      <c r="S22">
        <v>1</v>
      </c>
      <c r="T22">
        <v>1</v>
      </c>
      <c r="U22">
        <v>0</v>
      </c>
      <c r="V22">
        <v>1</v>
      </c>
      <c r="W22">
        <v>1</v>
      </c>
      <c r="X22">
        <v>0</v>
      </c>
      <c r="Y22">
        <v>1</v>
      </c>
      <c r="Z22">
        <v>0</v>
      </c>
      <c r="AA22">
        <v>0</v>
      </c>
      <c r="AB22">
        <v>0</v>
      </c>
      <c r="AC22">
        <v>0</v>
      </c>
      <c r="AD22">
        <v>0</v>
      </c>
      <c r="AE22">
        <v>0</v>
      </c>
      <c r="AF22">
        <v>0</v>
      </c>
      <c r="AG22">
        <v>0</v>
      </c>
      <c r="AH22">
        <v>0</v>
      </c>
      <c r="AI22">
        <v>0</v>
      </c>
      <c r="AJ22">
        <v>1</v>
      </c>
      <c r="AK22">
        <v>1</v>
      </c>
      <c r="AL22">
        <v>1</v>
      </c>
      <c r="AM22" t="s">
        <v>46</v>
      </c>
      <c r="AN22" t="s">
        <v>46</v>
      </c>
      <c r="AO22" t="s">
        <v>46</v>
      </c>
      <c r="AP22" t="s">
        <v>46</v>
      </c>
      <c r="AQ22" t="s">
        <v>46</v>
      </c>
      <c r="AR22">
        <v>0</v>
      </c>
      <c r="AS22">
        <v>2021</v>
      </c>
    </row>
    <row r="23" spans="1:45" x14ac:dyDescent="0.3">
      <c r="A23">
        <v>802530008</v>
      </c>
      <c r="B23" t="s">
        <v>73</v>
      </c>
      <c r="C23" t="s">
        <v>41</v>
      </c>
      <c r="D23" t="s">
        <v>42</v>
      </c>
      <c r="E23" t="s">
        <v>48</v>
      </c>
      <c r="F23">
        <v>1</v>
      </c>
      <c r="G23">
        <v>1</v>
      </c>
      <c r="H23">
        <v>1</v>
      </c>
      <c r="I23">
        <v>1</v>
      </c>
      <c r="J23">
        <v>0</v>
      </c>
      <c r="K23">
        <v>0</v>
      </c>
      <c r="L23">
        <v>0</v>
      </c>
      <c r="M23">
        <v>0</v>
      </c>
      <c r="N23" t="s">
        <v>51</v>
      </c>
      <c r="O23" t="s">
        <v>45</v>
      </c>
      <c r="P23">
        <v>1</v>
      </c>
      <c r="Q23">
        <v>0</v>
      </c>
      <c r="R23">
        <v>0</v>
      </c>
      <c r="S23">
        <v>1</v>
      </c>
      <c r="T23">
        <v>0</v>
      </c>
      <c r="U23">
        <v>1</v>
      </c>
      <c r="V23">
        <v>1</v>
      </c>
      <c r="W23">
        <v>1</v>
      </c>
      <c r="X23">
        <v>0</v>
      </c>
      <c r="Y23">
        <v>1</v>
      </c>
      <c r="Z23">
        <v>1</v>
      </c>
      <c r="AA23">
        <v>0</v>
      </c>
      <c r="AB23">
        <v>0</v>
      </c>
      <c r="AC23">
        <v>0</v>
      </c>
      <c r="AD23">
        <v>0</v>
      </c>
      <c r="AE23">
        <v>0</v>
      </c>
      <c r="AF23">
        <v>0</v>
      </c>
      <c r="AG23">
        <v>0</v>
      </c>
      <c r="AH23">
        <v>1</v>
      </c>
      <c r="AI23">
        <v>1</v>
      </c>
      <c r="AJ23">
        <v>1</v>
      </c>
      <c r="AK23">
        <v>1</v>
      </c>
      <c r="AL23">
        <v>1</v>
      </c>
      <c r="AM23" t="s">
        <v>46</v>
      </c>
      <c r="AN23" t="s">
        <v>46</v>
      </c>
      <c r="AO23" t="s">
        <v>46</v>
      </c>
      <c r="AP23" t="s">
        <v>46</v>
      </c>
      <c r="AQ23" t="s">
        <v>46</v>
      </c>
      <c r="AR23">
        <v>0</v>
      </c>
      <c r="AS23">
        <v>2021</v>
      </c>
    </row>
    <row r="24" spans="1:45" x14ac:dyDescent="0.3">
      <c r="A24">
        <v>802720002</v>
      </c>
      <c r="B24" t="s">
        <v>74</v>
      </c>
      <c r="C24" t="s">
        <v>41</v>
      </c>
      <c r="D24" t="s">
        <v>42</v>
      </c>
      <c r="E24" t="s">
        <v>48</v>
      </c>
      <c r="F24">
        <v>1</v>
      </c>
      <c r="G24">
        <v>1</v>
      </c>
      <c r="H24">
        <v>1</v>
      </c>
      <c r="I24">
        <v>1</v>
      </c>
      <c r="J24">
        <v>0</v>
      </c>
      <c r="K24">
        <v>0</v>
      </c>
      <c r="L24">
        <v>0</v>
      </c>
      <c r="M24">
        <v>0</v>
      </c>
      <c r="N24" t="s">
        <v>51</v>
      </c>
      <c r="O24" t="s">
        <v>45</v>
      </c>
      <c r="P24">
        <v>1</v>
      </c>
      <c r="Q24">
        <v>0</v>
      </c>
      <c r="R24">
        <v>0</v>
      </c>
      <c r="S24">
        <v>1</v>
      </c>
      <c r="T24">
        <v>1</v>
      </c>
      <c r="U24">
        <v>1</v>
      </c>
      <c r="V24">
        <v>1</v>
      </c>
      <c r="W24">
        <v>1</v>
      </c>
      <c r="X24">
        <v>0</v>
      </c>
      <c r="Y24">
        <v>1</v>
      </c>
      <c r="Z24">
        <v>1</v>
      </c>
      <c r="AA24">
        <v>0</v>
      </c>
      <c r="AB24">
        <v>0</v>
      </c>
      <c r="AC24">
        <v>0</v>
      </c>
      <c r="AD24">
        <v>0</v>
      </c>
      <c r="AE24">
        <v>0</v>
      </c>
      <c r="AF24">
        <v>0</v>
      </c>
      <c r="AG24">
        <v>0</v>
      </c>
      <c r="AH24">
        <v>1</v>
      </c>
      <c r="AI24">
        <v>0</v>
      </c>
      <c r="AJ24">
        <v>1</v>
      </c>
      <c r="AK24">
        <v>1</v>
      </c>
      <c r="AL24">
        <v>1</v>
      </c>
      <c r="AM24" t="s">
        <v>46</v>
      </c>
      <c r="AN24" t="s">
        <v>46</v>
      </c>
      <c r="AO24" t="s">
        <v>46</v>
      </c>
      <c r="AP24" t="s">
        <v>46</v>
      </c>
      <c r="AQ24" t="s">
        <v>46</v>
      </c>
      <c r="AR24">
        <v>0</v>
      </c>
      <c r="AS24">
        <v>2021</v>
      </c>
    </row>
    <row r="25" spans="1:45" x14ac:dyDescent="0.3">
      <c r="A25">
        <v>802880001</v>
      </c>
      <c r="B25" t="s">
        <v>75</v>
      </c>
      <c r="C25" t="s">
        <v>41</v>
      </c>
      <c r="D25" t="s">
        <v>42</v>
      </c>
      <c r="E25" t="s">
        <v>48</v>
      </c>
      <c r="F25">
        <v>1</v>
      </c>
      <c r="G25">
        <v>1</v>
      </c>
      <c r="H25">
        <v>1</v>
      </c>
      <c r="I25">
        <v>1</v>
      </c>
      <c r="J25">
        <v>0</v>
      </c>
      <c r="K25">
        <v>0</v>
      </c>
      <c r="L25">
        <v>0</v>
      </c>
      <c r="M25">
        <v>0</v>
      </c>
      <c r="N25" t="s">
        <v>44</v>
      </c>
      <c r="O25" t="s">
        <v>54</v>
      </c>
      <c r="P25">
        <v>1</v>
      </c>
      <c r="Q25">
        <v>0</v>
      </c>
      <c r="R25">
        <v>0</v>
      </c>
      <c r="S25">
        <v>1</v>
      </c>
      <c r="T25">
        <v>1</v>
      </c>
      <c r="U25">
        <v>0</v>
      </c>
      <c r="V25">
        <v>1</v>
      </c>
      <c r="W25">
        <v>1</v>
      </c>
      <c r="X25">
        <v>0</v>
      </c>
      <c r="Y25">
        <v>1</v>
      </c>
      <c r="Z25">
        <v>1</v>
      </c>
      <c r="AA25">
        <v>1</v>
      </c>
      <c r="AB25">
        <v>1</v>
      </c>
      <c r="AC25">
        <v>0</v>
      </c>
      <c r="AD25">
        <v>0</v>
      </c>
      <c r="AE25">
        <v>0</v>
      </c>
      <c r="AF25">
        <v>0</v>
      </c>
      <c r="AG25">
        <v>0</v>
      </c>
      <c r="AH25">
        <v>1</v>
      </c>
      <c r="AI25">
        <v>0</v>
      </c>
      <c r="AJ25">
        <v>1</v>
      </c>
      <c r="AK25">
        <v>1</v>
      </c>
      <c r="AL25">
        <v>1</v>
      </c>
      <c r="AM25" t="s">
        <v>46</v>
      </c>
      <c r="AN25" t="s">
        <v>46</v>
      </c>
      <c r="AO25" t="s">
        <v>46</v>
      </c>
      <c r="AP25" t="s">
        <v>46</v>
      </c>
      <c r="AQ25" t="s">
        <v>46</v>
      </c>
      <c r="AR25">
        <v>0</v>
      </c>
      <c r="AS25">
        <v>2021</v>
      </c>
    </row>
    <row r="26" spans="1:45" x14ac:dyDescent="0.3">
      <c r="A26">
        <v>802910007</v>
      </c>
      <c r="B26" t="s">
        <v>76</v>
      </c>
      <c r="C26" t="s">
        <v>41</v>
      </c>
      <c r="D26" t="s">
        <v>42</v>
      </c>
      <c r="E26" t="s">
        <v>48</v>
      </c>
      <c r="F26">
        <v>1</v>
      </c>
      <c r="G26">
        <v>1</v>
      </c>
      <c r="H26">
        <v>1</v>
      </c>
      <c r="I26">
        <v>1</v>
      </c>
      <c r="J26">
        <v>0</v>
      </c>
      <c r="K26">
        <v>0</v>
      </c>
      <c r="L26">
        <v>0</v>
      </c>
      <c r="M26">
        <v>0</v>
      </c>
      <c r="N26" t="s">
        <v>44</v>
      </c>
      <c r="O26" t="s">
        <v>54</v>
      </c>
      <c r="P26">
        <v>1</v>
      </c>
      <c r="Q26">
        <v>0</v>
      </c>
      <c r="R26">
        <v>0</v>
      </c>
      <c r="S26">
        <v>1</v>
      </c>
      <c r="T26">
        <v>1</v>
      </c>
      <c r="U26">
        <v>1</v>
      </c>
      <c r="V26">
        <v>1</v>
      </c>
      <c r="W26">
        <v>1</v>
      </c>
      <c r="X26">
        <v>0</v>
      </c>
      <c r="Y26">
        <v>1</v>
      </c>
      <c r="Z26">
        <v>1</v>
      </c>
      <c r="AA26">
        <v>0</v>
      </c>
      <c r="AB26">
        <v>0</v>
      </c>
      <c r="AC26">
        <v>0</v>
      </c>
      <c r="AD26">
        <v>0</v>
      </c>
      <c r="AE26">
        <v>0</v>
      </c>
      <c r="AF26">
        <v>0</v>
      </c>
      <c r="AG26">
        <v>0</v>
      </c>
      <c r="AH26">
        <v>1</v>
      </c>
      <c r="AI26">
        <v>1</v>
      </c>
      <c r="AJ26">
        <v>1</v>
      </c>
      <c r="AK26">
        <v>1</v>
      </c>
      <c r="AL26">
        <v>1</v>
      </c>
      <c r="AM26" t="s">
        <v>46</v>
      </c>
      <c r="AN26" t="s">
        <v>46</v>
      </c>
      <c r="AO26" t="s">
        <v>46</v>
      </c>
      <c r="AP26" t="s">
        <v>46</v>
      </c>
      <c r="AQ26" t="s">
        <v>46</v>
      </c>
      <c r="AR26">
        <v>0</v>
      </c>
      <c r="AS26">
        <v>2021</v>
      </c>
    </row>
    <row r="27" spans="1:45" x14ac:dyDescent="0.3">
      <c r="A27">
        <v>803050006</v>
      </c>
      <c r="B27" t="s">
        <v>77</v>
      </c>
      <c r="C27" t="s">
        <v>41</v>
      </c>
      <c r="D27" t="s">
        <v>42</v>
      </c>
      <c r="E27" t="s">
        <v>43</v>
      </c>
      <c r="F27">
        <v>1</v>
      </c>
      <c r="G27">
        <v>1</v>
      </c>
      <c r="H27">
        <v>1</v>
      </c>
      <c r="I27">
        <v>1</v>
      </c>
      <c r="J27">
        <v>0</v>
      </c>
      <c r="K27">
        <v>0</v>
      </c>
      <c r="L27">
        <v>0</v>
      </c>
      <c r="M27">
        <v>0</v>
      </c>
      <c r="N27" t="s">
        <v>44</v>
      </c>
      <c r="O27" t="s">
        <v>45</v>
      </c>
      <c r="P27">
        <v>1</v>
      </c>
      <c r="Q27">
        <v>0</v>
      </c>
      <c r="R27">
        <v>0</v>
      </c>
      <c r="S27">
        <v>1</v>
      </c>
      <c r="T27">
        <v>1</v>
      </c>
      <c r="U27">
        <v>1</v>
      </c>
      <c r="V27">
        <v>1</v>
      </c>
      <c r="W27">
        <v>1</v>
      </c>
      <c r="X27">
        <v>0</v>
      </c>
      <c r="Y27">
        <v>1</v>
      </c>
      <c r="Z27">
        <v>1</v>
      </c>
      <c r="AA27">
        <v>0</v>
      </c>
      <c r="AB27">
        <v>1</v>
      </c>
      <c r="AC27">
        <v>0</v>
      </c>
      <c r="AD27">
        <v>0</v>
      </c>
      <c r="AE27">
        <v>0</v>
      </c>
      <c r="AF27">
        <v>0</v>
      </c>
      <c r="AG27">
        <v>1</v>
      </c>
      <c r="AH27">
        <v>1</v>
      </c>
      <c r="AI27">
        <v>0</v>
      </c>
      <c r="AJ27">
        <v>1</v>
      </c>
      <c r="AK27">
        <v>0</v>
      </c>
      <c r="AL27">
        <v>1</v>
      </c>
      <c r="AM27" t="s">
        <v>46</v>
      </c>
      <c r="AN27" t="s">
        <v>46</v>
      </c>
      <c r="AO27" t="s">
        <v>46</v>
      </c>
      <c r="AP27" t="s">
        <v>46</v>
      </c>
      <c r="AQ27" t="s">
        <v>46</v>
      </c>
      <c r="AR27">
        <v>0</v>
      </c>
      <c r="AS27">
        <v>2021</v>
      </c>
    </row>
    <row r="28" spans="1:45" x14ac:dyDescent="0.3">
      <c r="A28">
        <v>803120002</v>
      </c>
      <c r="B28" t="s">
        <v>78</v>
      </c>
      <c r="C28" t="s">
        <v>41</v>
      </c>
      <c r="D28" t="s">
        <v>42</v>
      </c>
      <c r="E28" t="s">
        <v>48</v>
      </c>
      <c r="F28">
        <v>1</v>
      </c>
      <c r="G28">
        <v>1</v>
      </c>
      <c r="H28">
        <v>1</v>
      </c>
      <c r="I28">
        <v>1</v>
      </c>
      <c r="J28">
        <v>0</v>
      </c>
      <c r="K28">
        <v>0</v>
      </c>
      <c r="L28">
        <v>0</v>
      </c>
      <c r="M28">
        <v>0</v>
      </c>
      <c r="N28" t="s">
        <v>44</v>
      </c>
      <c r="O28" t="s">
        <v>62</v>
      </c>
      <c r="P28">
        <v>1</v>
      </c>
      <c r="Q28">
        <v>1</v>
      </c>
      <c r="R28">
        <v>1</v>
      </c>
      <c r="S28">
        <v>1</v>
      </c>
      <c r="T28">
        <v>1</v>
      </c>
      <c r="U28">
        <v>1</v>
      </c>
      <c r="V28">
        <v>1</v>
      </c>
      <c r="W28">
        <v>1</v>
      </c>
      <c r="X28">
        <v>0</v>
      </c>
      <c r="Y28">
        <v>1</v>
      </c>
      <c r="Z28">
        <v>1</v>
      </c>
      <c r="AA28">
        <v>1</v>
      </c>
      <c r="AB28">
        <v>1</v>
      </c>
      <c r="AC28">
        <v>0</v>
      </c>
      <c r="AD28">
        <v>0</v>
      </c>
      <c r="AE28">
        <v>0</v>
      </c>
      <c r="AF28">
        <v>0</v>
      </c>
      <c r="AG28">
        <v>0</v>
      </c>
      <c r="AH28">
        <v>1</v>
      </c>
      <c r="AI28">
        <v>0</v>
      </c>
      <c r="AJ28">
        <v>1</v>
      </c>
      <c r="AK28">
        <v>0</v>
      </c>
      <c r="AL28">
        <v>1</v>
      </c>
      <c r="AM28" t="s">
        <v>46</v>
      </c>
      <c r="AN28" t="s">
        <v>46</v>
      </c>
      <c r="AO28" t="s">
        <v>46</v>
      </c>
      <c r="AP28" t="s">
        <v>46</v>
      </c>
      <c r="AQ28" t="s">
        <v>46</v>
      </c>
      <c r="AR28">
        <v>0</v>
      </c>
      <c r="AS28">
        <v>2021</v>
      </c>
    </row>
    <row r="29" spans="1:45" x14ac:dyDescent="0.3">
      <c r="A29">
        <v>803480001</v>
      </c>
      <c r="B29" t="s">
        <v>79</v>
      </c>
      <c r="C29" t="s">
        <v>41</v>
      </c>
      <c r="D29" t="s">
        <v>42</v>
      </c>
      <c r="E29" t="s">
        <v>48</v>
      </c>
      <c r="F29">
        <v>1</v>
      </c>
      <c r="G29">
        <v>1</v>
      </c>
      <c r="H29">
        <v>1</v>
      </c>
      <c r="I29">
        <v>1</v>
      </c>
      <c r="J29">
        <v>0</v>
      </c>
      <c r="K29">
        <v>0</v>
      </c>
      <c r="L29">
        <v>0</v>
      </c>
      <c r="M29">
        <v>0</v>
      </c>
      <c r="N29" t="s">
        <v>46</v>
      </c>
      <c r="O29" t="s">
        <v>46</v>
      </c>
      <c r="P29" t="s">
        <v>46</v>
      </c>
      <c r="Q29" t="s">
        <v>46</v>
      </c>
      <c r="R29" t="s">
        <v>46</v>
      </c>
      <c r="S29" t="s">
        <v>46</v>
      </c>
      <c r="T29" t="s">
        <v>46</v>
      </c>
      <c r="U29">
        <v>0</v>
      </c>
      <c r="V29">
        <v>1</v>
      </c>
      <c r="W29">
        <v>1</v>
      </c>
      <c r="X29">
        <v>0</v>
      </c>
      <c r="Y29" t="s">
        <v>46</v>
      </c>
      <c r="Z29">
        <v>1</v>
      </c>
      <c r="AA29" t="s">
        <v>46</v>
      </c>
      <c r="AB29" t="s">
        <v>46</v>
      </c>
      <c r="AC29" t="s">
        <v>46</v>
      </c>
      <c r="AD29">
        <v>0</v>
      </c>
      <c r="AE29">
        <v>0</v>
      </c>
      <c r="AF29">
        <v>0</v>
      </c>
      <c r="AG29">
        <v>0</v>
      </c>
      <c r="AH29">
        <v>1</v>
      </c>
      <c r="AI29">
        <v>0</v>
      </c>
      <c r="AJ29" t="s">
        <v>46</v>
      </c>
      <c r="AK29">
        <v>1</v>
      </c>
      <c r="AL29" t="s">
        <v>46</v>
      </c>
      <c r="AM29" t="s">
        <v>46</v>
      </c>
      <c r="AN29" t="s">
        <v>46</v>
      </c>
      <c r="AO29" t="s">
        <v>46</v>
      </c>
      <c r="AP29" t="s">
        <v>46</v>
      </c>
      <c r="AQ29" t="s">
        <v>46</v>
      </c>
      <c r="AR29">
        <v>0</v>
      </c>
      <c r="AS29">
        <v>2021</v>
      </c>
    </row>
    <row r="30" spans="1:45" x14ac:dyDescent="0.3">
      <c r="A30">
        <v>803330008</v>
      </c>
      <c r="B30" t="s">
        <v>80</v>
      </c>
      <c r="C30" t="s">
        <v>41</v>
      </c>
      <c r="D30" t="s">
        <v>42</v>
      </c>
      <c r="E30" t="s">
        <v>43</v>
      </c>
      <c r="F30">
        <v>1</v>
      </c>
      <c r="G30">
        <v>1</v>
      </c>
      <c r="H30">
        <v>1</v>
      </c>
      <c r="I30">
        <v>1</v>
      </c>
      <c r="J30">
        <v>0</v>
      </c>
      <c r="K30">
        <v>0</v>
      </c>
      <c r="L30">
        <v>0</v>
      </c>
      <c r="M30">
        <v>0</v>
      </c>
      <c r="N30" t="s">
        <v>44</v>
      </c>
      <c r="O30" t="s">
        <v>54</v>
      </c>
      <c r="P30">
        <v>1</v>
      </c>
      <c r="Q30">
        <v>0</v>
      </c>
      <c r="R30">
        <v>0</v>
      </c>
      <c r="S30">
        <v>1</v>
      </c>
      <c r="T30">
        <v>1</v>
      </c>
      <c r="U30">
        <v>1</v>
      </c>
      <c r="V30">
        <v>1</v>
      </c>
      <c r="W30">
        <v>1</v>
      </c>
      <c r="X30">
        <v>0</v>
      </c>
      <c r="Y30">
        <v>1</v>
      </c>
      <c r="Z30">
        <v>0</v>
      </c>
      <c r="AA30">
        <v>1</v>
      </c>
      <c r="AB30">
        <v>1</v>
      </c>
      <c r="AC30">
        <v>0</v>
      </c>
      <c r="AD30">
        <v>0</v>
      </c>
      <c r="AE30">
        <v>0</v>
      </c>
      <c r="AF30">
        <v>0</v>
      </c>
      <c r="AG30">
        <v>0</v>
      </c>
      <c r="AH30">
        <v>1</v>
      </c>
      <c r="AI30">
        <v>1</v>
      </c>
      <c r="AJ30">
        <v>1</v>
      </c>
      <c r="AK30">
        <v>1</v>
      </c>
      <c r="AL30">
        <v>1</v>
      </c>
      <c r="AM30" t="s">
        <v>46</v>
      </c>
      <c r="AN30" t="s">
        <v>46</v>
      </c>
      <c r="AO30" t="s">
        <v>46</v>
      </c>
      <c r="AP30" t="s">
        <v>46</v>
      </c>
      <c r="AQ30" t="s">
        <v>46</v>
      </c>
      <c r="AR30">
        <v>0</v>
      </c>
      <c r="AS30">
        <v>2021</v>
      </c>
    </row>
    <row r="31" spans="1:45" x14ac:dyDescent="0.3">
      <c r="A31">
        <v>803270005</v>
      </c>
      <c r="B31" t="s">
        <v>81</v>
      </c>
      <c r="C31" t="s">
        <v>41</v>
      </c>
      <c r="D31" t="s">
        <v>42</v>
      </c>
      <c r="E31" t="s">
        <v>48</v>
      </c>
      <c r="F31">
        <v>1</v>
      </c>
      <c r="G31">
        <v>1</v>
      </c>
      <c r="H31">
        <v>1</v>
      </c>
      <c r="I31">
        <v>1</v>
      </c>
      <c r="J31">
        <v>0</v>
      </c>
      <c r="K31">
        <v>0</v>
      </c>
      <c r="L31">
        <v>0</v>
      </c>
      <c r="M31">
        <v>0</v>
      </c>
      <c r="N31" t="s">
        <v>44</v>
      </c>
      <c r="O31" t="s">
        <v>54</v>
      </c>
      <c r="P31">
        <v>1</v>
      </c>
      <c r="Q31">
        <v>0</v>
      </c>
      <c r="R31">
        <v>0</v>
      </c>
      <c r="S31">
        <v>1</v>
      </c>
      <c r="T31">
        <v>1</v>
      </c>
      <c r="U31">
        <v>1</v>
      </c>
      <c r="V31">
        <v>1</v>
      </c>
      <c r="W31">
        <v>1</v>
      </c>
      <c r="X31">
        <v>0</v>
      </c>
      <c r="Y31">
        <v>1</v>
      </c>
      <c r="Z31">
        <v>1</v>
      </c>
      <c r="AA31">
        <v>1</v>
      </c>
      <c r="AB31">
        <v>1</v>
      </c>
      <c r="AC31">
        <v>0</v>
      </c>
      <c r="AD31">
        <v>0</v>
      </c>
      <c r="AE31">
        <v>0</v>
      </c>
      <c r="AF31">
        <v>0</v>
      </c>
      <c r="AG31">
        <v>0</v>
      </c>
      <c r="AH31">
        <v>1</v>
      </c>
      <c r="AI31">
        <v>0</v>
      </c>
      <c r="AJ31">
        <v>1</v>
      </c>
      <c r="AK31">
        <v>0</v>
      </c>
      <c r="AL31">
        <v>1</v>
      </c>
      <c r="AM31" t="s">
        <v>46</v>
      </c>
      <c r="AN31" t="s">
        <v>46</v>
      </c>
      <c r="AO31" t="s">
        <v>46</v>
      </c>
      <c r="AP31" t="s">
        <v>46</v>
      </c>
      <c r="AQ31" t="s">
        <v>46</v>
      </c>
      <c r="AR31">
        <v>0</v>
      </c>
      <c r="AS31">
        <v>2021</v>
      </c>
    </row>
    <row r="32" spans="1:45" x14ac:dyDescent="0.3">
      <c r="A32">
        <v>803510007</v>
      </c>
      <c r="B32" t="s">
        <v>82</v>
      </c>
      <c r="C32" t="s">
        <v>41</v>
      </c>
      <c r="D32" t="s">
        <v>42</v>
      </c>
      <c r="E32" t="s">
        <v>43</v>
      </c>
      <c r="F32">
        <v>1</v>
      </c>
      <c r="G32">
        <v>1</v>
      </c>
      <c r="H32">
        <v>1</v>
      </c>
      <c r="I32">
        <v>1</v>
      </c>
      <c r="J32">
        <v>0</v>
      </c>
      <c r="K32">
        <v>0</v>
      </c>
      <c r="L32">
        <v>0</v>
      </c>
      <c r="M32">
        <v>0</v>
      </c>
      <c r="N32" t="s">
        <v>51</v>
      </c>
      <c r="O32" t="s">
        <v>45</v>
      </c>
      <c r="P32">
        <v>1</v>
      </c>
      <c r="Q32">
        <v>0</v>
      </c>
      <c r="R32">
        <v>0</v>
      </c>
      <c r="S32">
        <v>1</v>
      </c>
      <c r="T32">
        <v>1</v>
      </c>
      <c r="U32">
        <v>1</v>
      </c>
      <c r="V32">
        <v>1</v>
      </c>
      <c r="W32">
        <v>1</v>
      </c>
      <c r="X32">
        <v>0</v>
      </c>
      <c r="Y32">
        <v>1</v>
      </c>
      <c r="Z32">
        <v>1</v>
      </c>
      <c r="AA32">
        <v>1</v>
      </c>
      <c r="AB32">
        <v>1</v>
      </c>
      <c r="AC32">
        <v>0</v>
      </c>
      <c r="AD32">
        <v>0</v>
      </c>
      <c r="AE32">
        <v>0</v>
      </c>
      <c r="AF32">
        <v>0</v>
      </c>
      <c r="AG32">
        <v>0</v>
      </c>
      <c r="AH32">
        <v>1</v>
      </c>
      <c r="AI32">
        <v>1</v>
      </c>
      <c r="AJ32">
        <v>1</v>
      </c>
      <c r="AK32">
        <v>1</v>
      </c>
      <c r="AL32">
        <v>1</v>
      </c>
      <c r="AM32" t="s">
        <v>46</v>
      </c>
      <c r="AN32" t="s">
        <v>46</v>
      </c>
      <c r="AO32" t="s">
        <v>46</v>
      </c>
      <c r="AP32" t="s">
        <v>46</v>
      </c>
      <c r="AQ32" t="s">
        <v>46</v>
      </c>
      <c r="AR32">
        <v>0</v>
      </c>
      <c r="AS32">
        <v>2021</v>
      </c>
    </row>
    <row r="33" spans="1:45" x14ac:dyDescent="0.3">
      <c r="A33">
        <v>803700000</v>
      </c>
      <c r="B33" t="s">
        <v>83</v>
      </c>
      <c r="C33" t="s">
        <v>41</v>
      </c>
      <c r="D33" t="s">
        <v>42</v>
      </c>
      <c r="E33" t="s">
        <v>48</v>
      </c>
      <c r="F33">
        <v>1</v>
      </c>
      <c r="G33">
        <v>1</v>
      </c>
      <c r="H33">
        <v>1</v>
      </c>
      <c r="I33">
        <v>1</v>
      </c>
      <c r="J33">
        <v>0</v>
      </c>
      <c r="K33">
        <v>0</v>
      </c>
      <c r="L33">
        <v>0</v>
      </c>
      <c r="M33">
        <v>0</v>
      </c>
      <c r="N33" t="s">
        <v>44</v>
      </c>
      <c r="O33" t="s">
        <v>54</v>
      </c>
      <c r="P33">
        <v>1</v>
      </c>
      <c r="Q33">
        <v>0</v>
      </c>
      <c r="R33">
        <v>0</v>
      </c>
      <c r="S33">
        <v>1</v>
      </c>
      <c r="T33">
        <v>1</v>
      </c>
      <c r="U33">
        <v>1</v>
      </c>
      <c r="V33">
        <v>1</v>
      </c>
      <c r="W33">
        <v>1</v>
      </c>
      <c r="X33">
        <v>0</v>
      </c>
      <c r="Y33">
        <v>1</v>
      </c>
      <c r="Z33">
        <v>1</v>
      </c>
      <c r="AA33">
        <v>0</v>
      </c>
      <c r="AB33">
        <v>0</v>
      </c>
      <c r="AC33">
        <v>0</v>
      </c>
      <c r="AD33">
        <v>0</v>
      </c>
      <c r="AE33">
        <v>0</v>
      </c>
      <c r="AF33">
        <v>0</v>
      </c>
      <c r="AG33">
        <v>0</v>
      </c>
      <c r="AH33">
        <v>1</v>
      </c>
      <c r="AI33">
        <v>1</v>
      </c>
      <c r="AJ33">
        <v>1</v>
      </c>
      <c r="AK33">
        <v>1</v>
      </c>
      <c r="AL33">
        <v>1</v>
      </c>
      <c r="AM33" t="s">
        <v>46</v>
      </c>
      <c r="AN33" t="s">
        <v>46</v>
      </c>
      <c r="AO33" t="s">
        <v>46</v>
      </c>
      <c r="AP33" t="s">
        <v>46</v>
      </c>
      <c r="AQ33" t="s">
        <v>46</v>
      </c>
      <c r="AR33">
        <v>0</v>
      </c>
      <c r="AS33">
        <v>2021</v>
      </c>
    </row>
    <row r="34" spans="1:45" x14ac:dyDescent="0.3">
      <c r="A34">
        <v>803860009</v>
      </c>
      <c r="B34" t="s">
        <v>84</v>
      </c>
      <c r="C34" t="s">
        <v>41</v>
      </c>
      <c r="D34" t="s">
        <v>42</v>
      </c>
      <c r="E34" t="s">
        <v>48</v>
      </c>
      <c r="F34">
        <v>1</v>
      </c>
      <c r="G34">
        <v>1</v>
      </c>
      <c r="H34">
        <v>1</v>
      </c>
      <c r="I34">
        <v>1</v>
      </c>
      <c r="J34">
        <v>0</v>
      </c>
      <c r="K34">
        <v>0</v>
      </c>
      <c r="L34">
        <v>0</v>
      </c>
      <c r="M34">
        <v>0</v>
      </c>
      <c r="N34" t="s">
        <v>46</v>
      </c>
      <c r="O34" t="s">
        <v>46</v>
      </c>
      <c r="P34" t="s">
        <v>46</v>
      </c>
      <c r="Q34" t="s">
        <v>46</v>
      </c>
      <c r="R34" t="s">
        <v>46</v>
      </c>
      <c r="S34" t="s">
        <v>46</v>
      </c>
      <c r="T34" t="s">
        <v>46</v>
      </c>
      <c r="U34">
        <v>0</v>
      </c>
      <c r="V34">
        <v>1</v>
      </c>
      <c r="W34">
        <v>1</v>
      </c>
      <c r="X34">
        <v>0</v>
      </c>
      <c r="Y34" t="s">
        <v>46</v>
      </c>
      <c r="Z34">
        <v>1</v>
      </c>
      <c r="AA34" t="s">
        <v>46</v>
      </c>
      <c r="AB34" t="s">
        <v>46</v>
      </c>
      <c r="AC34" t="s">
        <v>46</v>
      </c>
      <c r="AD34">
        <v>0</v>
      </c>
      <c r="AE34">
        <v>0</v>
      </c>
      <c r="AF34">
        <v>0</v>
      </c>
      <c r="AG34">
        <v>0</v>
      </c>
      <c r="AH34">
        <v>1</v>
      </c>
      <c r="AI34">
        <v>0</v>
      </c>
      <c r="AJ34" t="s">
        <v>46</v>
      </c>
      <c r="AK34">
        <v>1</v>
      </c>
      <c r="AL34" t="s">
        <v>46</v>
      </c>
      <c r="AM34" t="s">
        <v>46</v>
      </c>
      <c r="AN34" t="s">
        <v>46</v>
      </c>
      <c r="AO34" t="s">
        <v>46</v>
      </c>
      <c r="AP34" t="s">
        <v>46</v>
      </c>
      <c r="AQ34" t="s">
        <v>46</v>
      </c>
      <c r="AR34">
        <v>0</v>
      </c>
      <c r="AS34">
        <v>2021</v>
      </c>
    </row>
    <row r="35" spans="1:45" x14ac:dyDescent="0.3">
      <c r="A35">
        <v>803990004</v>
      </c>
      <c r="B35" t="s">
        <v>85</v>
      </c>
      <c r="C35" t="s">
        <v>41</v>
      </c>
      <c r="D35" t="s">
        <v>42</v>
      </c>
      <c r="E35" t="s">
        <v>48</v>
      </c>
      <c r="F35">
        <v>1</v>
      </c>
      <c r="G35">
        <v>1</v>
      </c>
      <c r="H35">
        <v>1</v>
      </c>
      <c r="I35">
        <v>1</v>
      </c>
      <c r="J35">
        <v>0</v>
      </c>
      <c r="K35">
        <v>0</v>
      </c>
      <c r="L35">
        <v>0</v>
      </c>
      <c r="M35">
        <v>0</v>
      </c>
      <c r="N35" t="s">
        <v>44</v>
      </c>
      <c r="O35" t="s">
        <v>62</v>
      </c>
      <c r="P35">
        <v>1</v>
      </c>
      <c r="Q35">
        <v>1</v>
      </c>
      <c r="R35">
        <v>1</v>
      </c>
      <c r="S35">
        <v>1</v>
      </c>
      <c r="T35">
        <v>1</v>
      </c>
      <c r="U35">
        <v>1</v>
      </c>
      <c r="V35">
        <v>1</v>
      </c>
      <c r="W35">
        <v>1</v>
      </c>
      <c r="X35">
        <v>0</v>
      </c>
      <c r="Y35">
        <v>1</v>
      </c>
      <c r="Z35">
        <v>1</v>
      </c>
      <c r="AA35">
        <v>0</v>
      </c>
      <c r="AB35">
        <v>0</v>
      </c>
      <c r="AC35">
        <v>0</v>
      </c>
      <c r="AD35">
        <v>0</v>
      </c>
      <c r="AE35">
        <v>0</v>
      </c>
      <c r="AF35">
        <v>0</v>
      </c>
      <c r="AG35">
        <v>0</v>
      </c>
      <c r="AH35">
        <v>1</v>
      </c>
      <c r="AI35">
        <v>1</v>
      </c>
      <c r="AJ35">
        <v>1</v>
      </c>
      <c r="AK35">
        <v>0</v>
      </c>
      <c r="AL35">
        <v>1</v>
      </c>
      <c r="AM35" t="s">
        <v>46</v>
      </c>
      <c r="AN35" t="s">
        <v>46</v>
      </c>
      <c r="AO35" t="s">
        <v>46</v>
      </c>
      <c r="AP35" t="s">
        <v>46</v>
      </c>
      <c r="AQ35" t="s">
        <v>46</v>
      </c>
      <c r="AR35">
        <v>0</v>
      </c>
      <c r="AS35">
        <v>2021</v>
      </c>
    </row>
    <row r="36" spans="1:45" x14ac:dyDescent="0.3">
      <c r="A36">
        <v>804030008</v>
      </c>
      <c r="B36" t="s">
        <v>86</v>
      </c>
      <c r="C36" t="s">
        <v>41</v>
      </c>
      <c r="D36" t="s">
        <v>42</v>
      </c>
      <c r="E36" t="s">
        <v>43</v>
      </c>
      <c r="F36">
        <v>1</v>
      </c>
      <c r="G36">
        <v>1</v>
      </c>
      <c r="H36">
        <v>1</v>
      </c>
      <c r="I36">
        <v>1</v>
      </c>
      <c r="J36">
        <v>0</v>
      </c>
      <c r="K36">
        <v>0</v>
      </c>
      <c r="L36">
        <v>0</v>
      </c>
      <c r="M36">
        <v>0</v>
      </c>
      <c r="N36" t="s">
        <v>44</v>
      </c>
      <c r="O36" t="s">
        <v>45</v>
      </c>
      <c r="P36">
        <v>1</v>
      </c>
      <c r="Q36">
        <v>0</v>
      </c>
      <c r="R36">
        <v>0</v>
      </c>
      <c r="S36">
        <v>1</v>
      </c>
      <c r="T36">
        <v>1</v>
      </c>
      <c r="U36">
        <v>1</v>
      </c>
      <c r="V36">
        <v>1</v>
      </c>
      <c r="W36">
        <v>1</v>
      </c>
      <c r="X36">
        <v>0</v>
      </c>
      <c r="Y36">
        <v>1</v>
      </c>
      <c r="Z36">
        <v>0</v>
      </c>
      <c r="AA36">
        <v>1</v>
      </c>
      <c r="AB36">
        <v>1</v>
      </c>
      <c r="AC36">
        <v>0</v>
      </c>
      <c r="AD36">
        <v>0</v>
      </c>
      <c r="AE36">
        <v>0</v>
      </c>
      <c r="AF36">
        <v>0</v>
      </c>
      <c r="AG36">
        <v>0</v>
      </c>
      <c r="AH36">
        <v>1</v>
      </c>
      <c r="AI36">
        <v>1</v>
      </c>
      <c r="AJ36">
        <v>1</v>
      </c>
      <c r="AK36">
        <v>0</v>
      </c>
      <c r="AL36">
        <v>1</v>
      </c>
      <c r="AM36" t="s">
        <v>46</v>
      </c>
      <c r="AN36" t="s">
        <v>46</v>
      </c>
      <c r="AO36" t="s">
        <v>46</v>
      </c>
      <c r="AP36" t="s">
        <v>46</v>
      </c>
      <c r="AQ36" t="s">
        <v>46</v>
      </c>
      <c r="AR36">
        <v>0</v>
      </c>
      <c r="AS36">
        <v>2021</v>
      </c>
    </row>
    <row r="37" spans="1:45" x14ac:dyDescent="0.3">
      <c r="A37">
        <v>804100000</v>
      </c>
      <c r="B37" t="s">
        <v>87</v>
      </c>
      <c r="C37" t="s">
        <v>41</v>
      </c>
      <c r="D37" t="s">
        <v>42</v>
      </c>
      <c r="E37" t="s">
        <v>43</v>
      </c>
      <c r="F37">
        <v>1</v>
      </c>
      <c r="G37">
        <v>1</v>
      </c>
      <c r="H37">
        <v>1</v>
      </c>
      <c r="I37">
        <v>1</v>
      </c>
      <c r="J37">
        <v>0</v>
      </c>
      <c r="K37">
        <v>0</v>
      </c>
      <c r="L37">
        <v>0</v>
      </c>
      <c r="M37">
        <v>0</v>
      </c>
      <c r="N37" t="s">
        <v>51</v>
      </c>
      <c r="O37" t="s">
        <v>45</v>
      </c>
      <c r="P37">
        <v>1</v>
      </c>
      <c r="Q37">
        <v>0</v>
      </c>
      <c r="R37">
        <v>0</v>
      </c>
      <c r="S37">
        <v>1</v>
      </c>
      <c r="T37">
        <v>1</v>
      </c>
      <c r="U37">
        <v>1</v>
      </c>
      <c r="V37">
        <v>1</v>
      </c>
      <c r="W37">
        <v>1</v>
      </c>
      <c r="X37">
        <v>0</v>
      </c>
      <c r="Y37">
        <v>1</v>
      </c>
      <c r="Z37">
        <v>1</v>
      </c>
      <c r="AA37">
        <v>0</v>
      </c>
      <c r="AB37">
        <v>1</v>
      </c>
      <c r="AC37">
        <v>0</v>
      </c>
      <c r="AD37">
        <v>0</v>
      </c>
      <c r="AE37">
        <v>0</v>
      </c>
      <c r="AF37">
        <v>0</v>
      </c>
      <c r="AG37">
        <v>0</v>
      </c>
      <c r="AH37">
        <v>1</v>
      </c>
      <c r="AI37">
        <v>1</v>
      </c>
      <c r="AJ37">
        <v>1</v>
      </c>
      <c r="AK37">
        <v>0</v>
      </c>
      <c r="AL37">
        <v>1</v>
      </c>
      <c r="AM37" t="s">
        <v>46</v>
      </c>
      <c r="AN37" t="s">
        <v>46</v>
      </c>
      <c r="AO37" t="s">
        <v>46</v>
      </c>
      <c r="AP37" t="s">
        <v>46</v>
      </c>
      <c r="AQ37" t="s">
        <v>46</v>
      </c>
      <c r="AR37">
        <v>0</v>
      </c>
      <c r="AS37">
        <v>2021</v>
      </c>
    </row>
    <row r="38" spans="1:45" x14ac:dyDescent="0.3">
      <c r="A38">
        <v>804250006</v>
      </c>
      <c r="B38" t="s">
        <v>88</v>
      </c>
      <c r="C38" t="s">
        <v>41</v>
      </c>
      <c r="D38" t="s">
        <v>42</v>
      </c>
      <c r="E38" t="s">
        <v>48</v>
      </c>
      <c r="F38">
        <v>1</v>
      </c>
      <c r="G38">
        <v>1</v>
      </c>
      <c r="H38">
        <v>1</v>
      </c>
      <c r="I38">
        <v>1</v>
      </c>
      <c r="J38">
        <v>0</v>
      </c>
      <c r="K38">
        <v>0</v>
      </c>
      <c r="L38">
        <v>0</v>
      </c>
      <c r="M38">
        <v>0</v>
      </c>
      <c r="N38" t="s">
        <v>46</v>
      </c>
      <c r="O38" t="s">
        <v>46</v>
      </c>
      <c r="P38" t="s">
        <v>46</v>
      </c>
      <c r="Q38" t="s">
        <v>46</v>
      </c>
      <c r="R38" t="s">
        <v>46</v>
      </c>
      <c r="S38" t="s">
        <v>46</v>
      </c>
      <c r="T38" t="s">
        <v>46</v>
      </c>
      <c r="U38">
        <v>1</v>
      </c>
      <c r="V38">
        <v>1</v>
      </c>
      <c r="W38">
        <v>1</v>
      </c>
      <c r="X38">
        <v>0</v>
      </c>
      <c r="Y38" t="s">
        <v>46</v>
      </c>
      <c r="Z38">
        <v>0</v>
      </c>
      <c r="AA38" t="s">
        <v>46</v>
      </c>
      <c r="AB38" t="s">
        <v>46</v>
      </c>
      <c r="AC38" t="s">
        <v>46</v>
      </c>
      <c r="AD38">
        <v>0</v>
      </c>
      <c r="AE38">
        <v>0</v>
      </c>
      <c r="AF38">
        <v>0</v>
      </c>
      <c r="AG38">
        <v>0</v>
      </c>
      <c r="AH38">
        <v>1</v>
      </c>
      <c r="AI38">
        <v>0</v>
      </c>
      <c r="AJ38" t="s">
        <v>46</v>
      </c>
      <c r="AK38">
        <v>1</v>
      </c>
      <c r="AL38" t="s">
        <v>46</v>
      </c>
      <c r="AM38" t="s">
        <v>46</v>
      </c>
      <c r="AN38" t="s">
        <v>46</v>
      </c>
      <c r="AO38" t="s">
        <v>46</v>
      </c>
      <c r="AP38" t="s">
        <v>46</v>
      </c>
      <c r="AQ38" t="s">
        <v>46</v>
      </c>
      <c r="AR38">
        <v>0</v>
      </c>
      <c r="AS38">
        <v>2021</v>
      </c>
    </row>
    <row r="39" spans="1:45" x14ac:dyDescent="0.3">
      <c r="A39">
        <v>804310007</v>
      </c>
      <c r="B39" t="s">
        <v>89</v>
      </c>
      <c r="C39" t="s">
        <v>41</v>
      </c>
      <c r="D39" t="s">
        <v>42</v>
      </c>
      <c r="E39" t="s">
        <v>43</v>
      </c>
      <c r="F39">
        <v>1</v>
      </c>
      <c r="G39">
        <v>0</v>
      </c>
      <c r="H39">
        <v>0</v>
      </c>
      <c r="I39">
        <v>1</v>
      </c>
      <c r="J39">
        <v>0</v>
      </c>
      <c r="K39">
        <v>0</v>
      </c>
      <c r="L39">
        <v>0</v>
      </c>
      <c r="M39">
        <v>0</v>
      </c>
      <c r="N39" t="s">
        <v>44</v>
      </c>
      <c r="O39" t="s">
        <v>54</v>
      </c>
      <c r="P39">
        <v>1</v>
      </c>
      <c r="Q39">
        <v>0</v>
      </c>
      <c r="R39">
        <v>0</v>
      </c>
      <c r="S39">
        <v>1</v>
      </c>
      <c r="T39">
        <v>1</v>
      </c>
      <c r="U39">
        <v>1</v>
      </c>
      <c r="V39">
        <v>1</v>
      </c>
      <c r="W39">
        <v>1</v>
      </c>
      <c r="X39">
        <v>0</v>
      </c>
      <c r="Y39">
        <v>1</v>
      </c>
      <c r="Z39">
        <v>0</v>
      </c>
      <c r="AA39">
        <v>1</v>
      </c>
      <c r="AB39">
        <v>1</v>
      </c>
      <c r="AC39">
        <v>0</v>
      </c>
      <c r="AD39">
        <v>0</v>
      </c>
      <c r="AE39">
        <v>0</v>
      </c>
      <c r="AF39">
        <v>0</v>
      </c>
      <c r="AG39">
        <v>0</v>
      </c>
      <c r="AH39">
        <v>0</v>
      </c>
      <c r="AI39">
        <v>0</v>
      </c>
      <c r="AJ39">
        <v>1</v>
      </c>
      <c r="AK39">
        <v>1</v>
      </c>
      <c r="AL39">
        <v>1</v>
      </c>
      <c r="AM39" t="s">
        <v>46</v>
      </c>
      <c r="AN39" t="s">
        <v>46</v>
      </c>
      <c r="AO39" t="s">
        <v>46</v>
      </c>
      <c r="AP39" t="s">
        <v>46</v>
      </c>
      <c r="AQ39" t="s">
        <v>46</v>
      </c>
      <c r="AR39">
        <v>0</v>
      </c>
      <c r="AS39">
        <v>2021</v>
      </c>
    </row>
    <row r="40" spans="1:45" x14ac:dyDescent="0.3">
      <c r="A40">
        <v>804460009</v>
      </c>
      <c r="B40" t="s">
        <v>90</v>
      </c>
      <c r="C40" t="s">
        <v>41</v>
      </c>
      <c r="D40" t="s">
        <v>42</v>
      </c>
      <c r="E40" t="s">
        <v>43</v>
      </c>
      <c r="F40">
        <v>1</v>
      </c>
      <c r="G40">
        <v>1</v>
      </c>
      <c r="H40">
        <v>1</v>
      </c>
      <c r="I40">
        <v>1</v>
      </c>
      <c r="J40">
        <v>0</v>
      </c>
      <c r="K40">
        <v>0</v>
      </c>
      <c r="L40">
        <v>0</v>
      </c>
      <c r="M40">
        <v>0</v>
      </c>
      <c r="N40" t="s">
        <v>44</v>
      </c>
      <c r="O40" t="s">
        <v>54</v>
      </c>
      <c r="P40">
        <v>1</v>
      </c>
      <c r="Q40">
        <v>0</v>
      </c>
      <c r="R40">
        <v>0</v>
      </c>
      <c r="S40">
        <v>1</v>
      </c>
      <c r="T40">
        <v>1</v>
      </c>
      <c r="U40">
        <v>1</v>
      </c>
      <c r="V40">
        <v>1</v>
      </c>
      <c r="W40">
        <v>1</v>
      </c>
      <c r="X40">
        <v>0</v>
      </c>
      <c r="Y40">
        <v>1</v>
      </c>
      <c r="Z40">
        <v>1</v>
      </c>
      <c r="AA40">
        <v>0</v>
      </c>
      <c r="AB40">
        <v>1</v>
      </c>
      <c r="AC40">
        <v>0</v>
      </c>
      <c r="AD40">
        <v>0</v>
      </c>
      <c r="AE40">
        <v>0</v>
      </c>
      <c r="AF40">
        <v>0</v>
      </c>
      <c r="AG40">
        <v>0</v>
      </c>
      <c r="AH40">
        <v>1</v>
      </c>
      <c r="AI40">
        <v>1</v>
      </c>
      <c r="AJ40">
        <v>1</v>
      </c>
      <c r="AK40">
        <v>1</v>
      </c>
      <c r="AL40">
        <v>1</v>
      </c>
      <c r="AM40" t="s">
        <v>46</v>
      </c>
      <c r="AN40" t="s">
        <v>46</v>
      </c>
      <c r="AO40" t="s">
        <v>46</v>
      </c>
      <c r="AP40" t="s">
        <v>46</v>
      </c>
      <c r="AQ40" t="s">
        <v>46</v>
      </c>
      <c r="AR40">
        <v>0</v>
      </c>
      <c r="AS40">
        <v>2021</v>
      </c>
    </row>
    <row r="41" spans="1:45" x14ac:dyDescent="0.3">
      <c r="A41">
        <v>804620002</v>
      </c>
      <c r="B41" t="s">
        <v>91</v>
      </c>
      <c r="C41" t="s">
        <v>41</v>
      </c>
      <c r="D41" t="s">
        <v>42</v>
      </c>
      <c r="E41" t="s">
        <v>43</v>
      </c>
      <c r="F41">
        <v>1</v>
      </c>
      <c r="G41">
        <v>0</v>
      </c>
      <c r="H41">
        <v>1</v>
      </c>
      <c r="I41">
        <v>1</v>
      </c>
      <c r="J41">
        <v>0</v>
      </c>
      <c r="K41">
        <v>0</v>
      </c>
      <c r="L41">
        <v>0</v>
      </c>
      <c r="M41">
        <v>0</v>
      </c>
      <c r="N41" t="s">
        <v>44</v>
      </c>
      <c r="O41" t="s">
        <v>54</v>
      </c>
      <c r="P41">
        <v>1</v>
      </c>
      <c r="Q41">
        <v>1</v>
      </c>
      <c r="R41">
        <v>1</v>
      </c>
      <c r="S41">
        <v>1</v>
      </c>
      <c r="T41">
        <v>1</v>
      </c>
      <c r="U41">
        <v>1</v>
      </c>
      <c r="V41">
        <v>1</v>
      </c>
      <c r="W41">
        <v>1</v>
      </c>
      <c r="X41">
        <v>0</v>
      </c>
      <c r="Y41">
        <v>1</v>
      </c>
      <c r="Z41">
        <v>0</v>
      </c>
      <c r="AA41">
        <v>1</v>
      </c>
      <c r="AB41">
        <v>1</v>
      </c>
      <c r="AC41">
        <v>0</v>
      </c>
      <c r="AD41">
        <v>0</v>
      </c>
      <c r="AE41">
        <v>0</v>
      </c>
      <c r="AF41">
        <v>0</v>
      </c>
      <c r="AG41">
        <v>0</v>
      </c>
      <c r="AH41">
        <v>1</v>
      </c>
      <c r="AI41">
        <v>0</v>
      </c>
      <c r="AJ41">
        <v>1</v>
      </c>
      <c r="AK41">
        <v>1</v>
      </c>
      <c r="AL41">
        <v>1</v>
      </c>
      <c r="AM41" t="s">
        <v>46</v>
      </c>
      <c r="AN41" t="s">
        <v>46</v>
      </c>
      <c r="AO41" t="s">
        <v>46</v>
      </c>
      <c r="AP41" t="s">
        <v>46</v>
      </c>
      <c r="AQ41" t="s">
        <v>46</v>
      </c>
      <c r="AR41">
        <v>0</v>
      </c>
      <c r="AS41">
        <v>2021</v>
      </c>
    </row>
    <row r="42" spans="1:45" x14ac:dyDescent="0.3">
      <c r="A42">
        <v>804780001</v>
      </c>
      <c r="B42" t="s">
        <v>92</v>
      </c>
      <c r="C42" t="s">
        <v>41</v>
      </c>
      <c r="D42" t="s">
        <v>42</v>
      </c>
      <c r="E42" t="s">
        <v>48</v>
      </c>
      <c r="F42">
        <v>1</v>
      </c>
      <c r="G42">
        <v>1</v>
      </c>
      <c r="H42">
        <v>1</v>
      </c>
      <c r="I42">
        <v>1</v>
      </c>
      <c r="J42">
        <v>0</v>
      </c>
      <c r="K42">
        <v>0</v>
      </c>
      <c r="L42">
        <v>0</v>
      </c>
      <c r="M42">
        <v>0</v>
      </c>
      <c r="N42" t="s">
        <v>46</v>
      </c>
      <c r="O42" t="s">
        <v>46</v>
      </c>
      <c r="P42" t="s">
        <v>46</v>
      </c>
      <c r="Q42" t="s">
        <v>46</v>
      </c>
      <c r="R42" t="s">
        <v>46</v>
      </c>
      <c r="S42" t="s">
        <v>46</v>
      </c>
      <c r="T42" t="s">
        <v>46</v>
      </c>
      <c r="U42">
        <v>1</v>
      </c>
      <c r="V42">
        <v>1</v>
      </c>
      <c r="W42">
        <v>1</v>
      </c>
      <c r="X42">
        <v>0</v>
      </c>
      <c r="Y42" t="s">
        <v>46</v>
      </c>
      <c r="Z42">
        <v>1</v>
      </c>
      <c r="AA42" t="s">
        <v>46</v>
      </c>
      <c r="AB42" t="s">
        <v>46</v>
      </c>
      <c r="AC42" t="s">
        <v>46</v>
      </c>
      <c r="AD42">
        <v>0</v>
      </c>
      <c r="AE42">
        <v>0</v>
      </c>
      <c r="AF42">
        <v>0</v>
      </c>
      <c r="AG42">
        <v>1</v>
      </c>
      <c r="AH42">
        <v>1</v>
      </c>
      <c r="AI42">
        <v>1</v>
      </c>
      <c r="AJ42" t="s">
        <v>46</v>
      </c>
      <c r="AK42">
        <v>1</v>
      </c>
      <c r="AL42" t="s">
        <v>46</v>
      </c>
      <c r="AM42" t="s">
        <v>46</v>
      </c>
      <c r="AN42" t="s">
        <v>46</v>
      </c>
      <c r="AO42" t="s">
        <v>46</v>
      </c>
      <c r="AP42" t="s">
        <v>46</v>
      </c>
      <c r="AQ42" t="s">
        <v>46</v>
      </c>
      <c r="AR42">
        <v>0</v>
      </c>
      <c r="AS42">
        <v>2021</v>
      </c>
    </row>
    <row r="43" spans="1:45" x14ac:dyDescent="0.3">
      <c r="A43">
        <v>804840003</v>
      </c>
      <c r="B43" t="s">
        <v>93</v>
      </c>
      <c r="C43" t="s">
        <v>41</v>
      </c>
      <c r="D43" t="s">
        <v>42</v>
      </c>
      <c r="E43" t="s">
        <v>48</v>
      </c>
      <c r="F43">
        <v>1</v>
      </c>
      <c r="G43">
        <v>1</v>
      </c>
      <c r="H43">
        <v>1</v>
      </c>
      <c r="I43">
        <v>1</v>
      </c>
      <c r="J43">
        <v>0</v>
      </c>
      <c r="K43">
        <v>0</v>
      </c>
      <c r="L43">
        <v>0</v>
      </c>
      <c r="M43">
        <v>0</v>
      </c>
      <c r="N43" t="s">
        <v>51</v>
      </c>
      <c r="O43" t="s">
        <v>54</v>
      </c>
      <c r="P43">
        <v>1</v>
      </c>
      <c r="Q43">
        <v>0</v>
      </c>
      <c r="R43">
        <v>0</v>
      </c>
      <c r="S43">
        <v>1</v>
      </c>
      <c r="T43">
        <v>1</v>
      </c>
      <c r="U43">
        <v>1</v>
      </c>
      <c r="V43">
        <v>1</v>
      </c>
      <c r="W43">
        <v>1</v>
      </c>
      <c r="X43">
        <v>0</v>
      </c>
      <c r="Y43">
        <v>1</v>
      </c>
      <c r="Z43">
        <v>1</v>
      </c>
      <c r="AA43">
        <v>1</v>
      </c>
      <c r="AB43">
        <v>1</v>
      </c>
      <c r="AC43">
        <v>0</v>
      </c>
      <c r="AD43">
        <v>0</v>
      </c>
      <c r="AE43">
        <v>0</v>
      </c>
      <c r="AF43">
        <v>0</v>
      </c>
      <c r="AG43">
        <v>0</v>
      </c>
      <c r="AH43">
        <v>1</v>
      </c>
      <c r="AI43">
        <v>0</v>
      </c>
      <c r="AJ43">
        <v>1</v>
      </c>
      <c r="AK43">
        <v>1</v>
      </c>
      <c r="AL43">
        <v>1</v>
      </c>
      <c r="AM43" t="s">
        <v>46</v>
      </c>
      <c r="AN43" t="s">
        <v>46</v>
      </c>
      <c r="AO43" t="s">
        <v>46</v>
      </c>
      <c r="AP43" t="s">
        <v>46</v>
      </c>
      <c r="AQ43" t="s">
        <v>46</v>
      </c>
      <c r="AR43">
        <v>0</v>
      </c>
      <c r="AS43">
        <v>2021</v>
      </c>
    </row>
    <row r="44" spans="1:45" x14ac:dyDescent="0.3">
      <c r="A44">
        <v>804970005</v>
      </c>
      <c r="B44" t="s">
        <v>94</v>
      </c>
      <c r="C44" t="s">
        <v>41</v>
      </c>
      <c r="D44" t="s">
        <v>42</v>
      </c>
      <c r="E44" t="s">
        <v>48</v>
      </c>
      <c r="F44">
        <v>1</v>
      </c>
      <c r="G44">
        <v>1</v>
      </c>
      <c r="H44">
        <v>1</v>
      </c>
      <c r="I44">
        <v>1</v>
      </c>
      <c r="J44">
        <v>0</v>
      </c>
      <c r="K44">
        <v>0</v>
      </c>
      <c r="L44">
        <v>0</v>
      </c>
      <c r="M44">
        <v>0</v>
      </c>
      <c r="N44" t="s">
        <v>51</v>
      </c>
      <c r="O44" t="s">
        <v>45</v>
      </c>
      <c r="P44">
        <v>1</v>
      </c>
      <c r="Q44">
        <v>0</v>
      </c>
      <c r="R44">
        <v>0</v>
      </c>
      <c r="S44">
        <v>1</v>
      </c>
      <c r="T44">
        <v>1</v>
      </c>
      <c r="U44">
        <v>0</v>
      </c>
      <c r="V44">
        <v>1</v>
      </c>
      <c r="W44">
        <v>1</v>
      </c>
      <c r="X44">
        <v>0</v>
      </c>
      <c r="Y44">
        <v>1</v>
      </c>
      <c r="Z44">
        <v>1</v>
      </c>
      <c r="AA44">
        <v>0</v>
      </c>
      <c r="AB44">
        <v>0</v>
      </c>
      <c r="AC44">
        <v>0</v>
      </c>
      <c r="AD44">
        <v>0</v>
      </c>
      <c r="AE44">
        <v>0</v>
      </c>
      <c r="AF44">
        <v>0</v>
      </c>
      <c r="AG44">
        <v>0</v>
      </c>
      <c r="AH44">
        <v>1</v>
      </c>
      <c r="AI44">
        <v>0</v>
      </c>
      <c r="AJ44">
        <v>1</v>
      </c>
      <c r="AK44">
        <v>1</v>
      </c>
      <c r="AL44">
        <v>1</v>
      </c>
      <c r="AM44" t="s">
        <v>46</v>
      </c>
      <c r="AN44" t="s">
        <v>46</v>
      </c>
      <c r="AO44" t="s">
        <v>46</v>
      </c>
      <c r="AP44" t="s">
        <v>46</v>
      </c>
      <c r="AQ44" t="s">
        <v>46</v>
      </c>
      <c r="AR44">
        <v>0</v>
      </c>
      <c r="AS44">
        <v>2021</v>
      </c>
    </row>
    <row r="45" spans="1:45" x14ac:dyDescent="0.3">
      <c r="A45">
        <v>805170005</v>
      </c>
      <c r="B45" t="s">
        <v>95</v>
      </c>
      <c r="C45" t="s">
        <v>41</v>
      </c>
      <c r="D45" t="s">
        <v>42</v>
      </c>
      <c r="E45" t="s">
        <v>68</v>
      </c>
      <c r="F45">
        <v>1</v>
      </c>
      <c r="G45">
        <v>1</v>
      </c>
      <c r="H45">
        <v>1</v>
      </c>
      <c r="I45">
        <v>1</v>
      </c>
      <c r="J45">
        <v>0</v>
      </c>
      <c r="K45">
        <v>0</v>
      </c>
      <c r="L45">
        <v>0</v>
      </c>
      <c r="M45">
        <v>0</v>
      </c>
      <c r="N45" t="s">
        <v>44</v>
      </c>
      <c r="O45" t="s">
        <v>45</v>
      </c>
      <c r="P45">
        <v>1</v>
      </c>
      <c r="Q45">
        <v>1</v>
      </c>
      <c r="R45">
        <v>1</v>
      </c>
      <c r="S45">
        <v>1</v>
      </c>
      <c r="T45">
        <v>1</v>
      </c>
      <c r="U45">
        <v>1</v>
      </c>
      <c r="V45">
        <v>1</v>
      </c>
      <c r="W45">
        <v>1</v>
      </c>
      <c r="X45">
        <v>0</v>
      </c>
      <c r="Y45">
        <v>1</v>
      </c>
      <c r="Z45">
        <v>1</v>
      </c>
      <c r="AA45">
        <v>0</v>
      </c>
      <c r="AB45">
        <v>1</v>
      </c>
      <c r="AC45">
        <v>0</v>
      </c>
      <c r="AD45">
        <v>0</v>
      </c>
      <c r="AE45">
        <v>0</v>
      </c>
      <c r="AF45">
        <v>0</v>
      </c>
      <c r="AG45">
        <v>1</v>
      </c>
      <c r="AH45">
        <v>1</v>
      </c>
      <c r="AI45">
        <v>1</v>
      </c>
      <c r="AJ45">
        <v>1</v>
      </c>
      <c r="AK45">
        <v>1</v>
      </c>
      <c r="AL45">
        <v>1</v>
      </c>
      <c r="AM45" t="s">
        <v>46</v>
      </c>
      <c r="AN45">
        <v>1</v>
      </c>
      <c r="AO45">
        <v>1</v>
      </c>
      <c r="AP45" t="s">
        <v>46</v>
      </c>
      <c r="AQ45" t="s">
        <v>46</v>
      </c>
      <c r="AR45">
        <v>0</v>
      </c>
      <c r="AS45">
        <v>2021</v>
      </c>
    </row>
    <row r="46" spans="1:45" x14ac:dyDescent="0.3">
      <c r="A46">
        <v>805380001</v>
      </c>
      <c r="B46" t="s">
        <v>96</v>
      </c>
      <c r="C46" t="s">
        <v>41</v>
      </c>
      <c r="D46" t="s">
        <v>42</v>
      </c>
      <c r="E46" t="s">
        <v>48</v>
      </c>
      <c r="F46">
        <v>1</v>
      </c>
      <c r="G46">
        <v>1</v>
      </c>
      <c r="H46">
        <v>1</v>
      </c>
      <c r="I46">
        <v>1</v>
      </c>
      <c r="J46">
        <v>0</v>
      </c>
      <c r="K46">
        <v>0</v>
      </c>
      <c r="L46">
        <v>0</v>
      </c>
      <c r="M46">
        <v>0</v>
      </c>
      <c r="N46" t="s">
        <v>44</v>
      </c>
      <c r="O46" t="s">
        <v>54</v>
      </c>
      <c r="P46">
        <v>1</v>
      </c>
      <c r="Q46">
        <v>0</v>
      </c>
      <c r="R46">
        <v>0</v>
      </c>
      <c r="S46">
        <v>1</v>
      </c>
      <c r="T46">
        <v>1</v>
      </c>
      <c r="U46">
        <v>1</v>
      </c>
      <c r="V46">
        <v>1</v>
      </c>
      <c r="W46">
        <v>1</v>
      </c>
      <c r="X46">
        <v>0</v>
      </c>
      <c r="Y46">
        <v>1</v>
      </c>
      <c r="Z46">
        <v>1</v>
      </c>
      <c r="AA46">
        <v>1</v>
      </c>
      <c r="AB46">
        <v>1</v>
      </c>
      <c r="AC46">
        <v>0</v>
      </c>
      <c r="AD46">
        <v>0</v>
      </c>
      <c r="AE46">
        <v>0</v>
      </c>
      <c r="AF46">
        <v>0</v>
      </c>
      <c r="AG46">
        <v>0</v>
      </c>
      <c r="AH46">
        <v>1</v>
      </c>
      <c r="AI46">
        <v>0</v>
      </c>
      <c r="AJ46">
        <v>1</v>
      </c>
      <c r="AK46">
        <v>0</v>
      </c>
      <c r="AL46">
        <v>1</v>
      </c>
      <c r="AM46" t="s">
        <v>46</v>
      </c>
      <c r="AN46" t="s">
        <v>46</v>
      </c>
      <c r="AO46" t="s">
        <v>46</v>
      </c>
      <c r="AP46" t="s">
        <v>46</v>
      </c>
      <c r="AQ46" t="s">
        <v>46</v>
      </c>
      <c r="AR46">
        <v>0</v>
      </c>
      <c r="AS46">
        <v>2021</v>
      </c>
    </row>
    <row r="47" spans="1:45" x14ac:dyDescent="0.3">
      <c r="A47">
        <v>805430008</v>
      </c>
      <c r="B47" t="s">
        <v>97</v>
      </c>
      <c r="C47" t="s">
        <v>41</v>
      </c>
      <c r="D47" t="s">
        <v>42</v>
      </c>
      <c r="E47" t="s">
        <v>43</v>
      </c>
      <c r="F47">
        <v>1</v>
      </c>
      <c r="G47">
        <v>1</v>
      </c>
      <c r="H47">
        <v>1</v>
      </c>
      <c r="I47">
        <v>1</v>
      </c>
      <c r="J47">
        <v>1</v>
      </c>
      <c r="K47">
        <v>1</v>
      </c>
      <c r="L47">
        <v>0</v>
      </c>
      <c r="M47">
        <v>0</v>
      </c>
      <c r="N47" t="s">
        <v>44</v>
      </c>
      <c r="O47" t="s">
        <v>45</v>
      </c>
      <c r="P47">
        <v>1</v>
      </c>
      <c r="Q47">
        <v>0</v>
      </c>
      <c r="R47">
        <v>0</v>
      </c>
      <c r="S47">
        <v>1</v>
      </c>
      <c r="T47">
        <v>1</v>
      </c>
      <c r="U47">
        <v>0</v>
      </c>
      <c r="V47">
        <v>1</v>
      </c>
      <c r="W47">
        <v>1</v>
      </c>
      <c r="X47">
        <v>0</v>
      </c>
      <c r="Y47">
        <v>1</v>
      </c>
      <c r="Z47">
        <v>0</v>
      </c>
      <c r="AA47">
        <v>0</v>
      </c>
      <c r="AB47">
        <v>0</v>
      </c>
      <c r="AC47">
        <v>0</v>
      </c>
      <c r="AD47">
        <v>0</v>
      </c>
      <c r="AE47">
        <v>0</v>
      </c>
      <c r="AF47">
        <v>0</v>
      </c>
      <c r="AG47">
        <v>0</v>
      </c>
      <c r="AH47">
        <v>1</v>
      </c>
      <c r="AI47">
        <v>0</v>
      </c>
      <c r="AJ47">
        <v>1</v>
      </c>
      <c r="AK47">
        <v>1</v>
      </c>
      <c r="AL47">
        <v>1</v>
      </c>
      <c r="AM47" t="s">
        <v>46</v>
      </c>
      <c r="AN47" t="s">
        <v>46</v>
      </c>
      <c r="AO47" t="s">
        <v>46</v>
      </c>
      <c r="AP47" t="s">
        <v>46</v>
      </c>
      <c r="AQ47" t="s">
        <v>46</v>
      </c>
      <c r="AR47">
        <v>0</v>
      </c>
      <c r="AS47">
        <v>2021</v>
      </c>
    </row>
    <row r="48" spans="1:45" x14ac:dyDescent="0.3">
      <c r="A48">
        <v>805560009</v>
      </c>
      <c r="B48" t="s">
        <v>98</v>
      </c>
      <c r="C48" t="s">
        <v>41</v>
      </c>
      <c r="D48" t="s">
        <v>42</v>
      </c>
      <c r="E48" t="s">
        <v>48</v>
      </c>
      <c r="F48">
        <v>1</v>
      </c>
      <c r="G48">
        <v>1</v>
      </c>
      <c r="H48">
        <v>1</v>
      </c>
      <c r="I48">
        <v>1</v>
      </c>
      <c r="J48">
        <v>0</v>
      </c>
      <c r="K48">
        <v>0</v>
      </c>
      <c r="L48">
        <v>0</v>
      </c>
      <c r="M48">
        <v>0</v>
      </c>
      <c r="N48" t="s">
        <v>44</v>
      </c>
      <c r="O48" t="s">
        <v>45</v>
      </c>
      <c r="P48">
        <v>1</v>
      </c>
      <c r="Q48">
        <v>0</v>
      </c>
      <c r="R48">
        <v>0</v>
      </c>
      <c r="S48">
        <v>1</v>
      </c>
      <c r="T48">
        <v>1</v>
      </c>
      <c r="U48">
        <v>0</v>
      </c>
      <c r="V48">
        <v>1</v>
      </c>
      <c r="W48">
        <v>1</v>
      </c>
      <c r="X48">
        <v>0</v>
      </c>
      <c r="Y48">
        <v>1</v>
      </c>
      <c r="Z48">
        <v>1</v>
      </c>
      <c r="AA48">
        <v>0</v>
      </c>
      <c r="AB48">
        <v>0</v>
      </c>
      <c r="AC48">
        <v>0</v>
      </c>
      <c r="AD48">
        <v>0</v>
      </c>
      <c r="AE48">
        <v>0</v>
      </c>
      <c r="AF48">
        <v>0</v>
      </c>
      <c r="AG48">
        <v>0</v>
      </c>
      <c r="AH48">
        <v>1</v>
      </c>
      <c r="AI48">
        <v>1</v>
      </c>
      <c r="AJ48">
        <v>1</v>
      </c>
      <c r="AK48">
        <v>0</v>
      </c>
      <c r="AL48">
        <v>1</v>
      </c>
      <c r="AM48" t="s">
        <v>46</v>
      </c>
      <c r="AN48" t="s">
        <v>46</v>
      </c>
      <c r="AO48" t="s">
        <v>46</v>
      </c>
      <c r="AP48" t="s">
        <v>46</v>
      </c>
      <c r="AQ48" t="s">
        <v>46</v>
      </c>
      <c r="AR48">
        <v>0</v>
      </c>
      <c r="AS48">
        <v>2021</v>
      </c>
    </row>
    <row r="49" spans="1:45" x14ac:dyDescent="0.3">
      <c r="A49">
        <v>805690004</v>
      </c>
      <c r="B49" t="s">
        <v>99</v>
      </c>
      <c r="C49" t="s">
        <v>41</v>
      </c>
      <c r="D49" t="s">
        <v>42</v>
      </c>
      <c r="E49" t="s">
        <v>61</v>
      </c>
      <c r="F49">
        <v>1</v>
      </c>
      <c r="G49">
        <v>1</v>
      </c>
      <c r="H49">
        <v>1</v>
      </c>
      <c r="I49">
        <v>1</v>
      </c>
      <c r="J49">
        <v>0</v>
      </c>
      <c r="K49">
        <v>0</v>
      </c>
      <c r="L49">
        <v>0</v>
      </c>
      <c r="M49">
        <v>0</v>
      </c>
      <c r="N49" t="s">
        <v>44</v>
      </c>
      <c r="O49" t="s">
        <v>45</v>
      </c>
      <c r="P49">
        <v>1</v>
      </c>
      <c r="Q49">
        <v>0</v>
      </c>
      <c r="R49">
        <v>0</v>
      </c>
      <c r="S49">
        <v>1</v>
      </c>
      <c r="T49">
        <v>1</v>
      </c>
      <c r="U49">
        <v>1</v>
      </c>
      <c r="V49">
        <v>1</v>
      </c>
      <c r="W49">
        <v>1</v>
      </c>
      <c r="X49">
        <v>0</v>
      </c>
      <c r="Y49">
        <v>1</v>
      </c>
      <c r="Z49">
        <v>1</v>
      </c>
      <c r="AA49">
        <v>0</v>
      </c>
      <c r="AB49">
        <v>1</v>
      </c>
      <c r="AC49">
        <v>0</v>
      </c>
      <c r="AD49">
        <v>0</v>
      </c>
      <c r="AE49">
        <v>1</v>
      </c>
      <c r="AF49">
        <v>0</v>
      </c>
      <c r="AG49">
        <v>1</v>
      </c>
      <c r="AH49">
        <v>1</v>
      </c>
      <c r="AI49">
        <v>1</v>
      </c>
      <c r="AJ49">
        <v>1</v>
      </c>
      <c r="AK49">
        <v>0</v>
      </c>
      <c r="AL49">
        <v>1</v>
      </c>
      <c r="AM49" t="s">
        <v>46</v>
      </c>
      <c r="AN49">
        <v>1</v>
      </c>
      <c r="AO49">
        <v>1</v>
      </c>
      <c r="AP49" t="s">
        <v>46</v>
      </c>
      <c r="AQ49" t="s">
        <v>46</v>
      </c>
      <c r="AR49">
        <v>0</v>
      </c>
      <c r="AS49">
        <v>2021</v>
      </c>
    </row>
    <row r="50" spans="1:45" x14ac:dyDescent="0.3">
      <c r="A50">
        <v>805810007</v>
      </c>
      <c r="B50" t="s">
        <v>100</v>
      </c>
      <c r="C50" t="s">
        <v>41</v>
      </c>
      <c r="D50" t="s">
        <v>42</v>
      </c>
      <c r="E50" t="s">
        <v>48</v>
      </c>
      <c r="F50">
        <v>1</v>
      </c>
      <c r="G50">
        <v>1</v>
      </c>
      <c r="H50">
        <v>1</v>
      </c>
      <c r="I50">
        <v>1</v>
      </c>
      <c r="J50">
        <v>0</v>
      </c>
      <c r="K50">
        <v>0</v>
      </c>
      <c r="L50">
        <v>0</v>
      </c>
      <c r="M50">
        <v>0</v>
      </c>
      <c r="N50" t="s">
        <v>44</v>
      </c>
      <c r="O50" t="s">
        <v>45</v>
      </c>
      <c r="P50">
        <v>1</v>
      </c>
      <c r="Q50">
        <v>0</v>
      </c>
      <c r="R50">
        <v>0</v>
      </c>
      <c r="S50">
        <v>1</v>
      </c>
      <c r="T50">
        <v>1</v>
      </c>
      <c r="U50">
        <v>1</v>
      </c>
      <c r="V50">
        <v>1</v>
      </c>
      <c r="W50">
        <v>1</v>
      </c>
      <c r="X50">
        <v>0</v>
      </c>
      <c r="Y50">
        <v>1</v>
      </c>
      <c r="Z50">
        <v>1</v>
      </c>
      <c r="AA50">
        <v>1</v>
      </c>
      <c r="AB50">
        <v>1</v>
      </c>
      <c r="AC50">
        <v>0</v>
      </c>
      <c r="AD50">
        <v>0</v>
      </c>
      <c r="AE50">
        <v>0</v>
      </c>
      <c r="AF50">
        <v>0</v>
      </c>
      <c r="AG50">
        <v>0</v>
      </c>
      <c r="AH50">
        <v>1</v>
      </c>
      <c r="AI50">
        <v>1</v>
      </c>
      <c r="AJ50">
        <v>1</v>
      </c>
      <c r="AK50">
        <v>1</v>
      </c>
      <c r="AL50">
        <v>1</v>
      </c>
      <c r="AM50" t="s">
        <v>46</v>
      </c>
      <c r="AN50" t="s">
        <v>46</v>
      </c>
      <c r="AO50" t="s">
        <v>46</v>
      </c>
      <c r="AP50" t="s">
        <v>46</v>
      </c>
      <c r="AQ50" t="s">
        <v>46</v>
      </c>
      <c r="AR50">
        <v>0</v>
      </c>
      <c r="AS50">
        <v>2021</v>
      </c>
    </row>
    <row r="51" spans="1:45" x14ac:dyDescent="0.3">
      <c r="A51">
        <v>806150006</v>
      </c>
      <c r="B51" t="s">
        <v>101</v>
      </c>
      <c r="C51" t="s">
        <v>41</v>
      </c>
      <c r="D51" t="s">
        <v>42</v>
      </c>
      <c r="E51" t="s">
        <v>48</v>
      </c>
      <c r="F51">
        <v>1</v>
      </c>
      <c r="G51">
        <v>1</v>
      </c>
      <c r="H51">
        <v>1</v>
      </c>
      <c r="I51">
        <v>1</v>
      </c>
      <c r="J51">
        <v>0</v>
      </c>
      <c r="K51">
        <v>0</v>
      </c>
      <c r="L51">
        <v>0</v>
      </c>
      <c r="M51">
        <v>0</v>
      </c>
      <c r="N51" t="s">
        <v>51</v>
      </c>
      <c r="O51" t="s">
        <v>45</v>
      </c>
      <c r="P51">
        <v>1</v>
      </c>
      <c r="Q51">
        <v>0</v>
      </c>
      <c r="R51">
        <v>0</v>
      </c>
      <c r="S51">
        <v>0</v>
      </c>
      <c r="T51">
        <v>1</v>
      </c>
      <c r="U51">
        <v>1</v>
      </c>
      <c r="V51">
        <v>1</v>
      </c>
      <c r="W51">
        <v>1</v>
      </c>
      <c r="X51">
        <v>0</v>
      </c>
      <c r="Y51">
        <v>1</v>
      </c>
      <c r="Z51">
        <v>1</v>
      </c>
      <c r="AA51">
        <v>1</v>
      </c>
      <c r="AB51">
        <v>1</v>
      </c>
      <c r="AC51">
        <v>0</v>
      </c>
      <c r="AD51">
        <v>0</v>
      </c>
      <c r="AE51">
        <v>0</v>
      </c>
      <c r="AF51">
        <v>0</v>
      </c>
      <c r="AG51">
        <v>0</v>
      </c>
      <c r="AH51">
        <v>1</v>
      </c>
      <c r="AI51">
        <v>1</v>
      </c>
      <c r="AJ51">
        <v>1</v>
      </c>
      <c r="AK51">
        <v>1</v>
      </c>
      <c r="AL51">
        <v>0</v>
      </c>
      <c r="AM51" t="s">
        <v>46</v>
      </c>
      <c r="AN51" t="s">
        <v>46</v>
      </c>
      <c r="AO51" t="s">
        <v>46</v>
      </c>
      <c r="AP51" t="s">
        <v>46</v>
      </c>
      <c r="AQ51" t="s">
        <v>46</v>
      </c>
      <c r="AR51">
        <v>0</v>
      </c>
      <c r="AS51">
        <v>2021</v>
      </c>
    </row>
    <row r="52" spans="1:45" x14ac:dyDescent="0.3">
      <c r="A52">
        <v>806200000</v>
      </c>
      <c r="B52" t="s">
        <v>102</v>
      </c>
      <c r="C52" t="s">
        <v>41</v>
      </c>
      <c r="D52" t="s">
        <v>42</v>
      </c>
      <c r="E52" t="s">
        <v>48</v>
      </c>
      <c r="F52">
        <v>1</v>
      </c>
      <c r="G52">
        <v>1</v>
      </c>
      <c r="H52">
        <v>1</v>
      </c>
      <c r="I52">
        <v>1</v>
      </c>
      <c r="J52">
        <v>0</v>
      </c>
      <c r="K52">
        <v>0</v>
      </c>
      <c r="L52">
        <v>0</v>
      </c>
      <c r="M52">
        <v>0</v>
      </c>
      <c r="N52" t="s">
        <v>44</v>
      </c>
      <c r="O52" t="s">
        <v>45</v>
      </c>
      <c r="P52">
        <v>1</v>
      </c>
      <c r="Q52">
        <v>0</v>
      </c>
      <c r="R52">
        <v>0</v>
      </c>
      <c r="S52">
        <v>1</v>
      </c>
      <c r="T52">
        <v>1</v>
      </c>
      <c r="U52">
        <v>0</v>
      </c>
      <c r="V52">
        <v>1</v>
      </c>
      <c r="W52">
        <v>1</v>
      </c>
      <c r="X52">
        <v>0</v>
      </c>
      <c r="Y52">
        <v>1</v>
      </c>
      <c r="Z52">
        <v>1</v>
      </c>
      <c r="AA52">
        <v>0</v>
      </c>
      <c r="AB52">
        <v>0</v>
      </c>
      <c r="AC52">
        <v>0</v>
      </c>
      <c r="AD52">
        <v>0</v>
      </c>
      <c r="AE52">
        <v>0</v>
      </c>
      <c r="AF52">
        <v>0</v>
      </c>
      <c r="AG52">
        <v>0</v>
      </c>
      <c r="AH52">
        <v>1</v>
      </c>
      <c r="AI52">
        <v>0</v>
      </c>
      <c r="AJ52">
        <v>1</v>
      </c>
      <c r="AK52">
        <v>1</v>
      </c>
      <c r="AL52">
        <v>1</v>
      </c>
      <c r="AM52" t="s">
        <v>46</v>
      </c>
      <c r="AN52" t="s">
        <v>46</v>
      </c>
      <c r="AO52" t="s">
        <v>46</v>
      </c>
      <c r="AP52" t="s">
        <v>46</v>
      </c>
      <c r="AQ52" t="s">
        <v>46</v>
      </c>
      <c r="AR52">
        <v>0</v>
      </c>
      <c r="AS52">
        <v>2021</v>
      </c>
    </row>
    <row r="53" spans="1:45" x14ac:dyDescent="0.3">
      <c r="A53">
        <v>806360009</v>
      </c>
      <c r="B53" t="s">
        <v>103</v>
      </c>
      <c r="C53" t="s">
        <v>41</v>
      </c>
      <c r="D53" t="s">
        <v>42</v>
      </c>
      <c r="E53" t="s">
        <v>48</v>
      </c>
      <c r="F53">
        <v>1</v>
      </c>
      <c r="G53">
        <v>1</v>
      </c>
      <c r="H53">
        <v>1</v>
      </c>
      <c r="I53">
        <v>1</v>
      </c>
      <c r="J53">
        <v>0</v>
      </c>
      <c r="K53">
        <v>0</v>
      </c>
      <c r="L53">
        <v>0</v>
      </c>
      <c r="M53">
        <v>0</v>
      </c>
      <c r="N53" t="s">
        <v>44</v>
      </c>
      <c r="O53" t="s">
        <v>45</v>
      </c>
      <c r="P53">
        <v>0</v>
      </c>
      <c r="Q53">
        <v>0</v>
      </c>
      <c r="R53">
        <v>0</v>
      </c>
      <c r="S53">
        <v>1</v>
      </c>
      <c r="T53">
        <v>1</v>
      </c>
      <c r="U53">
        <v>0</v>
      </c>
      <c r="V53">
        <v>1</v>
      </c>
      <c r="W53">
        <v>1</v>
      </c>
      <c r="X53">
        <v>0</v>
      </c>
      <c r="Y53">
        <v>1</v>
      </c>
      <c r="Z53">
        <v>1</v>
      </c>
      <c r="AA53">
        <v>0</v>
      </c>
      <c r="AB53">
        <v>0</v>
      </c>
      <c r="AC53">
        <v>0</v>
      </c>
      <c r="AD53">
        <v>0</v>
      </c>
      <c r="AE53">
        <v>0</v>
      </c>
      <c r="AF53">
        <v>0</v>
      </c>
      <c r="AG53">
        <v>0</v>
      </c>
      <c r="AH53">
        <v>1</v>
      </c>
      <c r="AI53">
        <v>0</v>
      </c>
      <c r="AJ53">
        <v>1</v>
      </c>
      <c r="AK53">
        <v>1</v>
      </c>
      <c r="AL53">
        <v>1</v>
      </c>
      <c r="AM53" t="s">
        <v>46</v>
      </c>
      <c r="AN53" t="s">
        <v>46</v>
      </c>
      <c r="AO53" t="s">
        <v>46</v>
      </c>
      <c r="AP53" t="s">
        <v>46</v>
      </c>
      <c r="AQ53" t="s">
        <v>46</v>
      </c>
      <c r="AR53">
        <v>0</v>
      </c>
      <c r="AS53">
        <v>2021</v>
      </c>
    </row>
    <row r="54" spans="1:45" x14ac:dyDescent="0.3">
      <c r="A54">
        <v>806410007</v>
      </c>
      <c r="B54" t="s">
        <v>104</v>
      </c>
      <c r="C54" t="s">
        <v>41</v>
      </c>
      <c r="D54" t="s">
        <v>42</v>
      </c>
      <c r="E54" t="s">
        <v>48</v>
      </c>
      <c r="F54">
        <v>1</v>
      </c>
      <c r="G54">
        <v>0</v>
      </c>
      <c r="H54">
        <v>1</v>
      </c>
      <c r="I54">
        <v>1</v>
      </c>
      <c r="J54">
        <v>0</v>
      </c>
      <c r="K54">
        <v>0</v>
      </c>
      <c r="L54">
        <v>0</v>
      </c>
      <c r="M54">
        <v>0</v>
      </c>
      <c r="N54" t="s">
        <v>51</v>
      </c>
      <c r="O54" t="s">
        <v>54</v>
      </c>
      <c r="P54">
        <v>1</v>
      </c>
      <c r="Q54">
        <v>0</v>
      </c>
      <c r="R54">
        <v>0</v>
      </c>
      <c r="S54">
        <v>1</v>
      </c>
      <c r="T54">
        <v>1</v>
      </c>
      <c r="U54">
        <v>1</v>
      </c>
      <c r="V54">
        <v>1</v>
      </c>
      <c r="W54">
        <v>1</v>
      </c>
      <c r="X54">
        <v>0</v>
      </c>
      <c r="Y54">
        <v>1</v>
      </c>
      <c r="Z54">
        <v>1</v>
      </c>
      <c r="AA54">
        <v>1</v>
      </c>
      <c r="AB54">
        <v>1</v>
      </c>
      <c r="AC54">
        <v>0</v>
      </c>
      <c r="AD54">
        <v>0</v>
      </c>
      <c r="AE54">
        <v>0</v>
      </c>
      <c r="AF54">
        <v>0</v>
      </c>
      <c r="AG54">
        <v>0</v>
      </c>
      <c r="AH54">
        <v>1</v>
      </c>
      <c r="AI54">
        <v>0</v>
      </c>
      <c r="AJ54">
        <v>1</v>
      </c>
      <c r="AK54">
        <v>1</v>
      </c>
      <c r="AL54">
        <v>1</v>
      </c>
      <c r="AM54" t="s">
        <v>46</v>
      </c>
      <c r="AN54" t="s">
        <v>46</v>
      </c>
      <c r="AO54" t="s">
        <v>46</v>
      </c>
      <c r="AP54" t="s">
        <v>46</v>
      </c>
      <c r="AQ54" t="s">
        <v>46</v>
      </c>
      <c r="AR54">
        <v>0</v>
      </c>
      <c r="AS54">
        <v>2021</v>
      </c>
    </row>
    <row r="55" spans="1:45" x14ac:dyDescent="0.3">
      <c r="A55">
        <v>806540003</v>
      </c>
      <c r="B55" t="s">
        <v>105</v>
      </c>
      <c r="C55" t="s">
        <v>41</v>
      </c>
      <c r="D55" t="s">
        <v>42</v>
      </c>
      <c r="E55" t="s">
        <v>48</v>
      </c>
      <c r="F55">
        <v>1</v>
      </c>
      <c r="G55">
        <v>1</v>
      </c>
      <c r="H55">
        <v>1</v>
      </c>
      <c r="I55">
        <v>1</v>
      </c>
      <c r="J55">
        <v>0</v>
      </c>
      <c r="K55">
        <v>0</v>
      </c>
      <c r="L55">
        <v>0</v>
      </c>
      <c r="M55">
        <v>0</v>
      </c>
      <c r="N55" t="s">
        <v>46</v>
      </c>
      <c r="O55" t="s">
        <v>46</v>
      </c>
      <c r="P55" t="s">
        <v>46</v>
      </c>
      <c r="Q55" t="s">
        <v>46</v>
      </c>
      <c r="R55" t="s">
        <v>46</v>
      </c>
      <c r="S55" t="s">
        <v>46</v>
      </c>
      <c r="T55" t="s">
        <v>46</v>
      </c>
      <c r="U55">
        <v>1</v>
      </c>
      <c r="V55">
        <v>1</v>
      </c>
      <c r="W55">
        <v>1</v>
      </c>
      <c r="X55">
        <v>0</v>
      </c>
      <c r="Y55" t="s">
        <v>46</v>
      </c>
      <c r="Z55">
        <v>1</v>
      </c>
      <c r="AA55" t="s">
        <v>46</v>
      </c>
      <c r="AB55" t="s">
        <v>46</v>
      </c>
      <c r="AC55" t="s">
        <v>46</v>
      </c>
      <c r="AD55">
        <v>0</v>
      </c>
      <c r="AE55">
        <v>0</v>
      </c>
      <c r="AF55">
        <v>0</v>
      </c>
      <c r="AG55">
        <v>0</v>
      </c>
      <c r="AH55">
        <v>1</v>
      </c>
      <c r="AI55">
        <v>0</v>
      </c>
      <c r="AJ55" t="s">
        <v>46</v>
      </c>
      <c r="AK55">
        <v>1</v>
      </c>
      <c r="AL55" t="s">
        <v>46</v>
      </c>
      <c r="AM55" t="s">
        <v>46</v>
      </c>
      <c r="AN55" t="s">
        <v>46</v>
      </c>
      <c r="AO55" t="s">
        <v>46</v>
      </c>
      <c r="AP55" t="s">
        <v>46</v>
      </c>
      <c r="AQ55" t="s">
        <v>46</v>
      </c>
      <c r="AR55">
        <v>0</v>
      </c>
      <c r="AS55">
        <v>2021</v>
      </c>
    </row>
    <row r="56" spans="1:45" x14ac:dyDescent="0.3">
      <c r="A56">
        <v>806670005</v>
      </c>
      <c r="B56" t="s">
        <v>106</v>
      </c>
      <c r="C56" t="s">
        <v>41</v>
      </c>
      <c r="D56" t="s">
        <v>42</v>
      </c>
      <c r="E56" t="s">
        <v>48</v>
      </c>
      <c r="F56">
        <v>1</v>
      </c>
      <c r="G56">
        <v>1</v>
      </c>
      <c r="H56">
        <v>1</v>
      </c>
      <c r="I56">
        <v>1</v>
      </c>
      <c r="J56">
        <v>0</v>
      </c>
      <c r="K56">
        <v>0</v>
      </c>
      <c r="L56">
        <v>0</v>
      </c>
      <c r="M56">
        <v>0</v>
      </c>
      <c r="N56" t="s">
        <v>51</v>
      </c>
      <c r="O56" t="s">
        <v>62</v>
      </c>
      <c r="P56">
        <v>1</v>
      </c>
      <c r="Q56">
        <v>1</v>
      </c>
      <c r="R56">
        <v>1</v>
      </c>
      <c r="S56">
        <v>1</v>
      </c>
      <c r="T56">
        <v>1</v>
      </c>
      <c r="U56">
        <v>1</v>
      </c>
      <c r="V56">
        <v>1</v>
      </c>
      <c r="W56">
        <v>1</v>
      </c>
      <c r="X56">
        <v>0</v>
      </c>
      <c r="Y56">
        <v>1</v>
      </c>
      <c r="Z56">
        <v>1</v>
      </c>
      <c r="AA56">
        <v>1</v>
      </c>
      <c r="AB56">
        <v>1</v>
      </c>
      <c r="AC56">
        <v>0</v>
      </c>
      <c r="AD56">
        <v>0</v>
      </c>
      <c r="AE56">
        <v>0</v>
      </c>
      <c r="AF56">
        <v>0</v>
      </c>
      <c r="AG56">
        <v>0</v>
      </c>
      <c r="AH56">
        <v>1</v>
      </c>
      <c r="AI56">
        <v>1</v>
      </c>
      <c r="AJ56">
        <v>1</v>
      </c>
      <c r="AK56">
        <v>1</v>
      </c>
      <c r="AL56">
        <v>1</v>
      </c>
      <c r="AM56" t="s">
        <v>46</v>
      </c>
      <c r="AN56" t="s">
        <v>46</v>
      </c>
      <c r="AO56" t="s">
        <v>46</v>
      </c>
      <c r="AP56" t="s">
        <v>46</v>
      </c>
      <c r="AQ56" t="s">
        <v>46</v>
      </c>
      <c r="AR56">
        <v>0</v>
      </c>
      <c r="AS56">
        <v>2021</v>
      </c>
    </row>
    <row r="57" spans="1:45" x14ac:dyDescent="0.3">
      <c r="A57">
        <v>806730008</v>
      </c>
      <c r="B57" t="s">
        <v>107</v>
      </c>
      <c r="C57" t="s">
        <v>41</v>
      </c>
      <c r="D57" t="s">
        <v>42</v>
      </c>
      <c r="E57" t="s">
        <v>43</v>
      </c>
      <c r="F57">
        <v>1</v>
      </c>
      <c r="G57">
        <v>1</v>
      </c>
      <c r="H57">
        <v>1</v>
      </c>
      <c r="I57">
        <v>1</v>
      </c>
      <c r="J57">
        <v>0</v>
      </c>
      <c r="K57">
        <v>0</v>
      </c>
      <c r="L57">
        <v>0</v>
      </c>
      <c r="M57">
        <v>0</v>
      </c>
      <c r="N57" t="s">
        <v>51</v>
      </c>
      <c r="O57" t="s">
        <v>45</v>
      </c>
      <c r="P57">
        <v>1</v>
      </c>
      <c r="Q57">
        <v>0</v>
      </c>
      <c r="R57">
        <v>0</v>
      </c>
      <c r="S57">
        <v>1</v>
      </c>
      <c r="T57">
        <v>1</v>
      </c>
      <c r="U57">
        <v>1</v>
      </c>
      <c r="V57">
        <v>1</v>
      </c>
      <c r="W57">
        <v>1</v>
      </c>
      <c r="X57">
        <v>0</v>
      </c>
      <c r="Y57">
        <v>1</v>
      </c>
      <c r="Z57">
        <v>1</v>
      </c>
      <c r="AA57">
        <v>0</v>
      </c>
      <c r="AB57">
        <v>1</v>
      </c>
      <c r="AC57">
        <v>0</v>
      </c>
      <c r="AD57">
        <v>0</v>
      </c>
      <c r="AE57">
        <v>0</v>
      </c>
      <c r="AF57">
        <v>0</v>
      </c>
      <c r="AG57">
        <v>0</v>
      </c>
      <c r="AH57">
        <v>1</v>
      </c>
      <c r="AI57">
        <v>1</v>
      </c>
      <c r="AJ57">
        <v>1</v>
      </c>
      <c r="AK57">
        <v>1</v>
      </c>
      <c r="AL57">
        <v>1</v>
      </c>
      <c r="AM57" t="s">
        <v>46</v>
      </c>
      <c r="AN57" t="s">
        <v>46</v>
      </c>
      <c r="AO57" t="s">
        <v>46</v>
      </c>
      <c r="AP57" t="s">
        <v>46</v>
      </c>
      <c r="AQ57" t="s">
        <v>46</v>
      </c>
      <c r="AR57">
        <v>0</v>
      </c>
      <c r="AS57">
        <v>2021</v>
      </c>
    </row>
    <row r="58" spans="1:45" x14ac:dyDescent="0.3">
      <c r="A58">
        <v>826870005</v>
      </c>
      <c r="B58" t="s">
        <v>108</v>
      </c>
      <c r="C58" t="s">
        <v>41</v>
      </c>
      <c r="D58" t="s">
        <v>42</v>
      </c>
      <c r="E58" t="s">
        <v>48</v>
      </c>
      <c r="F58">
        <v>1</v>
      </c>
      <c r="G58">
        <v>1</v>
      </c>
      <c r="H58">
        <v>1</v>
      </c>
      <c r="I58">
        <v>1</v>
      </c>
      <c r="J58">
        <v>0</v>
      </c>
      <c r="K58">
        <v>0</v>
      </c>
      <c r="L58">
        <v>0</v>
      </c>
      <c r="M58">
        <v>0</v>
      </c>
      <c r="N58" t="s">
        <v>44</v>
      </c>
      <c r="O58" t="s">
        <v>54</v>
      </c>
      <c r="P58">
        <v>1</v>
      </c>
      <c r="Q58">
        <v>0</v>
      </c>
      <c r="R58">
        <v>0</v>
      </c>
      <c r="S58">
        <v>1</v>
      </c>
      <c r="T58">
        <v>1</v>
      </c>
      <c r="U58">
        <v>0</v>
      </c>
      <c r="V58">
        <v>1</v>
      </c>
      <c r="W58">
        <v>1</v>
      </c>
      <c r="X58">
        <v>0</v>
      </c>
      <c r="Y58">
        <v>1</v>
      </c>
      <c r="Z58">
        <v>1</v>
      </c>
      <c r="AA58">
        <v>1</v>
      </c>
      <c r="AB58">
        <v>1</v>
      </c>
      <c r="AC58">
        <v>0</v>
      </c>
      <c r="AD58">
        <v>0</v>
      </c>
      <c r="AE58">
        <v>0</v>
      </c>
      <c r="AF58">
        <v>0</v>
      </c>
      <c r="AG58">
        <v>0</v>
      </c>
      <c r="AH58">
        <v>1</v>
      </c>
      <c r="AI58">
        <v>0</v>
      </c>
      <c r="AJ58">
        <v>1</v>
      </c>
      <c r="AK58">
        <v>1</v>
      </c>
      <c r="AL58">
        <v>1</v>
      </c>
      <c r="AM58" t="s">
        <v>46</v>
      </c>
      <c r="AN58" t="s">
        <v>46</v>
      </c>
      <c r="AO58" t="s">
        <v>46</v>
      </c>
      <c r="AP58" t="s">
        <v>46</v>
      </c>
      <c r="AQ58" t="s">
        <v>46</v>
      </c>
      <c r="AR58">
        <v>0</v>
      </c>
      <c r="AS58">
        <v>2021</v>
      </c>
    </row>
    <row r="59" spans="1:45" x14ac:dyDescent="0.3">
      <c r="A59">
        <v>826650006</v>
      </c>
      <c r="B59" t="s">
        <v>109</v>
      </c>
      <c r="C59" t="s">
        <v>41</v>
      </c>
      <c r="D59" t="s">
        <v>42</v>
      </c>
      <c r="E59" t="s">
        <v>61</v>
      </c>
      <c r="F59">
        <v>1</v>
      </c>
      <c r="G59">
        <v>1</v>
      </c>
      <c r="H59">
        <v>1</v>
      </c>
      <c r="I59">
        <v>1</v>
      </c>
      <c r="J59">
        <v>0</v>
      </c>
      <c r="K59">
        <v>0</v>
      </c>
      <c r="L59">
        <v>0</v>
      </c>
      <c r="M59">
        <v>0</v>
      </c>
      <c r="N59" t="s">
        <v>46</v>
      </c>
      <c r="O59" t="s">
        <v>46</v>
      </c>
      <c r="P59" t="s">
        <v>46</v>
      </c>
      <c r="Q59" t="s">
        <v>46</v>
      </c>
      <c r="R59" t="s">
        <v>46</v>
      </c>
      <c r="S59" t="s">
        <v>46</v>
      </c>
      <c r="T59" t="s">
        <v>46</v>
      </c>
      <c r="U59">
        <v>1</v>
      </c>
      <c r="V59">
        <v>1</v>
      </c>
      <c r="W59">
        <v>1</v>
      </c>
      <c r="X59">
        <v>0</v>
      </c>
      <c r="Y59" t="s">
        <v>46</v>
      </c>
      <c r="Z59">
        <v>1</v>
      </c>
      <c r="AA59" t="s">
        <v>46</v>
      </c>
      <c r="AB59" t="s">
        <v>46</v>
      </c>
      <c r="AC59" t="s">
        <v>46</v>
      </c>
      <c r="AD59">
        <v>0</v>
      </c>
      <c r="AE59">
        <v>0</v>
      </c>
      <c r="AF59">
        <v>0</v>
      </c>
      <c r="AG59">
        <v>0</v>
      </c>
      <c r="AH59">
        <v>1</v>
      </c>
      <c r="AI59">
        <v>1</v>
      </c>
      <c r="AJ59" t="s">
        <v>46</v>
      </c>
      <c r="AK59">
        <v>1</v>
      </c>
      <c r="AL59" t="s">
        <v>46</v>
      </c>
      <c r="AM59" t="s">
        <v>46</v>
      </c>
      <c r="AN59">
        <v>1</v>
      </c>
      <c r="AO59">
        <v>1</v>
      </c>
      <c r="AP59" t="s">
        <v>46</v>
      </c>
      <c r="AQ59" t="s">
        <v>46</v>
      </c>
      <c r="AR59">
        <v>0</v>
      </c>
      <c r="AS59">
        <v>2021</v>
      </c>
    </row>
    <row r="60" spans="1:45" x14ac:dyDescent="0.3">
      <c r="A60">
        <v>806890004</v>
      </c>
      <c r="B60" t="s">
        <v>110</v>
      </c>
      <c r="C60" t="s">
        <v>41</v>
      </c>
      <c r="D60" t="s">
        <v>42</v>
      </c>
      <c r="E60" t="s">
        <v>43</v>
      </c>
      <c r="F60">
        <v>1</v>
      </c>
      <c r="G60">
        <v>1</v>
      </c>
      <c r="H60">
        <v>1</v>
      </c>
      <c r="I60">
        <v>1</v>
      </c>
      <c r="J60">
        <v>0</v>
      </c>
      <c r="K60">
        <v>0</v>
      </c>
      <c r="L60">
        <v>0</v>
      </c>
      <c r="M60">
        <v>0</v>
      </c>
      <c r="N60" t="s">
        <v>51</v>
      </c>
      <c r="O60" t="s">
        <v>45</v>
      </c>
      <c r="P60">
        <v>0</v>
      </c>
      <c r="Q60">
        <v>0</v>
      </c>
      <c r="R60">
        <v>0</v>
      </c>
      <c r="S60">
        <v>1</v>
      </c>
      <c r="T60">
        <v>1</v>
      </c>
      <c r="U60">
        <v>1</v>
      </c>
      <c r="V60">
        <v>1</v>
      </c>
      <c r="W60">
        <v>1</v>
      </c>
      <c r="X60">
        <v>0</v>
      </c>
      <c r="Y60">
        <v>1</v>
      </c>
      <c r="Z60">
        <v>1</v>
      </c>
      <c r="AA60">
        <v>1</v>
      </c>
      <c r="AB60">
        <v>1</v>
      </c>
      <c r="AC60">
        <v>0</v>
      </c>
      <c r="AD60">
        <v>0</v>
      </c>
      <c r="AE60">
        <v>0</v>
      </c>
      <c r="AF60">
        <v>0</v>
      </c>
      <c r="AG60">
        <v>0</v>
      </c>
      <c r="AH60">
        <v>1</v>
      </c>
      <c r="AI60">
        <v>1</v>
      </c>
      <c r="AJ60">
        <v>1</v>
      </c>
      <c r="AK60">
        <v>1</v>
      </c>
      <c r="AL60">
        <v>1</v>
      </c>
      <c r="AM60" t="s">
        <v>46</v>
      </c>
      <c r="AN60" t="s">
        <v>46</v>
      </c>
      <c r="AO60" t="s">
        <v>46</v>
      </c>
      <c r="AP60" t="s">
        <v>46</v>
      </c>
      <c r="AQ60" t="s">
        <v>46</v>
      </c>
      <c r="AR60">
        <v>0</v>
      </c>
      <c r="AS60">
        <v>2021</v>
      </c>
    </row>
    <row r="61" spans="1:45" x14ac:dyDescent="0.3">
      <c r="A61">
        <v>806920002</v>
      </c>
      <c r="B61" t="s">
        <v>111</v>
      </c>
      <c r="C61" t="s">
        <v>41</v>
      </c>
      <c r="D61" t="s">
        <v>42</v>
      </c>
      <c r="E61" t="s">
        <v>48</v>
      </c>
      <c r="F61">
        <v>1</v>
      </c>
      <c r="G61">
        <v>1</v>
      </c>
      <c r="H61">
        <v>1</v>
      </c>
      <c r="I61">
        <v>1</v>
      </c>
      <c r="J61">
        <v>0</v>
      </c>
      <c r="K61">
        <v>0</v>
      </c>
      <c r="L61">
        <v>0</v>
      </c>
      <c r="M61">
        <v>0</v>
      </c>
      <c r="N61" t="s">
        <v>44</v>
      </c>
      <c r="O61" t="s">
        <v>45</v>
      </c>
      <c r="P61">
        <v>1</v>
      </c>
      <c r="Q61">
        <v>0</v>
      </c>
      <c r="R61">
        <v>0</v>
      </c>
      <c r="S61">
        <v>1</v>
      </c>
      <c r="T61">
        <v>1</v>
      </c>
      <c r="U61">
        <v>1</v>
      </c>
      <c r="V61">
        <v>1</v>
      </c>
      <c r="W61">
        <v>1</v>
      </c>
      <c r="X61">
        <v>0</v>
      </c>
      <c r="Y61">
        <v>1</v>
      </c>
      <c r="Z61">
        <v>1</v>
      </c>
      <c r="AA61">
        <v>1</v>
      </c>
      <c r="AB61">
        <v>1</v>
      </c>
      <c r="AC61">
        <v>0</v>
      </c>
      <c r="AD61">
        <v>0</v>
      </c>
      <c r="AE61">
        <v>0</v>
      </c>
      <c r="AF61">
        <v>0</v>
      </c>
      <c r="AG61">
        <v>0</v>
      </c>
      <c r="AH61">
        <v>1</v>
      </c>
      <c r="AI61">
        <v>1</v>
      </c>
      <c r="AJ61">
        <v>1</v>
      </c>
      <c r="AK61">
        <v>1</v>
      </c>
      <c r="AL61">
        <v>1</v>
      </c>
      <c r="AM61" t="s">
        <v>46</v>
      </c>
      <c r="AN61" t="s">
        <v>46</v>
      </c>
      <c r="AO61" t="s">
        <v>46</v>
      </c>
      <c r="AP61" t="s">
        <v>46</v>
      </c>
      <c r="AQ61" t="s">
        <v>46</v>
      </c>
      <c r="AR61">
        <v>0</v>
      </c>
      <c r="AS61">
        <v>2021</v>
      </c>
    </row>
    <row r="62" spans="1:45" x14ac:dyDescent="0.3">
      <c r="A62">
        <v>807280001</v>
      </c>
      <c r="B62" t="s">
        <v>112</v>
      </c>
      <c r="C62" t="s">
        <v>41</v>
      </c>
      <c r="D62" t="s">
        <v>42</v>
      </c>
      <c r="E62" t="s">
        <v>43</v>
      </c>
      <c r="F62">
        <v>1</v>
      </c>
      <c r="G62">
        <v>1</v>
      </c>
      <c r="H62">
        <v>1</v>
      </c>
      <c r="I62">
        <v>1</v>
      </c>
      <c r="J62">
        <v>0</v>
      </c>
      <c r="K62">
        <v>0</v>
      </c>
      <c r="L62">
        <v>0</v>
      </c>
      <c r="M62">
        <v>0</v>
      </c>
      <c r="N62" t="s">
        <v>44</v>
      </c>
      <c r="O62" t="s">
        <v>45</v>
      </c>
      <c r="P62">
        <v>1</v>
      </c>
      <c r="Q62">
        <v>0</v>
      </c>
      <c r="R62">
        <v>0</v>
      </c>
      <c r="S62">
        <v>1</v>
      </c>
      <c r="T62">
        <v>1</v>
      </c>
      <c r="U62">
        <v>1</v>
      </c>
      <c r="V62">
        <v>1</v>
      </c>
      <c r="W62">
        <v>1</v>
      </c>
      <c r="X62">
        <v>0</v>
      </c>
      <c r="Y62">
        <v>1</v>
      </c>
      <c r="Z62">
        <v>1</v>
      </c>
      <c r="AA62">
        <v>1</v>
      </c>
      <c r="AB62">
        <v>1</v>
      </c>
      <c r="AC62">
        <v>0</v>
      </c>
      <c r="AD62">
        <v>0</v>
      </c>
      <c r="AE62">
        <v>0</v>
      </c>
      <c r="AF62">
        <v>0</v>
      </c>
      <c r="AG62">
        <v>0</v>
      </c>
      <c r="AH62">
        <v>1</v>
      </c>
      <c r="AI62">
        <v>1</v>
      </c>
      <c r="AJ62">
        <v>1</v>
      </c>
      <c r="AK62">
        <v>1</v>
      </c>
      <c r="AL62">
        <v>1</v>
      </c>
      <c r="AM62" t="s">
        <v>46</v>
      </c>
      <c r="AN62" t="s">
        <v>46</v>
      </c>
      <c r="AO62" t="s">
        <v>46</v>
      </c>
      <c r="AP62" t="s">
        <v>46</v>
      </c>
      <c r="AQ62" t="s">
        <v>46</v>
      </c>
      <c r="AR62">
        <v>0</v>
      </c>
      <c r="AS62">
        <v>2021</v>
      </c>
    </row>
    <row r="63" spans="1:45" x14ac:dyDescent="0.3">
      <c r="A63">
        <v>807340003</v>
      </c>
      <c r="B63" t="s">
        <v>113</v>
      </c>
      <c r="C63" t="s">
        <v>41</v>
      </c>
      <c r="D63" t="s">
        <v>42</v>
      </c>
      <c r="E63" t="s">
        <v>61</v>
      </c>
      <c r="F63">
        <v>1</v>
      </c>
      <c r="G63">
        <v>1</v>
      </c>
      <c r="H63">
        <v>1</v>
      </c>
      <c r="I63">
        <v>1</v>
      </c>
      <c r="J63">
        <v>0</v>
      </c>
      <c r="K63">
        <v>0</v>
      </c>
      <c r="L63">
        <v>0</v>
      </c>
      <c r="M63">
        <v>0</v>
      </c>
      <c r="N63" t="s">
        <v>46</v>
      </c>
      <c r="O63" t="s">
        <v>46</v>
      </c>
      <c r="P63" t="s">
        <v>46</v>
      </c>
      <c r="Q63" t="s">
        <v>46</v>
      </c>
      <c r="R63" t="s">
        <v>46</v>
      </c>
      <c r="S63" t="s">
        <v>46</v>
      </c>
      <c r="T63" t="s">
        <v>46</v>
      </c>
      <c r="U63">
        <v>1</v>
      </c>
      <c r="V63">
        <v>1</v>
      </c>
      <c r="W63">
        <v>1</v>
      </c>
      <c r="X63">
        <v>0</v>
      </c>
      <c r="Y63" t="s">
        <v>46</v>
      </c>
      <c r="Z63">
        <v>0</v>
      </c>
      <c r="AA63" t="s">
        <v>46</v>
      </c>
      <c r="AB63" t="s">
        <v>46</v>
      </c>
      <c r="AC63" t="s">
        <v>46</v>
      </c>
      <c r="AD63">
        <v>0</v>
      </c>
      <c r="AE63">
        <v>1</v>
      </c>
      <c r="AF63">
        <v>0</v>
      </c>
      <c r="AG63">
        <v>1</v>
      </c>
      <c r="AH63">
        <v>1</v>
      </c>
      <c r="AI63">
        <v>1</v>
      </c>
      <c r="AJ63" t="s">
        <v>46</v>
      </c>
      <c r="AK63">
        <v>0</v>
      </c>
      <c r="AL63" t="s">
        <v>46</v>
      </c>
      <c r="AM63" t="s">
        <v>46</v>
      </c>
      <c r="AN63">
        <v>1</v>
      </c>
      <c r="AO63">
        <v>1</v>
      </c>
      <c r="AP63" t="s">
        <v>46</v>
      </c>
      <c r="AQ63" t="s">
        <v>46</v>
      </c>
      <c r="AR63">
        <v>0</v>
      </c>
      <c r="AS63">
        <v>2021</v>
      </c>
    </row>
    <row r="64" spans="1:45" x14ac:dyDescent="0.3">
      <c r="A64">
        <v>807490004</v>
      </c>
      <c r="B64" t="s">
        <v>114</v>
      </c>
      <c r="C64" t="s">
        <v>41</v>
      </c>
      <c r="D64" t="s">
        <v>42</v>
      </c>
      <c r="E64" t="s">
        <v>43</v>
      </c>
      <c r="F64">
        <v>1</v>
      </c>
      <c r="G64">
        <v>1</v>
      </c>
      <c r="H64">
        <v>1</v>
      </c>
      <c r="I64">
        <v>1</v>
      </c>
      <c r="J64">
        <v>0</v>
      </c>
      <c r="K64">
        <v>0</v>
      </c>
      <c r="L64">
        <v>0</v>
      </c>
      <c r="M64">
        <v>0</v>
      </c>
      <c r="N64" t="s">
        <v>44</v>
      </c>
      <c r="O64" t="s">
        <v>45</v>
      </c>
      <c r="P64">
        <v>1</v>
      </c>
      <c r="Q64">
        <v>0</v>
      </c>
      <c r="R64">
        <v>0</v>
      </c>
      <c r="S64">
        <v>1</v>
      </c>
      <c r="T64">
        <v>1</v>
      </c>
      <c r="U64">
        <v>1</v>
      </c>
      <c r="V64">
        <v>1</v>
      </c>
      <c r="W64">
        <v>1</v>
      </c>
      <c r="X64">
        <v>0</v>
      </c>
      <c r="Y64">
        <v>1</v>
      </c>
      <c r="Z64">
        <v>1</v>
      </c>
      <c r="AA64">
        <v>0</v>
      </c>
      <c r="AB64">
        <v>1</v>
      </c>
      <c r="AC64">
        <v>0</v>
      </c>
      <c r="AD64">
        <v>0</v>
      </c>
      <c r="AE64">
        <v>0</v>
      </c>
      <c r="AF64">
        <v>0</v>
      </c>
      <c r="AG64">
        <v>0</v>
      </c>
      <c r="AH64">
        <v>1</v>
      </c>
      <c r="AI64">
        <v>0</v>
      </c>
      <c r="AJ64">
        <v>1</v>
      </c>
      <c r="AK64">
        <v>1</v>
      </c>
      <c r="AL64">
        <v>1</v>
      </c>
      <c r="AM64" t="s">
        <v>46</v>
      </c>
      <c r="AN64" t="s">
        <v>46</v>
      </c>
      <c r="AO64" t="s">
        <v>46</v>
      </c>
      <c r="AP64" t="s">
        <v>46</v>
      </c>
      <c r="AQ64" t="s">
        <v>46</v>
      </c>
      <c r="AR64">
        <v>0</v>
      </c>
      <c r="AS64">
        <v>2021</v>
      </c>
    </row>
    <row r="65" spans="1:45" x14ac:dyDescent="0.3">
      <c r="A65">
        <v>807520002</v>
      </c>
      <c r="B65" t="s">
        <v>115</v>
      </c>
      <c r="C65" t="s">
        <v>41</v>
      </c>
      <c r="D65" t="s">
        <v>42</v>
      </c>
      <c r="E65" t="s">
        <v>43</v>
      </c>
      <c r="F65">
        <v>1</v>
      </c>
      <c r="G65">
        <v>1</v>
      </c>
      <c r="H65">
        <v>1</v>
      </c>
      <c r="I65">
        <v>1</v>
      </c>
      <c r="J65">
        <v>0</v>
      </c>
      <c r="K65">
        <v>0</v>
      </c>
      <c r="L65">
        <v>0</v>
      </c>
      <c r="M65">
        <v>0</v>
      </c>
      <c r="N65" t="s">
        <v>51</v>
      </c>
      <c r="O65" t="s">
        <v>45</v>
      </c>
      <c r="P65">
        <v>1</v>
      </c>
      <c r="Q65">
        <v>0</v>
      </c>
      <c r="R65">
        <v>0</v>
      </c>
      <c r="S65">
        <v>1</v>
      </c>
      <c r="T65">
        <v>1</v>
      </c>
      <c r="U65">
        <v>1</v>
      </c>
      <c r="V65">
        <v>1</v>
      </c>
      <c r="W65">
        <v>1</v>
      </c>
      <c r="X65">
        <v>0</v>
      </c>
      <c r="Y65">
        <v>1</v>
      </c>
      <c r="Z65">
        <v>1</v>
      </c>
      <c r="AA65">
        <v>0</v>
      </c>
      <c r="AB65">
        <v>1</v>
      </c>
      <c r="AC65">
        <v>0</v>
      </c>
      <c r="AD65">
        <v>0</v>
      </c>
      <c r="AE65">
        <v>0</v>
      </c>
      <c r="AF65">
        <v>0</v>
      </c>
      <c r="AG65">
        <v>0</v>
      </c>
      <c r="AH65">
        <v>1</v>
      </c>
      <c r="AI65">
        <v>1</v>
      </c>
      <c r="AJ65">
        <v>1</v>
      </c>
      <c r="AK65">
        <v>1</v>
      </c>
      <c r="AL65">
        <v>1</v>
      </c>
      <c r="AM65" t="s">
        <v>46</v>
      </c>
      <c r="AN65" t="s">
        <v>46</v>
      </c>
      <c r="AO65" t="s">
        <v>46</v>
      </c>
      <c r="AP65" t="s">
        <v>46</v>
      </c>
      <c r="AQ65" t="s">
        <v>46</v>
      </c>
      <c r="AR65">
        <v>0</v>
      </c>
      <c r="AS65">
        <v>2021</v>
      </c>
    </row>
    <row r="66" spans="1:45" x14ac:dyDescent="0.3">
      <c r="A66">
        <v>807650006</v>
      </c>
      <c r="B66" t="s">
        <v>116</v>
      </c>
      <c r="C66" t="s">
        <v>41</v>
      </c>
      <c r="D66" t="s">
        <v>42</v>
      </c>
      <c r="E66" t="s">
        <v>68</v>
      </c>
      <c r="F66">
        <v>1</v>
      </c>
      <c r="G66">
        <v>1</v>
      </c>
      <c r="H66">
        <v>1</v>
      </c>
      <c r="I66">
        <v>0</v>
      </c>
      <c r="J66">
        <v>0</v>
      </c>
      <c r="K66">
        <v>0</v>
      </c>
      <c r="L66">
        <v>0</v>
      </c>
      <c r="M66">
        <v>0</v>
      </c>
      <c r="N66" t="s">
        <v>44</v>
      </c>
      <c r="O66" t="s">
        <v>54</v>
      </c>
      <c r="P66">
        <v>1</v>
      </c>
      <c r="Q66">
        <v>0</v>
      </c>
      <c r="R66">
        <v>0</v>
      </c>
      <c r="S66">
        <v>1</v>
      </c>
      <c r="T66">
        <v>1</v>
      </c>
      <c r="U66">
        <v>1</v>
      </c>
      <c r="V66">
        <v>1</v>
      </c>
      <c r="W66">
        <v>1</v>
      </c>
      <c r="X66">
        <v>0</v>
      </c>
      <c r="Y66">
        <v>1</v>
      </c>
      <c r="Z66">
        <v>0</v>
      </c>
      <c r="AA66">
        <v>1</v>
      </c>
      <c r="AB66">
        <v>1</v>
      </c>
      <c r="AC66">
        <v>0</v>
      </c>
      <c r="AD66">
        <v>0</v>
      </c>
      <c r="AE66">
        <v>0</v>
      </c>
      <c r="AF66">
        <v>0</v>
      </c>
      <c r="AG66">
        <v>0</v>
      </c>
      <c r="AH66">
        <v>1</v>
      </c>
      <c r="AI66">
        <v>1</v>
      </c>
      <c r="AJ66">
        <v>1</v>
      </c>
      <c r="AK66">
        <v>0</v>
      </c>
      <c r="AL66">
        <v>1</v>
      </c>
      <c r="AM66" t="s">
        <v>46</v>
      </c>
      <c r="AN66">
        <v>1</v>
      </c>
      <c r="AO66">
        <v>1</v>
      </c>
      <c r="AP66" t="s">
        <v>46</v>
      </c>
      <c r="AQ66" t="s">
        <v>46</v>
      </c>
      <c r="AR66">
        <v>0</v>
      </c>
      <c r="AS66">
        <v>2021</v>
      </c>
    </row>
    <row r="67" spans="1:45" x14ac:dyDescent="0.3">
      <c r="A67">
        <v>807710007</v>
      </c>
      <c r="B67" t="s">
        <v>117</v>
      </c>
      <c r="C67" t="s">
        <v>41</v>
      </c>
      <c r="D67" t="s">
        <v>42</v>
      </c>
      <c r="E67" t="s">
        <v>68</v>
      </c>
      <c r="F67">
        <v>1</v>
      </c>
      <c r="G67">
        <v>1</v>
      </c>
      <c r="H67">
        <v>1</v>
      </c>
      <c r="I67">
        <v>1</v>
      </c>
      <c r="J67">
        <v>0</v>
      </c>
      <c r="K67">
        <v>0</v>
      </c>
      <c r="L67">
        <v>0</v>
      </c>
      <c r="M67">
        <v>0</v>
      </c>
      <c r="N67" t="s">
        <v>44</v>
      </c>
      <c r="O67" t="s">
        <v>45</v>
      </c>
      <c r="P67">
        <v>1</v>
      </c>
      <c r="Q67">
        <v>0</v>
      </c>
      <c r="R67">
        <v>0</v>
      </c>
      <c r="S67">
        <v>1</v>
      </c>
      <c r="T67">
        <v>1</v>
      </c>
      <c r="U67">
        <v>1</v>
      </c>
      <c r="V67">
        <v>1</v>
      </c>
      <c r="W67">
        <v>1</v>
      </c>
      <c r="X67">
        <v>0</v>
      </c>
      <c r="Y67">
        <v>1</v>
      </c>
      <c r="Z67">
        <v>0</v>
      </c>
      <c r="AA67">
        <v>0</v>
      </c>
      <c r="AB67">
        <v>0</v>
      </c>
      <c r="AC67">
        <v>0</v>
      </c>
      <c r="AD67">
        <v>0</v>
      </c>
      <c r="AE67">
        <v>0</v>
      </c>
      <c r="AF67">
        <v>0</v>
      </c>
      <c r="AG67">
        <v>0</v>
      </c>
      <c r="AH67">
        <v>1</v>
      </c>
      <c r="AI67">
        <v>1</v>
      </c>
      <c r="AJ67">
        <v>1</v>
      </c>
      <c r="AK67">
        <v>1</v>
      </c>
      <c r="AL67">
        <v>1</v>
      </c>
      <c r="AM67" t="s">
        <v>46</v>
      </c>
      <c r="AN67">
        <v>1</v>
      </c>
      <c r="AO67">
        <v>1</v>
      </c>
      <c r="AP67" t="s">
        <v>46</v>
      </c>
      <c r="AQ67" t="s">
        <v>46</v>
      </c>
      <c r="AR67">
        <v>0</v>
      </c>
      <c r="AS67">
        <v>2021</v>
      </c>
    </row>
    <row r="68" spans="1:45" x14ac:dyDescent="0.3">
      <c r="A68">
        <v>813470005</v>
      </c>
      <c r="B68" t="s">
        <v>118</v>
      </c>
      <c r="C68" t="s">
        <v>41</v>
      </c>
      <c r="D68" t="s">
        <v>42</v>
      </c>
      <c r="E68" t="s">
        <v>48</v>
      </c>
      <c r="F68">
        <v>1</v>
      </c>
      <c r="G68">
        <v>1</v>
      </c>
      <c r="H68">
        <v>1</v>
      </c>
      <c r="I68">
        <v>1</v>
      </c>
      <c r="J68">
        <v>0</v>
      </c>
      <c r="K68">
        <v>0</v>
      </c>
      <c r="L68">
        <v>0</v>
      </c>
      <c r="M68">
        <v>0</v>
      </c>
      <c r="N68" t="s">
        <v>51</v>
      </c>
      <c r="O68" t="s">
        <v>45</v>
      </c>
      <c r="P68">
        <v>1</v>
      </c>
      <c r="Q68">
        <v>0</v>
      </c>
      <c r="R68">
        <v>0</v>
      </c>
      <c r="S68">
        <v>1</v>
      </c>
      <c r="T68">
        <v>1</v>
      </c>
      <c r="U68">
        <v>1</v>
      </c>
      <c r="V68">
        <v>1</v>
      </c>
      <c r="W68">
        <v>1</v>
      </c>
      <c r="X68">
        <v>0</v>
      </c>
      <c r="Y68">
        <v>1</v>
      </c>
      <c r="Z68">
        <v>1</v>
      </c>
      <c r="AA68">
        <v>0</v>
      </c>
      <c r="AB68">
        <v>0</v>
      </c>
      <c r="AC68">
        <v>0</v>
      </c>
      <c r="AD68">
        <v>0</v>
      </c>
      <c r="AE68">
        <v>1</v>
      </c>
      <c r="AF68">
        <v>0</v>
      </c>
      <c r="AG68">
        <v>0</v>
      </c>
      <c r="AH68">
        <v>1</v>
      </c>
      <c r="AI68">
        <v>0</v>
      </c>
      <c r="AJ68">
        <v>1</v>
      </c>
      <c r="AK68">
        <v>1</v>
      </c>
      <c r="AL68">
        <v>1</v>
      </c>
      <c r="AM68" t="s">
        <v>46</v>
      </c>
      <c r="AN68" t="s">
        <v>46</v>
      </c>
      <c r="AO68" t="s">
        <v>46</v>
      </c>
      <c r="AP68" t="s">
        <v>46</v>
      </c>
      <c r="AQ68" t="s">
        <v>46</v>
      </c>
      <c r="AR68">
        <v>0</v>
      </c>
      <c r="AS68">
        <v>2021</v>
      </c>
    </row>
    <row r="69" spans="1:45" x14ac:dyDescent="0.3">
      <c r="A69">
        <v>808260009</v>
      </c>
      <c r="B69" t="s">
        <v>119</v>
      </c>
      <c r="C69" t="s">
        <v>41</v>
      </c>
      <c r="D69" t="s">
        <v>42</v>
      </c>
      <c r="E69" t="s">
        <v>48</v>
      </c>
      <c r="F69">
        <v>1</v>
      </c>
      <c r="G69">
        <v>1</v>
      </c>
      <c r="H69">
        <v>1</v>
      </c>
      <c r="I69">
        <v>1</v>
      </c>
      <c r="J69">
        <v>0</v>
      </c>
      <c r="K69">
        <v>0</v>
      </c>
      <c r="L69">
        <v>0</v>
      </c>
      <c r="M69">
        <v>0</v>
      </c>
      <c r="N69" t="s">
        <v>46</v>
      </c>
      <c r="O69" t="s">
        <v>46</v>
      </c>
      <c r="P69" t="s">
        <v>46</v>
      </c>
      <c r="Q69" t="s">
        <v>46</v>
      </c>
      <c r="R69" t="s">
        <v>46</v>
      </c>
      <c r="S69" t="s">
        <v>46</v>
      </c>
      <c r="T69" t="s">
        <v>46</v>
      </c>
      <c r="U69">
        <v>1</v>
      </c>
      <c r="V69">
        <v>1</v>
      </c>
      <c r="W69">
        <v>1</v>
      </c>
      <c r="X69">
        <v>0</v>
      </c>
      <c r="Y69" t="s">
        <v>46</v>
      </c>
      <c r="Z69">
        <v>1</v>
      </c>
      <c r="AA69" t="s">
        <v>46</v>
      </c>
      <c r="AB69" t="s">
        <v>46</v>
      </c>
      <c r="AC69" t="s">
        <v>46</v>
      </c>
      <c r="AD69">
        <v>0</v>
      </c>
      <c r="AE69">
        <v>0</v>
      </c>
      <c r="AF69">
        <v>0</v>
      </c>
      <c r="AG69">
        <v>0</v>
      </c>
      <c r="AH69">
        <v>1</v>
      </c>
      <c r="AI69">
        <v>0</v>
      </c>
      <c r="AJ69" t="s">
        <v>46</v>
      </c>
      <c r="AK69">
        <v>1</v>
      </c>
      <c r="AL69" t="s">
        <v>46</v>
      </c>
      <c r="AM69" t="s">
        <v>46</v>
      </c>
      <c r="AN69" t="s">
        <v>46</v>
      </c>
      <c r="AO69" t="s">
        <v>46</v>
      </c>
      <c r="AP69" t="s">
        <v>46</v>
      </c>
      <c r="AQ69" t="s">
        <v>46</v>
      </c>
      <c r="AR69">
        <v>0</v>
      </c>
      <c r="AS69">
        <v>2021</v>
      </c>
    </row>
    <row r="70" spans="1:45" x14ac:dyDescent="0.3">
      <c r="A70">
        <v>808320002</v>
      </c>
      <c r="B70" t="s">
        <v>120</v>
      </c>
      <c r="C70" t="s">
        <v>41</v>
      </c>
      <c r="D70" t="s">
        <v>42</v>
      </c>
      <c r="E70" t="s">
        <v>48</v>
      </c>
      <c r="F70">
        <v>1</v>
      </c>
      <c r="G70">
        <v>1</v>
      </c>
      <c r="H70">
        <v>1</v>
      </c>
      <c r="I70">
        <v>1</v>
      </c>
      <c r="J70">
        <v>0</v>
      </c>
      <c r="K70">
        <v>0</v>
      </c>
      <c r="L70">
        <v>0</v>
      </c>
      <c r="M70">
        <v>0</v>
      </c>
      <c r="N70" t="s">
        <v>44</v>
      </c>
      <c r="O70" t="s">
        <v>62</v>
      </c>
      <c r="P70">
        <v>1</v>
      </c>
      <c r="Q70">
        <v>1</v>
      </c>
      <c r="R70">
        <v>1</v>
      </c>
      <c r="S70">
        <v>1</v>
      </c>
      <c r="T70">
        <v>1</v>
      </c>
      <c r="U70">
        <v>1</v>
      </c>
      <c r="V70">
        <v>1</v>
      </c>
      <c r="W70">
        <v>1</v>
      </c>
      <c r="X70">
        <v>0</v>
      </c>
      <c r="Y70">
        <v>1</v>
      </c>
      <c r="Z70">
        <v>1</v>
      </c>
      <c r="AA70">
        <v>1</v>
      </c>
      <c r="AB70">
        <v>1</v>
      </c>
      <c r="AC70">
        <v>0</v>
      </c>
      <c r="AD70">
        <v>0</v>
      </c>
      <c r="AE70">
        <v>0</v>
      </c>
      <c r="AF70">
        <v>0</v>
      </c>
      <c r="AG70">
        <v>0</v>
      </c>
      <c r="AH70">
        <v>1</v>
      </c>
      <c r="AI70">
        <v>0</v>
      </c>
      <c r="AJ70">
        <v>1</v>
      </c>
      <c r="AK70">
        <v>1</v>
      </c>
      <c r="AL70">
        <v>1</v>
      </c>
      <c r="AM70" t="s">
        <v>46</v>
      </c>
      <c r="AN70" t="s">
        <v>46</v>
      </c>
      <c r="AO70" t="s">
        <v>46</v>
      </c>
      <c r="AP70" t="s">
        <v>46</v>
      </c>
      <c r="AQ70" t="s">
        <v>46</v>
      </c>
      <c r="AR70">
        <v>0</v>
      </c>
      <c r="AS70">
        <v>2021</v>
      </c>
    </row>
    <row r="71" spans="1:45" x14ac:dyDescent="0.3">
      <c r="A71">
        <v>808470005</v>
      </c>
      <c r="B71" t="s">
        <v>121</v>
      </c>
      <c r="C71" t="s">
        <v>41</v>
      </c>
      <c r="D71" t="s">
        <v>42</v>
      </c>
      <c r="E71" t="s">
        <v>48</v>
      </c>
      <c r="F71">
        <v>1</v>
      </c>
      <c r="G71">
        <v>1</v>
      </c>
      <c r="H71">
        <v>1</v>
      </c>
      <c r="I71">
        <v>1</v>
      </c>
      <c r="J71">
        <v>0</v>
      </c>
      <c r="K71">
        <v>0</v>
      </c>
      <c r="L71">
        <v>0</v>
      </c>
      <c r="M71">
        <v>0</v>
      </c>
      <c r="N71" t="s">
        <v>44</v>
      </c>
      <c r="O71" t="s">
        <v>54</v>
      </c>
      <c r="P71">
        <v>1</v>
      </c>
      <c r="Q71">
        <v>0</v>
      </c>
      <c r="R71">
        <v>0</v>
      </c>
      <c r="S71">
        <v>1</v>
      </c>
      <c r="T71">
        <v>1</v>
      </c>
      <c r="U71">
        <v>1</v>
      </c>
      <c r="V71">
        <v>1</v>
      </c>
      <c r="W71">
        <v>1</v>
      </c>
      <c r="X71">
        <v>0</v>
      </c>
      <c r="Y71">
        <v>1</v>
      </c>
      <c r="Z71">
        <v>1</v>
      </c>
      <c r="AA71">
        <v>0</v>
      </c>
      <c r="AB71">
        <v>1</v>
      </c>
      <c r="AC71">
        <v>0</v>
      </c>
      <c r="AD71">
        <v>0</v>
      </c>
      <c r="AE71">
        <v>0</v>
      </c>
      <c r="AF71">
        <v>0</v>
      </c>
      <c r="AG71">
        <v>1</v>
      </c>
      <c r="AH71">
        <v>1</v>
      </c>
      <c r="AI71">
        <v>1</v>
      </c>
      <c r="AJ71">
        <v>1</v>
      </c>
      <c r="AK71">
        <v>1</v>
      </c>
      <c r="AL71">
        <v>1</v>
      </c>
      <c r="AM71" t="s">
        <v>46</v>
      </c>
      <c r="AN71" t="s">
        <v>46</v>
      </c>
      <c r="AO71" t="s">
        <v>46</v>
      </c>
      <c r="AP71" t="s">
        <v>46</v>
      </c>
      <c r="AQ71" t="s">
        <v>46</v>
      </c>
      <c r="AR71">
        <v>0</v>
      </c>
      <c r="AS71">
        <v>2021</v>
      </c>
    </row>
    <row r="72" spans="1:45" x14ac:dyDescent="0.3">
      <c r="A72">
        <v>808500000</v>
      </c>
      <c r="B72" t="s">
        <v>122</v>
      </c>
      <c r="C72" t="s">
        <v>41</v>
      </c>
      <c r="D72" t="s">
        <v>42</v>
      </c>
      <c r="E72" t="s">
        <v>48</v>
      </c>
      <c r="F72">
        <v>1</v>
      </c>
      <c r="G72">
        <v>1</v>
      </c>
      <c r="H72">
        <v>1</v>
      </c>
      <c r="I72">
        <v>1</v>
      </c>
      <c r="J72">
        <v>0</v>
      </c>
      <c r="K72">
        <v>0</v>
      </c>
      <c r="L72">
        <v>0</v>
      </c>
      <c r="M72">
        <v>0</v>
      </c>
      <c r="N72" t="s">
        <v>51</v>
      </c>
      <c r="O72" t="s">
        <v>54</v>
      </c>
      <c r="P72">
        <v>1</v>
      </c>
      <c r="Q72">
        <v>0</v>
      </c>
      <c r="R72">
        <v>0</v>
      </c>
      <c r="S72">
        <v>1</v>
      </c>
      <c r="T72">
        <v>1</v>
      </c>
      <c r="U72">
        <v>1</v>
      </c>
      <c r="V72">
        <v>1</v>
      </c>
      <c r="W72">
        <v>1</v>
      </c>
      <c r="X72">
        <v>0</v>
      </c>
      <c r="Y72">
        <v>1</v>
      </c>
      <c r="Z72">
        <v>1</v>
      </c>
      <c r="AA72">
        <v>1</v>
      </c>
      <c r="AB72">
        <v>1</v>
      </c>
      <c r="AC72">
        <v>0</v>
      </c>
      <c r="AD72">
        <v>0</v>
      </c>
      <c r="AE72">
        <v>0</v>
      </c>
      <c r="AF72">
        <v>0</v>
      </c>
      <c r="AG72">
        <v>0</v>
      </c>
      <c r="AH72">
        <v>1</v>
      </c>
      <c r="AI72">
        <v>0</v>
      </c>
      <c r="AJ72">
        <v>1</v>
      </c>
      <c r="AK72">
        <v>1</v>
      </c>
      <c r="AL72">
        <v>1</v>
      </c>
      <c r="AM72" t="s">
        <v>46</v>
      </c>
      <c r="AN72" t="s">
        <v>46</v>
      </c>
      <c r="AO72" t="s">
        <v>46</v>
      </c>
      <c r="AP72" t="s">
        <v>46</v>
      </c>
      <c r="AQ72" t="s">
        <v>46</v>
      </c>
      <c r="AR72">
        <v>0</v>
      </c>
      <c r="AS72">
        <v>2021</v>
      </c>
    </row>
    <row r="73" spans="1:45" x14ac:dyDescent="0.3">
      <c r="A73">
        <v>808630008</v>
      </c>
      <c r="B73" t="s">
        <v>123</v>
      </c>
      <c r="C73" t="s">
        <v>41</v>
      </c>
      <c r="D73" t="s">
        <v>42</v>
      </c>
      <c r="E73" t="s">
        <v>68</v>
      </c>
      <c r="F73">
        <v>1</v>
      </c>
      <c r="G73">
        <v>1</v>
      </c>
      <c r="H73">
        <v>1</v>
      </c>
      <c r="I73">
        <v>1</v>
      </c>
      <c r="J73">
        <v>0</v>
      </c>
      <c r="K73">
        <v>0</v>
      </c>
      <c r="L73">
        <v>0</v>
      </c>
      <c r="M73">
        <v>0</v>
      </c>
      <c r="N73" t="s">
        <v>44</v>
      </c>
      <c r="O73" t="s">
        <v>45</v>
      </c>
      <c r="P73">
        <v>1</v>
      </c>
      <c r="Q73">
        <v>1</v>
      </c>
      <c r="R73">
        <v>1</v>
      </c>
      <c r="S73">
        <v>1</v>
      </c>
      <c r="T73">
        <v>1</v>
      </c>
      <c r="U73">
        <v>0</v>
      </c>
      <c r="V73">
        <v>1</v>
      </c>
      <c r="W73">
        <v>1</v>
      </c>
      <c r="X73">
        <v>0</v>
      </c>
      <c r="Y73">
        <v>1</v>
      </c>
      <c r="Z73">
        <v>1</v>
      </c>
      <c r="AA73">
        <v>1</v>
      </c>
      <c r="AB73">
        <v>1</v>
      </c>
      <c r="AC73">
        <v>0</v>
      </c>
      <c r="AD73">
        <v>0</v>
      </c>
      <c r="AE73">
        <v>0</v>
      </c>
      <c r="AF73">
        <v>0</v>
      </c>
      <c r="AG73">
        <v>0</v>
      </c>
      <c r="AH73">
        <v>1</v>
      </c>
      <c r="AI73">
        <v>1</v>
      </c>
      <c r="AJ73">
        <v>1</v>
      </c>
      <c r="AK73">
        <v>0</v>
      </c>
      <c r="AL73">
        <v>1</v>
      </c>
      <c r="AM73" t="s">
        <v>46</v>
      </c>
      <c r="AN73">
        <v>1</v>
      </c>
      <c r="AO73">
        <v>1</v>
      </c>
      <c r="AP73" t="s">
        <v>46</v>
      </c>
      <c r="AQ73" t="s">
        <v>46</v>
      </c>
      <c r="AR73">
        <v>0</v>
      </c>
      <c r="AS73">
        <v>2021</v>
      </c>
    </row>
    <row r="74" spans="1:45" x14ac:dyDescent="0.3">
      <c r="A74">
        <v>808850006</v>
      </c>
      <c r="B74" t="s">
        <v>124</v>
      </c>
      <c r="C74" t="s">
        <v>41</v>
      </c>
      <c r="D74" t="s">
        <v>42</v>
      </c>
      <c r="E74" t="s">
        <v>43</v>
      </c>
      <c r="F74">
        <v>1</v>
      </c>
      <c r="G74">
        <v>1</v>
      </c>
      <c r="H74">
        <v>1</v>
      </c>
      <c r="I74">
        <v>1</v>
      </c>
      <c r="J74">
        <v>0</v>
      </c>
      <c r="K74">
        <v>0</v>
      </c>
      <c r="L74">
        <v>0</v>
      </c>
      <c r="M74">
        <v>0</v>
      </c>
      <c r="N74" t="s">
        <v>44</v>
      </c>
      <c r="O74" t="s">
        <v>45</v>
      </c>
      <c r="P74">
        <v>1</v>
      </c>
      <c r="Q74">
        <v>0</v>
      </c>
      <c r="R74">
        <v>0</v>
      </c>
      <c r="S74">
        <v>1</v>
      </c>
      <c r="T74">
        <v>1</v>
      </c>
      <c r="U74">
        <v>1</v>
      </c>
      <c r="V74">
        <v>1</v>
      </c>
      <c r="W74">
        <v>1</v>
      </c>
      <c r="X74">
        <v>0</v>
      </c>
      <c r="Y74">
        <v>1</v>
      </c>
      <c r="Z74">
        <v>1</v>
      </c>
      <c r="AA74">
        <v>1</v>
      </c>
      <c r="AB74">
        <v>1</v>
      </c>
      <c r="AC74">
        <v>0</v>
      </c>
      <c r="AD74">
        <v>0</v>
      </c>
      <c r="AE74">
        <v>0</v>
      </c>
      <c r="AF74">
        <v>0</v>
      </c>
      <c r="AG74">
        <v>0</v>
      </c>
      <c r="AH74">
        <v>1</v>
      </c>
      <c r="AI74">
        <v>1</v>
      </c>
      <c r="AJ74">
        <v>1</v>
      </c>
      <c r="AK74">
        <v>1</v>
      </c>
      <c r="AL74">
        <v>1</v>
      </c>
      <c r="AM74" t="s">
        <v>46</v>
      </c>
      <c r="AN74" t="s">
        <v>46</v>
      </c>
      <c r="AO74" t="s">
        <v>46</v>
      </c>
      <c r="AP74" t="s">
        <v>46</v>
      </c>
      <c r="AQ74" t="s">
        <v>46</v>
      </c>
      <c r="AR74">
        <v>0</v>
      </c>
      <c r="AS74">
        <v>2021</v>
      </c>
    </row>
    <row r="75" spans="1:45" x14ac:dyDescent="0.3">
      <c r="A75">
        <v>808980001</v>
      </c>
      <c r="B75" t="s">
        <v>125</v>
      </c>
      <c r="C75" t="s">
        <v>41</v>
      </c>
      <c r="D75" t="s">
        <v>42</v>
      </c>
      <c r="E75" t="s">
        <v>68</v>
      </c>
      <c r="F75">
        <v>1</v>
      </c>
      <c r="G75">
        <v>1</v>
      </c>
      <c r="H75">
        <v>1</v>
      </c>
      <c r="I75">
        <v>1</v>
      </c>
      <c r="J75">
        <v>0</v>
      </c>
      <c r="K75">
        <v>0</v>
      </c>
      <c r="L75">
        <v>0</v>
      </c>
      <c r="M75">
        <v>0</v>
      </c>
      <c r="N75" t="s">
        <v>51</v>
      </c>
      <c r="O75" t="s">
        <v>62</v>
      </c>
      <c r="P75">
        <v>1</v>
      </c>
      <c r="Q75">
        <v>1</v>
      </c>
      <c r="R75">
        <v>1</v>
      </c>
      <c r="S75">
        <v>1</v>
      </c>
      <c r="T75">
        <v>1</v>
      </c>
      <c r="U75">
        <v>0</v>
      </c>
      <c r="V75">
        <v>1</v>
      </c>
      <c r="W75">
        <v>1</v>
      </c>
      <c r="X75">
        <v>0</v>
      </c>
      <c r="Y75">
        <v>1</v>
      </c>
      <c r="Z75">
        <v>1</v>
      </c>
      <c r="AA75">
        <v>0</v>
      </c>
      <c r="AB75">
        <v>1</v>
      </c>
      <c r="AC75">
        <v>0</v>
      </c>
      <c r="AD75">
        <v>0</v>
      </c>
      <c r="AE75">
        <v>0</v>
      </c>
      <c r="AF75">
        <v>0</v>
      </c>
      <c r="AG75">
        <v>0</v>
      </c>
      <c r="AH75">
        <v>1</v>
      </c>
      <c r="AI75">
        <v>1</v>
      </c>
      <c r="AJ75">
        <v>1</v>
      </c>
      <c r="AK75">
        <v>0</v>
      </c>
      <c r="AL75">
        <v>1</v>
      </c>
      <c r="AM75" t="s">
        <v>46</v>
      </c>
      <c r="AN75">
        <v>1</v>
      </c>
      <c r="AO75">
        <v>1</v>
      </c>
      <c r="AP75" t="s">
        <v>46</v>
      </c>
      <c r="AQ75" t="s">
        <v>46</v>
      </c>
      <c r="AR75">
        <v>0</v>
      </c>
      <c r="AS75">
        <v>2021</v>
      </c>
    </row>
    <row r="76" spans="1:45" x14ac:dyDescent="0.3">
      <c r="A76">
        <v>809190004</v>
      </c>
      <c r="B76" t="s">
        <v>126</v>
      </c>
      <c r="C76" t="s">
        <v>41</v>
      </c>
      <c r="D76" t="s">
        <v>42</v>
      </c>
      <c r="E76" t="s">
        <v>43</v>
      </c>
      <c r="F76">
        <v>1</v>
      </c>
      <c r="G76">
        <v>1</v>
      </c>
      <c r="H76">
        <v>1</v>
      </c>
      <c r="I76">
        <v>1</v>
      </c>
      <c r="J76">
        <v>0</v>
      </c>
      <c r="K76">
        <v>0</v>
      </c>
      <c r="L76">
        <v>0</v>
      </c>
      <c r="M76">
        <v>0</v>
      </c>
      <c r="N76" t="s">
        <v>44</v>
      </c>
      <c r="O76" t="s">
        <v>54</v>
      </c>
      <c r="P76" t="s">
        <v>46</v>
      </c>
      <c r="Q76" t="s">
        <v>46</v>
      </c>
      <c r="R76" t="s">
        <v>46</v>
      </c>
      <c r="S76">
        <v>1</v>
      </c>
      <c r="T76">
        <v>1</v>
      </c>
      <c r="U76">
        <v>1</v>
      </c>
      <c r="V76">
        <v>1</v>
      </c>
      <c r="W76">
        <v>1</v>
      </c>
      <c r="X76">
        <v>0</v>
      </c>
      <c r="Y76">
        <v>1</v>
      </c>
      <c r="Z76">
        <v>1</v>
      </c>
      <c r="AA76">
        <v>0</v>
      </c>
      <c r="AB76">
        <v>0</v>
      </c>
      <c r="AC76">
        <v>0</v>
      </c>
      <c r="AD76">
        <v>0</v>
      </c>
      <c r="AE76">
        <v>0</v>
      </c>
      <c r="AF76">
        <v>0</v>
      </c>
      <c r="AG76">
        <v>0</v>
      </c>
      <c r="AH76">
        <v>1</v>
      </c>
      <c r="AI76">
        <v>1</v>
      </c>
      <c r="AJ76">
        <v>1</v>
      </c>
      <c r="AK76">
        <v>1</v>
      </c>
      <c r="AL76">
        <v>1</v>
      </c>
      <c r="AM76" t="s">
        <v>46</v>
      </c>
      <c r="AN76" t="s">
        <v>46</v>
      </c>
      <c r="AO76" t="s">
        <v>46</v>
      </c>
      <c r="AP76" t="s">
        <v>46</v>
      </c>
      <c r="AQ76" t="s">
        <v>46</v>
      </c>
      <c r="AR76">
        <v>0</v>
      </c>
      <c r="AS76">
        <v>2021</v>
      </c>
    </row>
    <row r="77" spans="1:45" x14ac:dyDescent="0.3">
      <c r="A77">
        <v>809240003</v>
      </c>
      <c r="B77" t="s">
        <v>127</v>
      </c>
      <c r="C77" t="s">
        <v>41</v>
      </c>
      <c r="D77" t="s">
        <v>42</v>
      </c>
      <c r="E77" t="s">
        <v>48</v>
      </c>
      <c r="F77">
        <v>1</v>
      </c>
      <c r="G77">
        <v>1</v>
      </c>
      <c r="H77">
        <v>1</v>
      </c>
      <c r="I77">
        <v>1</v>
      </c>
      <c r="J77">
        <v>0</v>
      </c>
      <c r="K77">
        <v>0</v>
      </c>
      <c r="L77">
        <v>0</v>
      </c>
      <c r="M77">
        <v>0</v>
      </c>
      <c r="N77" t="s">
        <v>46</v>
      </c>
      <c r="O77" t="s">
        <v>46</v>
      </c>
      <c r="P77" t="s">
        <v>46</v>
      </c>
      <c r="Q77" t="s">
        <v>46</v>
      </c>
      <c r="R77" t="s">
        <v>46</v>
      </c>
      <c r="S77" t="s">
        <v>46</v>
      </c>
      <c r="T77" t="s">
        <v>46</v>
      </c>
      <c r="U77">
        <v>1</v>
      </c>
      <c r="V77">
        <v>1</v>
      </c>
      <c r="W77">
        <v>1</v>
      </c>
      <c r="X77">
        <v>0</v>
      </c>
      <c r="Y77" t="s">
        <v>46</v>
      </c>
      <c r="Z77">
        <v>1</v>
      </c>
      <c r="AA77" t="s">
        <v>46</v>
      </c>
      <c r="AB77" t="s">
        <v>46</v>
      </c>
      <c r="AC77" t="s">
        <v>46</v>
      </c>
      <c r="AD77">
        <v>0</v>
      </c>
      <c r="AE77">
        <v>0</v>
      </c>
      <c r="AF77">
        <v>0</v>
      </c>
      <c r="AG77">
        <v>0</v>
      </c>
      <c r="AH77">
        <v>1</v>
      </c>
      <c r="AI77">
        <v>1</v>
      </c>
      <c r="AJ77" t="s">
        <v>46</v>
      </c>
      <c r="AK77">
        <v>1</v>
      </c>
      <c r="AL77" t="s">
        <v>46</v>
      </c>
      <c r="AM77" t="s">
        <v>46</v>
      </c>
      <c r="AN77" t="s">
        <v>46</v>
      </c>
      <c r="AO77" t="s">
        <v>46</v>
      </c>
      <c r="AP77" t="s">
        <v>46</v>
      </c>
      <c r="AQ77" t="s">
        <v>46</v>
      </c>
      <c r="AR77">
        <v>0</v>
      </c>
      <c r="AS77">
        <v>2021</v>
      </c>
    </row>
    <row r="78" spans="1:45" x14ac:dyDescent="0.3">
      <c r="A78">
        <v>809450006</v>
      </c>
      <c r="B78" t="s">
        <v>128</v>
      </c>
      <c r="C78" t="s">
        <v>41</v>
      </c>
      <c r="D78" t="s">
        <v>42</v>
      </c>
      <c r="E78" t="s">
        <v>48</v>
      </c>
      <c r="F78">
        <v>1</v>
      </c>
      <c r="G78">
        <v>1</v>
      </c>
      <c r="H78">
        <v>1</v>
      </c>
      <c r="I78">
        <v>1</v>
      </c>
      <c r="J78">
        <v>0</v>
      </c>
      <c r="K78">
        <v>0</v>
      </c>
      <c r="L78">
        <v>0</v>
      </c>
      <c r="M78">
        <v>0</v>
      </c>
      <c r="N78" t="s">
        <v>44</v>
      </c>
      <c r="O78" t="s">
        <v>45</v>
      </c>
      <c r="P78">
        <v>0</v>
      </c>
      <c r="Q78">
        <v>0</v>
      </c>
      <c r="R78">
        <v>0</v>
      </c>
      <c r="S78">
        <v>1</v>
      </c>
      <c r="T78">
        <v>1</v>
      </c>
      <c r="U78">
        <v>0</v>
      </c>
      <c r="V78">
        <v>1</v>
      </c>
      <c r="W78">
        <v>1</v>
      </c>
      <c r="X78">
        <v>0</v>
      </c>
      <c r="Y78">
        <v>1</v>
      </c>
      <c r="Z78">
        <v>1</v>
      </c>
      <c r="AA78">
        <v>1</v>
      </c>
      <c r="AB78">
        <v>1</v>
      </c>
      <c r="AC78">
        <v>0</v>
      </c>
      <c r="AD78">
        <v>0</v>
      </c>
      <c r="AE78">
        <v>0</v>
      </c>
      <c r="AF78">
        <v>0</v>
      </c>
      <c r="AG78">
        <v>0</v>
      </c>
      <c r="AH78">
        <v>1</v>
      </c>
      <c r="AI78">
        <v>0</v>
      </c>
      <c r="AJ78">
        <v>1</v>
      </c>
      <c r="AK78">
        <v>1</v>
      </c>
      <c r="AL78">
        <v>1</v>
      </c>
      <c r="AM78" t="s">
        <v>46</v>
      </c>
      <c r="AN78" t="s">
        <v>46</v>
      </c>
      <c r="AO78" t="s">
        <v>46</v>
      </c>
      <c r="AP78" t="s">
        <v>46</v>
      </c>
      <c r="AQ78" t="s">
        <v>46</v>
      </c>
      <c r="AR78">
        <v>0</v>
      </c>
      <c r="AS78">
        <v>2021</v>
      </c>
    </row>
    <row r="79" spans="1:45" x14ac:dyDescent="0.3">
      <c r="A79">
        <v>809610007</v>
      </c>
      <c r="B79" t="s">
        <v>129</v>
      </c>
      <c r="C79" t="s">
        <v>41</v>
      </c>
      <c r="D79" t="s">
        <v>42</v>
      </c>
      <c r="E79" t="s">
        <v>61</v>
      </c>
      <c r="F79">
        <v>1</v>
      </c>
      <c r="G79">
        <v>1</v>
      </c>
      <c r="H79">
        <v>1</v>
      </c>
      <c r="I79">
        <v>1</v>
      </c>
      <c r="J79">
        <v>0</v>
      </c>
      <c r="K79">
        <v>0</v>
      </c>
      <c r="L79">
        <v>0</v>
      </c>
      <c r="M79">
        <v>0</v>
      </c>
      <c r="N79" t="s">
        <v>44</v>
      </c>
      <c r="O79" t="s">
        <v>62</v>
      </c>
      <c r="P79">
        <v>1</v>
      </c>
      <c r="Q79">
        <v>1</v>
      </c>
      <c r="R79">
        <v>1</v>
      </c>
      <c r="S79">
        <v>1</v>
      </c>
      <c r="T79">
        <v>1</v>
      </c>
      <c r="U79">
        <v>1</v>
      </c>
      <c r="V79">
        <v>1</v>
      </c>
      <c r="W79">
        <v>1</v>
      </c>
      <c r="X79">
        <v>0</v>
      </c>
      <c r="Y79">
        <v>1</v>
      </c>
      <c r="Z79">
        <v>0</v>
      </c>
      <c r="AA79">
        <v>0</v>
      </c>
      <c r="AB79">
        <v>1</v>
      </c>
      <c r="AC79">
        <v>0</v>
      </c>
      <c r="AD79">
        <v>0</v>
      </c>
      <c r="AE79">
        <v>0</v>
      </c>
      <c r="AF79">
        <v>0</v>
      </c>
      <c r="AG79">
        <v>0</v>
      </c>
      <c r="AH79">
        <v>1</v>
      </c>
      <c r="AI79">
        <v>0</v>
      </c>
      <c r="AJ79">
        <v>1</v>
      </c>
      <c r="AK79">
        <v>0</v>
      </c>
      <c r="AL79">
        <v>1</v>
      </c>
      <c r="AM79" t="s">
        <v>46</v>
      </c>
      <c r="AN79">
        <v>1</v>
      </c>
      <c r="AO79">
        <v>1</v>
      </c>
      <c r="AP79" t="s">
        <v>46</v>
      </c>
      <c r="AQ79" t="s">
        <v>46</v>
      </c>
      <c r="AR79">
        <v>0</v>
      </c>
      <c r="AS79">
        <v>2021</v>
      </c>
    </row>
    <row r="80" spans="1:45" x14ac:dyDescent="0.3">
      <c r="A80">
        <v>809770005</v>
      </c>
      <c r="B80" t="s">
        <v>130</v>
      </c>
      <c r="C80" t="s">
        <v>41</v>
      </c>
      <c r="D80" t="s">
        <v>42</v>
      </c>
      <c r="E80" t="s">
        <v>48</v>
      </c>
      <c r="F80">
        <v>1</v>
      </c>
      <c r="G80">
        <v>1</v>
      </c>
      <c r="H80">
        <v>1</v>
      </c>
      <c r="I80">
        <v>1</v>
      </c>
      <c r="J80">
        <v>0</v>
      </c>
      <c r="K80">
        <v>0</v>
      </c>
      <c r="L80">
        <v>0</v>
      </c>
      <c r="M80">
        <v>0</v>
      </c>
      <c r="N80" t="s">
        <v>46</v>
      </c>
      <c r="O80" t="s">
        <v>46</v>
      </c>
      <c r="P80" t="s">
        <v>46</v>
      </c>
      <c r="Q80" t="s">
        <v>46</v>
      </c>
      <c r="R80" t="s">
        <v>46</v>
      </c>
      <c r="S80" t="s">
        <v>46</v>
      </c>
      <c r="T80" t="s">
        <v>46</v>
      </c>
      <c r="U80">
        <v>0</v>
      </c>
      <c r="V80">
        <v>1</v>
      </c>
      <c r="W80">
        <v>1</v>
      </c>
      <c r="X80">
        <v>0</v>
      </c>
      <c r="Y80" t="s">
        <v>46</v>
      </c>
      <c r="Z80">
        <v>1</v>
      </c>
      <c r="AA80" t="s">
        <v>46</v>
      </c>
      <c r="AB80" t="s">
        <v>46</v>
      </c>
      <c r="AC80" t="s">
        <v>46</v>
      </c>
      <c r="AD80">
        <v>0</v>
      </c>
      <c r="AE80">
        <v>0</v>
      </c>
      <c r="AF80">
        <v>0</v>
      </c>
      <c r="AG80">
        <v>0</v>
      </c>
      <c r="AH80">
        <v>1</v>
      </c>
      <c r="AI80">
        <v>0</v>
      </c>
      <c r="AJ80" t="s">
        <v>46</v>
      </c>
      <c r="AK80">
        <v>1</v>
      </c>
      <c r="AL80" t="s">
        <v>46</v>
      </c>
      <c r="AM80" t="s">
        <v>46</v>
      </c>
      <c r="AN80" t="s">
        <v>46</v>
      </c>
      <c r="AO80" t="s">
        <v>46</v>
      </c>
      <c r="AP80" t="s">
        <v>46</v>
      </c>
      <c r="AQ80" t="s">
        <v>46</v>
      </c>
      <c r="AR80">
        <v>0</v>
      </c>
      <c r="AS80">
        <v>2021</v>
      </c>
    </row>
    <row r="81" spans="1:45" x14ac:dyDescent="0.3">
      <c r="A81">
        <v>809960009</v>
      </c>
      <c r="B81" t="s">
        <v>131</v>
      </c>
      <c r="C81" t="s">
        <v>41</v>
      </c>
      <c r="D81" t="s">
        <v>42</v>
      </c>
      <c r="E81" t="s">
        <v>48</v>
      </c>
      <c r="F81">
        <v>1</v>
      </c>
      <c r="G81">
        <v>1</v>
      </c>
      <c r="H81">
        <v>1</v>
      </c>
      <c r="I81">
        <v>1</v>
      </c>
      <c r="J81">
        <v>0</v>
      </c>
      <c r="K81">
        <v>0</v>
      </c>
      <c r="L81">
        <v>0</v>
      </c>
      <c r="M81">
        <v>0</v>
      </c>
      <c r="N81" t="s">
        <v>44</v>
      </c>
      <c r="O81" t="s">
        <v>45</v>
      </c>
      <c r="P81">
        <v>1</v>
      </c>
      <c r="Q81">
        <v>0</v>
      </c>
      <c r="R81">
        <v>0</v>
      </c>
      <c r="S81">
        <v>1</v>
      </c>
      <c r="T81">
        <v>1</v>
      </c>
      <c r="U81">
        <v>0</v>
      </c>
      <c r="V81">
        <v>1</v>
      </c>
      <c r="W81">
        <v>1</v>
      </c>
      <c r="X81">
        <v>0</v>
      </c>
      <c r="Y81">
        <v>1</v>
      </c>
      <c r="Z81">
        <v>1</v>
      </c>
      <c r="AA81">
        <v>1</v>
      </c>
      <c r="AB81">
        <v>1</v>
      </c>
      <c r="AC81">
        <v>0</v>
      </c>
      <c r="AD81">
        <v>0</v>
      </c>
      <c r="AE81">
        <v>0</v>
      </c>
      <c r="AF81">
        <v>0</v>
      </c>
      <c r="AG81">
        <v>0</v>
      </c>
      <c r="AH81">
        <v>1</v>
      </c>
      <c r="AI81">
        <v>1</v>
      </c>
      <c r="AJ81">
        <v>1</v>
      </c>
      <c r="AK81">
        <v>0</v>
      </c>
      <c r="AL81">
        <v>1</v>
      </c>
      <c r="AM81" t="s">
        <v>46</v>
      </c>
      <c r="AN81" t="s">
        <v>46</v>
      </c>
      <c r="AO81" t="s">
        <v>46</v>
      </c>
      <c r="AP81" t="s">
        <v>46</v>
      </c>
      <c r="AQ81" t="s">
        <v>46</v>
      </c>
      <c r="AR81">
        <v>0</v>
      </c>
      <c r="AS81">
        <v>2021</v>
      </c>
    </row>
    <row r="82" spans="1:45" x14ac:dyDescent="0.3">
      <c r="A82">
        <v>810000000</v>
      </c>
      <c r="B82" t="s">
        <v>132</v>
      </c>
      <c r="C82" t="s">
        <v>41</v>
      </c>
      <c r="D82" t="s">
        <v>42</v>
      </c>
      <c r="E82" t="s">
        <v>48</v>
      </c>
      <c r="F82">
        <v>1</v>
      </c>
      <c r="G82">
        <v>1</v>
      </c>
      <c r="H82">
        <v>1</v>
      </c>
      <c r="I82">
        <v>1</v>
      </c>
      <c r="J82">
        <v>0</v>
      </c>
      <c r="K82">
        <v>0</v>
      </c>
      <c r="L82">
        <v>0</v>
      </c>
      <c r="M82">
        <v>0</v>
      </c>
      <c r="N82" t="s">
        <v>51</v>
      </c>
      <c r="O82" t="s">
        <v>45</v>
      </c>
      <c r="P82">
        <v>1</v>
      </c>
      <c r="Q82">
        <v>0</v>
      </c>
      <c r="R82">
        <v>0</v>
      </c>
      <c r="S82">
        <v>1</v>
      </c>
      <c r="T82">
        <v>1</v>
      </c>
      <c r="U82">
        <v>1</v>
      </c>
      <c r="V82">
        <v>1</v>
      </c>
      <c r="W82">
        <v>1</v>
      </c>
      <c r="X82">
        <v>0</v>
      </c>
      <c r="Y82">
        <v>1</v>
      </c>
      <c r="Z82">
        <v>1</v>
      </c>
      <c r="AA82">
        <v>1</v>
      </c>
      <c r="AB82">
        <v>1</v>
      </c>
      <c r="AC82">
        <v>0</v>
      </c>
      <c r="AD82">
        <v>0</v>
      </c>
      <c r="AE82">
        <v>0</v>
      </c>
      <c r="AF82">
        <v>0</v>
      </c>
      <c r="AG82">
        <v>0</v>
      </c>
      <c r="AH82">
        <v>1</v>
      </c>
      <c r="AI82">
        <v>1</v>
      </c>
      <c r="AJ82">
        <v>1</v>
      </c>
      <c r="AK82">
        <v>1</v>
      </c>
      <c r="AL82">
        <v>1</v>
      </c>
      <c r="AM82" t="s">
        <v>46</v>
      </c>
      <c r="AN82" t="s">
        <v>46</v>
      </c>
      <c r="AO82" t="s">
        <v>46</v>
      </c>
      <c r="AP82" t="s">
        <v>46</v>
      </c>
      <c r="AQ82" t="s">
        <v>46</v>
      </c>
      <c r="AR82">
        <v>0</v>
      </c>
      <c r="AS82">
        <v>2021</v>
      </c>
    </row>
    <row r="83" spans="1:45" x14ac:dyDescent="0.3">
      <c r="A83">
        <v>810170005</v>
      </c>
      <c r="B83" t="s">
        <v>133</v>
      </c>
      <c r="C83" t="s">
        <v>41</v>
      </c>
      <c r="D83" t="s">
        <v>42</v>
      </c>
      <c r="E83" t="s">
        <v>61</v>
      </c>
      <c r="F83">
        <v>1</v>
      </c>
      <c r="G83">
        <v>1</v>
      </c>
      <c r="H83">
        <v>1</v>
      </c>
      <c r="I83" t="s">
        <v>46</v>
      </c>
      <c r="J83" t="s">
        <v>46</v>
      </c>
      <c r="K83" t="s">
        <v>46</v>
      </c>
      <c r="L83" t="s">
        <v>46</v>
      </c>
      <c r="M83" t="s">
        <v>46</v>
      </c>
      <c r="N83" t="s">
        <v>44</v>
      </c>
      <c r="O83" t="s">
        <v>62</v>
      </c>
      <c r="P83">
        <v>1</v>
      </c>
      <c r="Q83">
        <v>1</v>
      </c>
      <c r="R83">
        <v>1</v>
      </c>
      <c r="S83">
        <v>1</v>
      </c>
      <c r="T83">
        <v>1</v>
      </c>
      <c r="U83">
        <v>1</v>
      </c>
      <c r="V83">
        <v>1</v>
      </c>
      <c r="W83">
        <v>1</v>
      </c>
      <c r="X83">
        <v>0</v>
      </c>
      <c r="Y83">
        <v>1</v>
      </c>
      <c r="Z83">
        <v>0</v>
      </c>
      <c r="AA83">
        <v>0</v>
      </c>
      <c r="AB83">
        <v>1</v>
      </c>
      <c r="AC83">
        <v>0</v>
      </c>
      <c r="AD83">
        <v>0</v>
      </c>
      <c r="AE83">
        <v>0</v>
      </c>
      <c r="AF83">
        <v>0</v>
      </c>
      <c r="AG83">
        <v>1</v>
      </c>
      <c r="AH83">
        <v>1</v>
      </c>
      <c r="AI83">
        <v>1</v>
      </c>
      <c r="AJ83">
        <v>1</v>
      </c>
      <c r="AK83">
        <v>0</v>
      </c>
      <c r="AL83">
        <v>1</v>
      </c>
      <c r="AM83" t="s">
        <v>46</v>
      </c>
      <c r="AN83">
        <v>1</v>
      </c>
      <c r="AO83">
        <v>1</v>
      </c>
      <c r="AP83" t="s">
        <v>46</v>
      </c>
      <c r="AQ83" t="s">
        <v>46</v>
      </c>
      <c r="AR83">
        <v>0</v>
      </c>
      <c r="AS83">
        <v>2021</v>
      </c>
    </row>
    <row r="84" spans="1:45" x14ac:dyDescent="0.3">
      <c r="A84">
        <v>816290004</v>
      </c>
      <c r="B84" t="s">
        <v>134</v>
      </c>
      <c r="C84" t="s">
        <v>41</v>
      </c>
      <c r="D84" t="s">
        <v>42</v>
      </c>
      <c r="E84" t="s">
        <v>48</v>
      </c>
      <c r="F84">
        <v>1</v>
      </c>
      <c r="G84">
        <v>1</v>
      </c>
      <c r="H84">
        <v>1</v>
      </c>
      <c r="I84">
        <v>1</v>
      </c>
      <c r="J84">
        <v>0</v>
      </c>
      <c r="K84">
        <v>0</v>
      </c>
      <c r="L84">
        <v>0</v>
      </c>
      <c r="M84">
        <v>0</v>
      </c>
      <c r="N84" t="s">
        <v>46</v>
      </c>
      <c r="O84" t="s">
        <v>46</v>
      </c>
      <c r="P84" t="s">
        <v>46</v>
      </c>
      <c r="Q84" t="s">
        <v>46</v>
      </c>
      <c r="R84" t="s">
        <v>46</v>
      </c>
      <c r="S84" t="s">
        <v>46</v>
      </c>
      <c r="T84" t="s">
        <v>46</v>
      </c>
      <c r="U84">
        <v>1</v>
      </c>
      <c r="V84">
        <v>1</v>
      </c>
      <c r="W84">
        <v>1</v>
      </c>
      <c r="X84">
        <v>0</v>
      </c>
      <c r="Y84" t="s">
        <v>46</v>
      </c>
      <c r="Z84">
        <v>1</v>
      </c>
      <c r="AA84" t="s">
        <v>46</v>
      </c>
      <c r="AB84" t="s">
        <v>46</v>
      </c>
      <c r="AC84" t="s">
        <v>46</v>
      </c>
      <c r="AD84">
        <v>0</v>
      </c>
      <c r="AE84">
        <v>0</v>
      </c>
      <c r="AF84">
        <v>0</v>
      </c>
      <c r="AG84">
        <v>0</v>
      </c>
      <c r="AH84">
        <v>1</v>
      </c>
      <c r="AI84">
        <v>1</v>
      </c>
      <c r="AJ84" t="s">
        <v>46</v>
      </c>
      <c r="AK84">
        <v>1</v>
      </c>
      <c r="AL84" t="s">
        <v>46</v>
      </c>
      <c r="AM84" t="s">
        <v>46</v>
      </c>
      <c r="AN84" t="s">
        <v>46</v>
      </c>
      <c r="AO84" t="s">
        <v>46</v>
      </c>
      <c r="AP84" t="s">
        <v>46</v>
      </c>
      <c r="AQ84" t="s">
        <v>46</v>
      </c>
      <c r="AR84">
        <v>0</v>
      </c>
      <c r="AS84">
        <v>2021</v>
      </c>
    </row>
    <row r="85" spans="1:45" x14ac:dyDescent="0.3">
      <c r="A85">
        <v>810220002</v>
      </c>
      <c r="B85" t="s">
        <v>135</v>
      </c>
      <c r="C85" t="s">
        <v>41</v>
      </c>
      <c r="D85" t="s">
        <v>42</v>
      </c>
      <c r="E85" t="s">
        <v>68</v>
      </c>
      <c r="F85">
        <v>1</v>
      </c>
      <c r="G85">
        <v>1</v>
      </c>
      <c r="H85">
        <v>1</v>
      </c>
      <c r="I85">
        <v>1</v>
      </c>
      <c r="J85">
        <v>0</v>
      </c>
      <c r="K85">
        <v>0</v>
      </c>
      <c r="L85">
        <v>0</v>
      </c>
      <c r="M85">
        <v>0</v>
      </c>
      <c r="N85" t="s">
        <v>51</v>
      </c>
      <c r="O85" t="s">
        <v>62</v>
      </c>
      <c r="P85">
        <v>1</v>
      </c>
      <c r="Q85">
        <v>1</v>
      </c>
      <c r="R85">
        <v>1</v>
      </c>
      <c r="S85">
        <v>1</v>
      </c>
      <c r="T85">
        <v>1</v>
      </c>
      <c r="U85">
        <v>1</v>
      </c>
      <c r="V85">
        <v>1</v>
      </c>
      <c r="W85">
        <v>1</v>
      </c>
      <c r="X85">
        <v>0</v>
      </c>
      <c r="Y85">
        <v>1</v>
      </c>
      <c r="Z85">
        <v>1</v>
      </c>
      <c r="AA85">
        <v>1</v>
      </c>
      <c r="AB85">
        <v>1</v>
      </c>
      <c r="AC85">
        <v>0</v>
      </c>
      <c r="AD85">
        <v>0</v>
      </c>
      <c r="AE85">
        <v>0</v>
      </c>
      <c r="AF85">
        <v>0</v>
      </c>
      <c r="AG85">
        <v>0</v>
      </c>
      <c r="AH85">
        <v>1</v>
      </c>
      <c r="AI85">
        <v>1</v>
      </c>
      <c r="AJ85">
        <v>1</v>
      </c>
      <c r="AK85">
        <v>0</v>
      </c>
      <c r="AL85">
        <v>1</v>
      </c>
      <c r="AM85" t="s">
        <v>46</v>
      </c>
      <c r="AN85">
        <v>1</v>
      </c>
      <c r="AO85">
        <v>1</v>
      </c>
      <c r="AP85" t="s">
        <v>46</v>
      </c>
      <c r="AQ85" t="s">
        <v>46</v>
      </c>
      <c r="AR85">
        <v>0</v>
      </c>
      <c r="AS85">
        <v>2021</v>
      </c>
    </row>
    <row r="86" spans="1:45" x14ac:dyDescent="0.3">
      <c r="A86">
        <v>810380001</v>
      </c>
      <c r="B86" t="s">
        <v>136</v>
      </c>
      <c r="C86" t="s">
        <v>41</v>
      </c>
      <c r="D86" t="s">
        <v>42</v>
      </c>
      <c r="E86" t="s">
        <v>48</v>
      </c>
      <c r="F86">
        <v>1</v>
      </c>
      <c r="G86">
        <v>1</v>
      </c>
      <c r="H86">
        <v>1</v>
      </c>
      <c r="I86">
        <v>1</v>
      </c>
      <c r="J86">
        <v>0</v>
      </c>
      <c r="K86">
        <v>0</v>
      </c>
      <c r="L86">
        <v>0</v>
      </c>
      <c r="M86">
        <v>0</v>
      </c>
      <c r="N86" t="s">
        <v>51</v>
      </c>
      <c r="O86" t="s">
        <v>46</v>
      </c>
      <c r="P86">
        <v>1</v>
      </c>
      <c r="Q86" t="s">
        <v>46</v>
      </c>
      <c r="R86" t="s">
        <v>46</v>
      </c>
      <c r="S86">
        <v>1</v>
      </c>
      <c r="T86">
        <v>1</v>
      </c>
      <c r="U86">
        <v>0</v>
      </c>
      <c r="V86">
        <v>1</v>
      </c>
      <c r="W86">
        <v>1</v>
      </c>
      <c r="X86">
        <v>0</v>
      </c>
      <c r="Y86">
        <v>1</v>
      </c>
      <c r="Z86">
        <v>1</v>
      </c>
      <c r="AA86">
        <v>0</v>
      </c>
      <c r="AB86">
        <v>0</v>
      </c>
      <c r="AC86">
        <v>0</v>
      </c>
      <c r="AD86">
        <v>0</v>
      </c>
      <c r="AE86">
        <v>0</v>
      </c>
      <c r="AF86">
        <v>0</v>
      </c>
      <c r="AG86">
        <v>0</v>
      </c>
      <c r="AH86">
        <v>1</v>
      </c>
      <c r="AI86">
        <v>0</v>
      </c>
      <c r="AJ86">
        <v>1</v>
      </c>
      <c r="AK86">
        <v>1</v>
      </c>
      <c r="AL86">
        <v>1</v>
      </c>
      <c r="AM86" t="s">
        <v>46</v>
      </c>
      <c r="AN86" t="s">
        <v>46</v>
      </c>
      <c r="AO86" t="s">
        <v>46</v>
      </c>
      <c r="AP86" t="s">
        <v>46</v>
      </c>
      <c r="AQ86" t="s">
        <v>46</v>
      </c>
      <c r="AR86">
        <v>0</v>
      </c>
      <c r="AS86">
        <v>2021</v>
      </c>
    </row>
    <row r="87" spans="1:45" x14ac:dyDescent="0.3">
      <c r="A87">
        <v>810430008</v>
      </c>
      <c r="B87" t="s">
        <v>137</v>
      </c>
      <c r="C87" t="s">
        <v>41</v>
      </c>
      <c r="D87" t="s">
        <v>42</v>
      </c>
      <c r="E87" t="s">
        <v>48</v>
      </c>
      <c r="F87">
        <v>1</v>
      </c>
      <c r="G87">
        <v>1</v>
      </c>
      <c r="H87">
        <v>1</v>
      </c>
      <c r="I87">
        <v>1</v>
      </c>
      <c r="J87">
        <v>0</v>
      </c>
      <c r="K87">
        <v>0</v>
      </c>
      <c r="L87">
        <v>0</v>
      </c>
      <c r="M87">
        <v>0</v>
      </c>
      <c r="N87" t="s">
        <v>44</v>
      </c>
      <c r="O87" t="s">
        <v>45</v>
      </c>
      <c r="P87">
        <v>1</v>
      </c>
      <c r="Q87">
        <v>0</v>
      </c>
      <c r="R87">
        <v>0</v>
      </c>
      <c r="S87">
        <v>1</v>
      </c>
      <c r="T87">
        <v>1</v>
      </c>
      <c r="U87">
        <v>0</v>
      </c>
      <c r="V87">
        <v>1</v>
      </c>
      <c r="W87">
        <v>1</v>
      </c>
      <c r="X87">
        <v>0</v>
      </c>
      <c r="Y87">
        <v>1</v>
      </c>
      <c r="Z87">
        <v>1</v>
      </c>
      <c r="AA87">
        <v>0</v>
      </c>
      <c r="AB87">
        <v>0</v>
      </c>
      <c r="AC87">
        <v>0</v>
      </c>
      <c r="AD87">
        <v>0</v>
      </c>
      <c r="AE87">
        <v>0</v>
      </c>
      <c r="AF87">
        <v>0</v>
      </c>
      <c r="AG87">
        <v>0</v>
      </c>
      <c r="AH87">
        <v>1</v>
      </c>
      <c r="AI87">
        <v>0</v>
      </c>
      <c r="AJ87">
        <v>1</v>
      </c>
      <c r="AK87">
        <v>1</v>
      </c>
      <c r="AL87">
        <v>1</v>
      </c>
      <c r="AM87" t="s">
        <v>46</v>
      </c>
      <c r="AN87" t="s">
        <v>46</v>
      </c>
      <c r="AO87" t="s">
        <v>46</v>
      </c>
      <c r="AP87" t="s">
        <v>46</v>
      </c>
      <c r="AQ87" t="s">
        <v>46</v>
      </c>
      <c r="AR87">
        <v>0</v>
      </c>
      <c r="AS87">
        <v>2021</v>
      </c>
    </row>
    <row r="88" spans="1:45" x14ac:dyDescent="0.3">
      <c r="A88">
        <v>810560009</v>
      </c>
      <c r="B88" t="s">
        <v>138</v>
      </c>
      <c r="C88" t="s">
        <v>41</v>
      </c>
      <c r="D88" t="s">
        <v>42</v>
      </c>
      <c r="E88" t="s">
        <v>43</v>
      </c>
      <c r="F88">
        <v>1</v>
      </c>
      <c r="G88">
        <v>1</v>
      </c>
      <c r="H88">
        <v>1</v>
      </c>
      <c r="I88">
        <v>1</v>
      </c>
      <c r="J88">
        <v>0</v>
      </c>
      <c r="K88">
        <v>0</v>
      </c>
      <c r="L88">
        <v>0</v>
      </c>
      <c r="M88">
        <v>0</v>
      </c>
      <c r="N88" t="s">
        <v>44</v>
      </c>
      <c r="O88" t="s">
        <v>62</v>
      </c>
      <c r="P88">
        <v>1</v>
      </c>
      <c r="Q88">
        <v>1</v>
      </c>
      <c r="R88">
        <v>1</v>
      </c>
      <c r="S88" t="s">
        <v>46</v>
      </c>
      <c r="T88" t="s">
        <v>46</v>
      </c>
      <c r="U88">
        <v>1</v>
      </c>
      <c r="V88">
        <v>1</v>
      </c>
      <c r="W88">
        <v>1</v>
      </c>
      <c r="X88">
        <v>0</v>
      </c>
      <c r="Y88">
        <v>1</v>
      </c>
      <c r="Z88">
        <v>0</v>
      </c>
      <c r="AA88" t="s">
        <v>46</v>
      </c>
      <c r="AB88" t="s">
        <v>46</v>
      </c>
      <c r="AC88" t="s">
        <v>46</v>
      </c>
      <c r="AD88">
        <v>0</v>
      </c>
      <c r="AE88">
        <v>0</v>
      </c>
      <c r="AF88">
        <v>0</v>
      </c>
      <c r="AG88">
        <v>0</v>
      </c>
      <c r="AH88">
        <v>1</v>
      </c>
      <c r="AI88">
        <v>1</v>
      </c>
      <c r="AJ88">
        <v>1</v>
      </c>
      <c r="AK88">
        <v>0</v>
      </c>
      <c r="AL88" t="s">
        <v>46</v>
      </c>
      <c r="AM88" t="s">
        <v>46</v>
      </c>
      <c r="AN88" t="s">
        <v>46</v>
      </c>
      <c r="AO88" t="s">
        <v>46</v>
      </c>
      <c r="AP88" t="s">
        <v>46</v>
      </c>
      <c r="AQ88" t="s">
        <v>46</v>
      </c>
      <c r="AR88">
        <v>0</v>
      </c>
      <c r="AS88">
        <v>2021</v>
      </c>
    </row>
    <row r="89" spans="1:45" x14ac:dyDescent="0.3">
      <c r="A89">
        <v>810750006</v>
      </c>
      <c r="B89" t="s">
        <v>139</v>
      </c>
      <c r="C89" t="s">
        <v>41</v>
      </c>
      <c r="D89" t="s">
        <v>42</v>
      </c>
      <c r="E89" t="s">
        <v>43</v>
      </c>
      <c r="F89">
        <v>1</v>
      </c>
      <c r="G89">
        <v>1</v>
      </c>
      <c r="H89">
        <v>1</v>
      </c>
      <c r="I89">
        <v>1</v>
      </c>
      <c r="J89">
        <v>0</v>
      </c>
      <c r="K89">
        <v>0</v>
      </c>
      <c r="L89">
        <v>0</v>
      </c>
      <c r="M89">
        <v>0</v>
      </c>
      <c r="N89" t="s">
        <v>44</v>
      </c>
      <c r="O89" t="s">
        <v>45</v>
      </c>
      <c r="P89">
        <v>1</v>
      </c>
      <c r="Q89">
        <v>0</v>
      </c>
      <c r="R89">
        <v>0</v>
      </c>
      <c r="S89">
        <v>1</v>
      </c>
      <c r="T89">
        <v>1</v>
      </c>
      <c r="U89">
        <v>1</v>
      </c>
      <c r="V89">
        <v>1</v>
      </c>
      <c r="W89">
        <v>1</v>
      </c>
      <c r="X89">
        <v>0</v>
      </c>
      <c r="Y89">
        <v>1</v>
      </c>
      <c r="Z89">
        <v>1</v>
      </c>
      <c r="AA89">
        <v>1</v>
      </c>
      <c r="AB89">
        <v>1</v>
      </c>
      <c r="AC89">
        <v>0</v>
      </c>
      <c r="AD89">
        <v>0</v>
      </c>
      <c r="AE89">
        <v>0</v>
      </c>
      <c r="AF89">
        <v>0</v>
      </c>
      <c r="AG89">
        <v>0</v>
      </c>
      <c r="AH89">
        <v>1</v>
      </c>
      <c r="AI89">
        <v>1</v>
      </c>
      <c r="AJ89">
        <v>1</v>
      </c>
      <c r="AK89">
        <v>1</v>
      </c>
      <c r="AL89">
        <v>1</v>
      </c>
      <c r="AM89" t="s">
        <v>46</v>
      </c>
      <c r="AN89" t="s">
        <v>46</v>
      </c>
      <c r="AO89" t="s">
        <v>46</v>
      </c>
      <c r="AP89" t="s">
        <v>46</v>
      </c>
      <c r="AQ89" t="s">
        <v>46</v>
      </c>
      <c r="AR89">
        <v>0</v>
      </c>
      <c r="AS89">
        <v>2021</v>
      </c>
    </row>
    <row r="90" spans="1:45" x14ac:dyDescent="0.3">
      <c r="A90">
        <v>810810007</v>
      </c>
      <c r="B90" t="s">
        <v>140</v>
      </c>
      <c r="C90" t="s">
        <v>41</v>
      </c>
      <c r="D90" t="s">
        <v>42</v>
      </c>
      <c r="E90" t="s">
        <v>43</v>
      </c>
      <c r="F90">
        <v>1</v>
      </c>
      <c r="G90">
        <v>0</v>
      </c>
      <c r="H90">
        <v>0</v>
      </c>
      <c r="I90">
        <v>1</v>
      </c>
      <c r="J90">
        <v>0</v>
      </c>
      <c r="K90">
        <v>0</v>
      </c>
      <c r="L90">
        <v>0</v>
      </c>
      <c r="M90">
        <v>0</v>
      </c>
      <c r="N90" t="s">
        <v>44</v>
      </c>
      <c r="O90" t="s">
        <v>45</v>
      </c>
      <c r="P90">
        <v>1</v>
      </c>
      <c r="Q90">
        <v>0</v>
      </c>
      <c r="R90">
        <v>0</v>
      </c>
      <c r="S90" t="s">
        <v>46</v>
      </c>
      <c r="T90" t="s">
        <v>46</v>
      </c>
      <c r="U90">
        <v>1</v>
      </c>
      <c r="V90">
        <v>1</v>
      </c>
      <c r="W90">
        <v>1</v>
      </c>
      <c r="X90">
        <v>0</v>
      </c>
      <c r="Y90">
        <v>0</v>
      </c>
      <c r="Z90">
        <v>0</v>
      </c>
      <c r="AA90" t="s">
        <v>46</v>
      </c>
      <c r="AB90" t="s">
        <v>46</v>
      </c>
      <c r="AC90" t="s">
        <v>46</v>
      </c>
      <c r="AD90">
        <v>0</v>
      </c>
      <c r="AE90">
        <v>0</v>
      </c>
      <c r="AF90">
        <v>0</v>
      </c>
      <c r="AG90">
        <v>0</v>
      </c>
      <c r="AH90">
        <v>0</v>
      </c>
      <c r="AI90">
        <v>0</v>
      </c>
      <c r="AJ90">
        <v>1</v>
      </c>
      <c r="AK90">
        <v>1</v>
      </c>
      <c r="AL90" t="s">
        <v>46</v>
      </c>
      <c r="AM90" t="s">
        <v>46</v>
      </c>
      <c r="AN90" t="s">
        <v>46</v>
      </c>
      <c r="AO90" t="s">
        <v>46</v>
      </c>
      <c r="AP90" t="s">
        <v>46</v>
      </c>
      <c r="AQ90" t="s">
        <v>46</v>
      </c>
      <c r="AR90">
        <v>0</v>
      </c>
      <c r="AS90">
        <v>2021</v>
      </c>
    </row>
    <row r="91" spans="1:45" x14ac:dyDescent="0.3">
      <c r="A91">
        <v>810690004</v>
      </c>
      <c r="B91" t="s">
        <v>141</v>
      </c>
      <c r="C91" t="s">
        <v>41</v>
      </c>
      <c r="D91" t="s">
        <v>42</v>
      </c>
      <c r="E91" t="s">
        <v>43</v>
      </c>
      <c r="F91">
        <v>1</v>
      </c>
      <c r="G91">
        <v>1</v>
      </c>
      <c r="H91">
        <v>1</v>
      </c>
      <c r="I91">
        <v>1</v>
      </c>
      <c r="J91">
        <v>0</v>
      </c>
      <c r="K91">
        <v>0</v>
      </c>
      <c r="L91">
        <v>0</v>
      </c>
      <c r="M91">
        <v>0</v>
      </c>
      <c r="N91" t="s">
        <v>44</v>
      </c>
      <c r="O91" t="s">
        <v>45</v>
      </c>
      <c r="P91">
        <v>1</v>
      </c>
      <c r="Q91">
        <v>0</v>
      </c>
      <c r="R91">
        <v>0</v>
      </c>
      <c r="S91">
        <v>1</v>
      </c>
      <c r="T91">
        <v>1</v>
      </c>
      <c r="U91">
        <v>1</v>
      </c>
      <c r="V91">
        <v>1</v>
      </c>
      <c r="W91">
        <v>1</v>
      </c>
      <c r="X91">
        <v>0</v>
      </c>
      <c r="Y91">
        <v>1</v>
      </c>
      <c r="Z91">
        <v>0</v>
      </c>
      <c r="AA91">
        <v>1</v>
      </c>
      <c r="AB91">
        <v>1</v>
      </c>
      <c r="AC91">
        <v>0</v>
      </c>
      <c r="AD91">
        <v>0</v>
      </c>
      <c r="AE91">
        <v>0</v>
      </c>
      <c r="AF91">
        <v>0</v>
      </c>
      <c r="AG91">
        <v>0</v>
      </c>
      <c r="AH91">
        <v>1</v>
      </c>
      <c r="AI91">
        <v>1</v>
      </c>
      <c r="AJ91">
        <v>1</v>
      </c>
      <c r="AK91">
        <v>0</v>
      </c>
      <c r="AL91">
        <v>1</v>
      </c>
      <c r="AM91" t="s">
        <v>46</v>
      </c>
      <c r="AN91" t="s">
        <v>46</v>
      </c>
      <c r="AO91" t="s">
        <v>46</v>
      </c>
      <c r="AP91" t="s">
        <v>46</v>
      </c>
      <c r="AQ91" t="s">
        <v>46</v>
      </c>
      <c r="AR91">
        <v>0</v>
      </c>
      <c r="AS91">
        <v>2021</v>
      </c>
    </row>
    <row r="92" spans="1:45" x14ac:dyDescent="0.3">
      <c r="A92">
        <v>811080001</v>
      </c>
      <c r="B92" t="s">
        <v>142</v>
      </c>
      <c r="C92" t="s">
        <v>41</v>
      </c>
      <c r="D92" t="s">
        <v>42</v>
      </c>
      <c r="E92" t="s">
        <v>43</v>
      </c>
      <c r="F92">
        <v>1</v>
      </c>
      <c r="G92">
        <v>1</v>
      </c>
      <c r="H92">
        <v>1</v>
      </c>
      <c r="I92">
        <v>1</v>
      </c>
      <c r="J92">
        <v>0</v>
      </c>
      <c r="K92">
        <v>0</v>
      </c>
      <c r="L92">
        <v>0</v>
      </c>
      <c r="M92">
        <v>0</v>
      </c>
      <c r="N92" t="s">
        <v>51</v>
      </c>
      <c r="O92" t="s">
        <v>45</v>
      </c>
      <c r="P92">
        <v>1</v>
      </c>
      <c r="Q92">
        <v>0</v>
      </c>
      <c r="R92">
        <v>0</v>
      </c>
      <c r="S92">
        <v>1</v>
      </c>
      <c r="T92">
        <v>1</v>
      </c>
      <c r="U92">
        <v>1</v>
      </c>
      <c r="V92">
        <v>1</v>
      </c>
      <c r="W92">
        <v>1</v>
      </c>
      <c r="X92">
        <v>0</v>
      </c>
      <c r="Y92">
        <v>1</v>
      </c>
      <c r="Z92">
        <v>1</v>
      </c>
      <c r="AA92">
        <v>0</v>
      </c>
      <c r="AB92">
        <v>1</v>
      </c>
      <c r="AC92">
        <v>0</v>
      </c>
      <c r="AD92">
        <v>0</v>
      </c>
      <c r="AE92">
        <v>0</v>
      </c>
      <c r="AF92">
        <v>0</v>
      </c>
      <c r="AG92">
        <v>0</v>
      </c>
      <c r="AH92">
        <v>1</v>
      </c>
      <c r="AI92">
        <v>1</v>
      </c>
      <c r="AJ92">
        <v>1</v>
      </c>
      <c r="AK92">
        <v>1</v>
      </c>
      <c r="AL92">
        <v>1</v>
      </c>
      <c r="AM92" t="s">
        <v>46</v>
      </c>
      <c r="AN92" t="s">
        <v>46</v>
      </c>
      <c r="AO92" t="s">
        <v>46</v>
      </c>
      <c r="AP92" t="s">
        <v>46</v>
      </c>
      <c r="AQ92" t="s">
        <v>46</v>
      </c>
      <c r="AR92">
        <v>0</v>
      </c>
      <c r="AS92">
        <v>2021</v>
      </c>
    </row>
    <row r="93" spans="1:45" x14ac:dyDescent="0.3">
      <c r="A93">
        <v>811200000</v>
      </c>
      <c r="B93" t="s">
        <v>143</v>
      </c>
      <c r="C93" t="s">
        <v>41</v>
      </c>
      <c r="D93" t="s">
        <v>42</v>
      </c>
      <c r="E93" t="s">
        <v>68</v>
      </c>
      <c r="F93">
        <v>1</v>
      </c>
      <c r="G93">
        <v>1</v>
      </c>
      <c r="H93">
        <v>1</v>
      </c>
      <c r="I93">
        <v>1</v>
      </c>
      <c r="J93">
        <v>0</v>
      </c>
      <c r="K93">
        <v>0</v>
      </c>
      <c r="L93">
        <v>0</v>
      </c>
      <c r="M93">
        <v>0</v>
      </c>
      <c r="N93" t="s">
        <v>44</v>
      </c>
      <c r="O93" t="s">
        <v>45</v>
      </c>
      <c r="P93">
        <v>1</v>
      </c>
      <c r="Q93">
        <v>0</v>
      </c>
      <c r="R93">
        <v>0</v>
      </c>
      <c r="S93">
        <v>1</v>
      </c>
      <c r="T93">
        <v>1</v>
      </c>
      <c r="U93">
        <v>1</v>
      </c>
      <c r="V93">
        <v>1</v>
      </c>
      <c r="W93">
        <v>1</v>
      </c>
      <c r="X93">
        <v>0</v>
      </c>
      <c r="Y93">
        <v>1</v>
      </c>
      <c r="Z93">
        <v>1</v>
      </c>
      <c r="AA93">
        <v>1</v>
      </c>
      <c r="AB93">
        <v>1</v>
      </c>
      <c r="AC93">
        <v>0</v>
      </c>
      <c r="AD93">
        <v>1</v>
      </c>
      <c r="AE93">
        <v>0</v>
      </c>
      <c r="AF93">
        <v>0</v>
      </c>
      <c r="AG93">
        <v>1</v>
      </c>
      <c r="AH93">
        <v>1</v>
      </c>
      <c r="AI93">
        <v>1</v>
      </c>
      <c r="AJ93">
        <v>1</v>
      </c>
      <c r="AK93">
        <v>0</v>
      </c>
      <c r="AL93">
        <v>1</v>
      </c>
      <c r="AM93" t="s">
        <v>46</v>
      </c>
      <c r="AN93">
        <v>1</v>
      </c>
      <c r="AO93">
        <v>1</v>
      </c>
      <c r="AP93" t="s">
        <v>46</v>
      </c>
      <c r="AQ93" t="s">
        <v>46</v>
      </c>
      <c r="AR93">
        <v>0</v>
      </c>
      <c r="AS93">
        <v>2021</v>
      </c>
    </row>
    <row r="94" spans="1:45" x14ac:dyDescent="0.3">
      <c r="A94">
        <v>811360009</v>
      </c>
      <c r="B94" t="s">
        <v>144</v>
      </c>
      <c r="C94" t="s">
        <v>41</v>
      </c>
      <c r="D94" t="s">
        <v>42</v>
      </c>
      <c r="E94" t="s">
        <v>61</v>
      </c>
      <c r="F94">
        <v>1</v>
      </c>
      <c r="G94">
        <v>1</v>
      </c>
      <c r="H94">
        <v>1</v>
      </c>
      <c r="I94">
        <v>1</v>
      </c>
      <c r="J94">
        <v>0</v>
      </c>
      <c r="K94">
        <v>0</v>
      </c>
      <c r="L94">
        <v>0</v>
      </c>
      <c r="M94">
        <v>0</v>
      </c>
      <c r="N94" t="s">
        <v>44</v>
      </c>
      <c r="O94" t="s">
        <v>62</v>
      </c>
      <c r="P94">
        <v>1</v>
      </c>
      <c r="Q94">
        <v>1</v>
      </c>
      <c r="R94">
        <v>1</v>
      </c>
      <c r="S94">
        <v>1</v>
      </c>
      <c r="T94">
        <v>1</v>
      </c>
      <c r="U94">
        <v>1</v>
      </c>
      <c r="V94">
        <v>1</v>
      </c>
      <c r="W94">
        <v>1</v>
      </c>
      <c r="X94">
        <v>0</v>
      </c>
      <c r="Y94">
        <v>1</v>
      </c>
      <c r="Z94">
        <v>1</v>
      </c>
      <c r="AA94">
        <v>1</v>
      </c>
      <c r="AB94">
        <v>1</v>
      </c>
      <c r="AC94">
        <v>0</v>
      </c>
      <c r="AD94">
        <v>1</v>
      </c>
      <c r="AE94">
        <v>1</v>
      </c>
      <c r="AF94">
        <v>0</v>
      </c>
      <c r="AG94">
        <v>1</v>
      </c>
      <c r="AH94">
        <v>1</v>
      </c>
      <c r="AI94">
        <v>1</v>
      </c>
      <c r="AJ94">
        <v>1</v>
      </c>
      <c r="AK94">
        <v>0</v>
      </c>
      <c r="AL94">
        <v>1</v>
      </c>
      <c r="AM94" t="s">
        <v>46</v>
      </c>
      <c r="AN94">
        <v>1</v>
      </c>
      <c r="AO94">
        <v>1</v>
      </c>
      <c r="AP94" t="s">
        <v>46</v>
      </c>
      <c r="AQ94" t="s">
        <v>46</v>
      </c>
      <c r="AR94">
        <v>0</v>
      </c>
      <c r="AS94">
        <v>2021</v>
      </c>
    </row>
    <row r="95" spans="1:45" x14ac:dyDescent="0.3">
      <c r="A95">
        <v>811410007</v>
      </c>
      <c r="B95" t="s">
        <v>145</v>
      </c>
      <c r="C95" t="s">
        <v>41</v>
      </c>
      <c r="D95" t="s">
        <v>42</v>
      </c>
      <c r="E95" t="s">
        <v>68</v>
      </c>
      <c r="F95">
        <v>1</v>
      </c>
      <c r="G95">
        <v>1</v>
      </c>
      <c r="H95">
        <v>1</v>
      </c>
      <c r="I95">
        <v>1</v>
      </c>
      <c r="J95">
        <v>0</v>
      </c>
      <c r="K95">
        <v>0</v>
      </c>
      <c r="L95">
        <v>0</v>
      </c>
      <c r="M95">
        <v>0</v>
      </c>
      <c r="N95" t="s">
        <v>44</v>
      </c>
      <c r="O95" t="s">
        <v>45</v>
      </c>
      <c r="P95">
        <v>1</v>
      </c>
      <c r="Q95">
        <v>0</v>
      </c>
      <c r="R95">
        <v>0</v>
      </c>
      <c r="S95">
        <v>1</v>
      </c>
      <c r="T95">
        <v>1</v>
      </c>
      <c r="U95">
        <v>1</v>
      </c>
      <c r="V95">
        <v>1</v>
      </c>
      <c r="W95">
        <v>1</v>
      </c>
      <c r="X95">
        <v>0</v>
      </c>
      <c r="Y95">
        <v>1</v>
      </c>
      <c r="Z95">
        <v>0</v>
      </c>
      <c r="AA95">
        <v>0</v>
      </c>
      <c r="AB95">
        <v>0</v>
      </c>
      <c r="AC95">
        <v>0</v>
      </c>
      <c r="AD95">
        <v>0</v>
      </c>
      <c r="AE95">
        <v>0</v>
      </c>
      <c r="AF95">
        <v>0</v>
      </c>
      <c r="AG95">
        <v>0</v>
      </c>
      <c r="AH95">
        <v>1</v>
      </c>
      <c r="AI95">
        <v>1</v>
      </c>
      <c r="AJ95">
        <v>1</v>
      </c>
      <c r="AK95">
        <v>1</v>
      </c>
      <c r="AL95">
        <v>1</v>
      </c>
      <c r="AM95" t="s">
        <v>46</v>
      </c>
      <c r="AN95">
        <v>1</v>
      </c>
      <c r="AO95">
        <v>1</v>
      </c>
      <c r="AP95" t="s">
        <v>46</v>
      </c>
      <c r="AQ95" t="s">
        <v>46</v>
      </c>
      <c r="AR95">
        <v>0</v>
      </c>
      <c r="AS95">
        <v>2021</v>
      </c>
    </row>
    <row r="96" spans="1:45" x14ac:dyDescent="0.3">
      <c r="A96">
        <v>811540003</v>
      </c>
      <c r="B96" t="s">
        <v>146</v>
      </c>
      <c r="C96" t="s">
        <v>41</v>
      </c>
      <c r="D96" t="s">
        <v>42</v>
      </c>
      <c r="E96" t="s">
        <v>48</v>
      </c>
      <c r="F96">
        <v>1</v>
      </c>
      <c r="G96">
        <v>0</v>
      </c>
      <c r="H96">
        <v>1</v>
      </c>
      <c r="I96">
        <v>1</v>
      </c>
      <c r="J96">
        <v>0</v>
      </c>
      <c r="K96">
        <v>0</v>
      </c>
      <c r="L96">
        <v>0</v>
      </c>
      <c r="M96">
        <v>0</v>
      </c>
      <c r="N96" t="s">
        <v>46</v>
      </c>
      <c r="O96" t="s">
        <v>46</v>
      </c>
      <c r="P96" t="s">
        <v>46</v>
      </c>
      <c r="Q96" t="s">
        <v>46</v>
      </c>
      <c r="R96" t="s">
        <v>46</v>
      </c>
      <c r="S96" t="s">
        <v>46</v>
      </c>
      <c r="T96" t="s">
        <v>46</v>
      </c>
      <c r="U96">
        <v>1</v>
      </c>
      <c r="V96">
        <v>1</v>
      </c>
      <c r="W96">
        <v>1</v>
      </c>
      <c r="X96">
        <v>0</v>
      </c>
      <c r="Y96" t="s">
        <v>46</v>
      </c>
      <c r="Z96">
        <v>0</v>
      </c>
      <c r="AA96" t="s">
        <v>46</v>
      </c>
      <c r="AB96" t="s">
        <v>46</v>
      </c>
      <c r="AC96" t="s">
        <v>46</v>
      </c>
      <c r="AD96">
        <v>0</v>
      </c>
      <c r="AE96">
        <v>1</v>
      </c>
      <c r="AF96">
        <v>0</v>
      </c>
      <c r="AG96">
        <v>1</v>
      </c>
      <c r="AH96">
        <v>1</v>
      </c>
      <c r="AI96">
        <v>1</v>
      </c>
      <c r="AJ96" t="s">
        <v>46</v>
      </c>
      <c r="AK96">
        <v>1</v>
      </c>
      <c r="AL96" t="s">
        <v>46</v>
      </c>
      <c r="AM96" t="s">
        <v>46</v>
      </c>
      <c r="AN96" t="s">
        <v>46</v>
      </c>
      <c r="AO96" t="s">
        <v>46</v>
      </c>
      <c r="AP96" t="s">
        <v>46</v>
      </c>
      <c r="AQ96" t="s">
        <v>46</v>
      </c>
      <c r="AR96">
        <v>0</v>
      </c>
      <c r="AS96">
        <v>2021</v>
      </c>
    </row>
    <row r="97" spans="1:45" x14ac:dyDescent="0.3">
      <c r="A97">
        <v>811670005</v>
      </c>
      <c r="B97" t="s">
        <v>147</v>
      </c>
      <c r="C97" t="s">
        <v>41</v>
      </c>
      <c r="D97" t="s">
        <v>42</v>
      </c>
      <c r="E97" t="s">
        <v>48</v>
      </c>
      <c r="F97">
        <v>1</v>
      </c>
      <c r="G97">
        <v>1</v>
      </c>
      <c r="H97">
        <v>1</v>
      </c>
      <c r="I97">
        <v>1</v>
      </c>
      <c r="J97">
        <v>0</v>
      </c>
      <c r="K97">
        <v>0</v>
      </c>
      <c r="L97">
        <v>0</v>
      </c>
      <c r="M97">
        <v>0</v>
      </c>
      <c r="N97" t="s">
        <v>44</v>
      </c>
      <c r="O97" t="s">
        <v>45</v>
      </c>
      <c r="P97">
        <v>1</v>
      </c>
      <c r="Q97">
        <v>0</v>
      </c>
      <c r="R97">
        <v>0</v>
      </c>
      <c r="S97">
        <v>1</v>
      </c>
      <c r="T97">
        <v>1</v>
      </c>
      <c r="U97">
        <v>0</v>
      </c>
      <c r="V97">
        <v>1</v>
      </c>
      <c r="W97">
        <v>1</v>
      </c>
      <c r="X97">
        <v>0</v>
      </c>
      <c r="Y97">
        <v>1</v>
      </c>
      <c r="Z97">
        <v>1</v>
      </c>
      <c r="AA97">
        <v>0</v>
      </c>
      <c r="AB97">
        <v>0</v>
      </c>
      <c r="AC97">
        <v>0</v>
      </c>
      <c r="AD97">
        <v>0</v>
      </c>
      <c r="AE97">
        <v>0</v>
      </c>
      <c r="AF97">
        <v>0</v>
      </c>
      <c r="AG97">
        <v>0</v>
      </c>
      <c r="AH97">
        <v>1</v>
      </c>
      <c r="AI97">
        <v>0</v>
      </c>
      <c r="AJ97">
        <v>1</v>
      </c>
      <c r="AK97">
        <v>1</v>
      </c>
      <c r="AL97">
        <v>1</v>
      </c>
      <c r="AM97" t="s">
        <v>46</v>
      </c>
      <c r="AN97" t="s">
        <v>46</v>
      </c>
      <c r="AO97" t="s">
        <v>46</v>
      </c>
      <c r="AP97" t="s">
        <v>46</v>
      </c>
      <c r="AQ97" t="s">
        <v>46</v>
      </c>
      <c r="AR97">
        <v>0</v>
      </c>
      <c r="AS97">
        <v>2021</v>
      </c>
    </row>
    <row r="98" spans="1:45" x14ac:dyDescent="0.3">
      <c r="A98">
        <v>811730008</v>
      </c>
      <c r="B98" t="s">
        <v>148</v>
      </c>
      <c r="C98" t="s">
        <v>41</v>
      </c>
      <c r="D98" t="s">
        <v>42</v>
      </c>
      <c r="E98" t="s">
        <v>48</v>
      </c>
      <c r="F98">
        <v>1</v>
      </c>
      <c r="G98">
        <v>1</v>
      </c>
      <c r="H98">
        <v>1</v>
      </c>
      <c r="I98">
        <v>1</v>
      </c>
      <c r="J98">
        <v>0</v>
      </c>
      <c r="K98">
        <v>0</v>
      </c>
      <c r="L98">
        <v>0</v>
      </c>
      <c r="M98">
        <v>0</v>
      </c>
      <c r="N98" t="s">
        <v>44</v>
      </c>
      <c r="O98" t="s">
        <v>45</v>
      </c>
      <c r="P98">
        <v>1</v>
      </c>
      <c r="Q98">
        <v>0</v>
      </c>
      <c r="R98">
        <v>0</v>
      </c>
      <c r="S98">
        <v>1</v>
      </c>
      <c r="T98">
        <v>1</v>
      </c>
      <c r="U98">
        <v>1</v>
      </c>
      <c r="V98">
        <v>1</v>
      </c>
      <c r="W98">
        <v>1</v>
      </c>
      <c r="X98">
        <v>0</v>
      </c>
      <c r="Y98">
        <v>1</v>
      </c>
      <c r="Z98">
        <v>1</v>
      </c>
      <c r="AA98">
        <v>1</v>
      </c>
      <c r="AB98">
        <v>1</v>
      </c>
      <c r="AC98">
        <v>0</v>
      </c>
      <c r="AD98">
        <v>0</v>
      </c>
      <c r="AE98">
        <v>0</v>
      </c>
      <c r="AF98">
        <v>0</v>
      </c>
      <c r="AG98">
        <v>0</v>
      </c>
      <c r="AH98">
        <v>1</v>
      </c>
      <c r="AI98">
        <v>1</v>
      </c>
      <c r="AJ98">
        <v>1</v>
      </c>
      <c r="AK98">
        <v>1</v>
      </c>
      <c r="AL98">
        <v>1</v>
      </c>
      <c r="AM98" t="s">
        <v>46</v>
      </c>
      <c r="AN98" t="s">
        <v>46</v>
      </c>
      <c r="AO98" t="s">
        <v>46</v>
      </c>
      <c r="AP98" t="s">
        <v>46</v>
      </c>
      <c r="AQ98" t="s">
        <v>46</v>
      </c>
      <c r="AR98">
        <v>0</v>
      </c>
      <c r="AS98">
        <v>2021</v>
      </c>
    </row>
    <row r="99" spans="1:45" x14ac:dyDescent="0.3">
      <c r="A99">
        <v>811890004</v>
      </c>
      <c r="B99" t="s">
        <v>149</v>
      </c>
      <c r="C99" t="s">
        <v>41</v>
      </c>
      <c r="D99" t="s">
        <v>42</v>
      </c>
      <c r="E99" t="s">
        <v>68</v>
      </c>
      <c r="F99">
        <v>1</v>
      </c>
      <c r="G99">
        <v>1</v>
      </c>
      <c r="H99">
        <v>1</v>
      </c>
      <c r="I99">
        <v>1</v>
      </c>
      <c r="J99">
        <v>1</v>
      </c>
      <c r="K99">
        <v>1</v>
      </c>
      <c r="L99">
        <v>1</v>
      </c>
      <c r="M99">
        <v>1</v>
      </c>
      <c r="N99" t="s">
        <v>44</v>
      </c>
      <c r="O99" t="s">
        <v>45</v>
      </c>
      <c r="P99">
        <v>1</v>
      </c>
      <c r="Q99">
        <v>1</v>
      </c>
      <c r="R99">
        <v>1</v>
      </c>
      <c r="S99">
        <v>1</v>
      </c>
      <c r="T99">
        <v>1</v>
      </c>
      <c r="U99">
        <v>1</v>
      </c>
      <c r="V99">
        <v>1</v>
      </c>
      <c r="W99">
        <v>1</v>
      </c>
      <c r="X99">
        <v>1</v>
      </c>
      <c r="Y99">
        <v>1</v>
      </c>
      <c r="Z99">
        <v>1</v>
      </c>
      <c r="AA99">
        <v>0</v>
      </c>
      <c r="AB99">
        <v>0</v>
      </c>
      <c r="AC99">
        <v>1</v>
      </c>
      <c r="AD99">
        <v>0</v>
      </c>
      <c r="AE99">
        <v>1</v>
      </c>
      <c r="AF99">
        <v>0</v>
      </c>
      <c r="AG99">
        <v>1</v>
      </c>
      <c r="AH99">
        <v>1</v>
      </c>
      <c r="AI99">
        <v>1</v>
      </c>
      <c r="AJ99">
        <v>1</v>
      </c>
      <c r="AK99">
        <v>0</v>
      </c>
      <c r="AL99">
        <v>1</v>
      </c>
      <c r="AM99" t="s">
        <v>46</v>
      </c>
      <c r="AN99">
        <v>1</v>
      </c>
      <c r="AO99">
        <v>1</v>
      </c>
      <c r="AP99" t="s">
        <v>46</v>
      </c>
      <c r="AQ99" t="s">
        <v>46</v>
      </c>
      <c r="AR99">
        <v>0</v>
      </c>
      <c r="AS99">
        <v>2021</v>
      </c>
    </row>
    <row r="100" spans="1:45" x14ac:dyDescent="0.3">
      <c r="A100">
        <v>811920002</v>
      </c>
      <c r="B100" t="s">
        <v>150</v>
      </c>
      <c r="C100" t="s">
        <v>41</v>
      </c>
      <c r="D100" t="s">
        <v>42</v>
      </c>
      <c r="E100" t="s">
        <v>43</v>
      </c>
      <c r="F100">
        <v>1</v>
      </c>
      <c r="G100">
        <v>1</v>
      </c>
      <c r="H100">
        <v>1</v>
      </c>
      <c r="I100">
        <v>1</v>
      </c>
      <c r="J100">
        <v>0</v>
      </c>
      <c r="K100">
        <v>0</v>
      </c>
      <c r="L100">
        <v>0</v>
      </c>
      <c r="M100">
        <v>0</v>
      </c>
      <c r="N100" t="s">
        <v>44</v>
      </c>
      <c r="O100" t="s">
        <v>45</v>
      </c>
      <c r="P100">
        <v>1</v>
      </c>
      <c r="Q100">
        <v>0</v>
      </c>
      <c r="R100">
        <v>0</v>
      </c>
      <c r="S100">
        <v>1</v>
      </c>
      <c r="T100">
        <v>1</v>
      </c>
      <c r="U100">
        <v>1</v>
      </c>
      <c r="V100">
        <v>1</v>
      </c>
      <c r="W100">
        <v>1</v>
      </c>
      <c r="X100">
        <v>0</v>
      </c>
      <c r="Y100">
        <v>1</v>
      </c>
      <c r="Z100">
        <v>1</v>
      </c>
      <c r="AA100">
        <v>1</v>
      </c>
      <c r="AB100">
        <v>1</v>
      </c>
      <c r="AC100">
        <v>0</v>
      </c>
      <c r="AD100">
        <v>0</v>
      </c>
      <c r="AE100">
        <v>0</v>
      </c>
      <c r="AF100">
        <v>0</v>
      </c>
      <c r="AG100">
        <v>0</v>
      </c>
      <c r="AH100">
        <v>1</v>
      </c>
      <c r="AI100">
        <v>1</v>
      </c>
      <c r="AJ100">
        <v>1</v>
      </c>
      <c r="AK100">
        <v>1</v>
      </c>
      <c r="AL100">
        <v>1</v>
      </c>
      <c r="AM100" t="s">
        <v>46</v>
      </c>
      <c r="AN100" t="s">
        <v>46</v>
      </c>
      <c r="AO100" t="s">
        <v>46</v>
      </c>
      <c r="AP100" t="s">
        <v>46</v>
      </c>
      <c r="AQ100" t="s">
        <v>46</v>
      </c>
      <c r="AR100">
        <v>0</v>
      </c>
      <c r="AS100">
        <v>2021</v>
      </c>
    </row>
    <row r="101" spans="1:45" x14ac:dyDescent="0.3">
      <c r="A101">
        <v>812060009</v>
      </c>
      <c r="B101" t="s">
        <v>151</v>
      </c>
      <c r="C101" t="s">
        <v>41</v>
      </c>
      <c r="D101" t="s">
        <v>42</v>
      </c>
      <c r="E101" t="s">
        <v>43</v>
      </c>
      <c r="F101">
        <v>1</v>
      </c>
      <c r="G101">
        <v>1</v>
      </c>
      <c r="H101">
        <v>1</v>
      </c>
      <c r="I101">
        <v>1</v>
      </c>
      <c r="J101">
        <v>0</v>
      </c>
      <c r="K101">
        <v>0</v>
      </c>
      <c r="L101">
        <v>0</v>
      </c>
      <c r="M101">
        <v>0</v>
      </c>
      <c r="N101" t="s">
        <v>51</v>
      </c>
      <c r="O101" t="s">
        <v>45</v>
      </c>
      <c r="P101">
        <v>1</v>
      </c>
      <c r="Q101">
        <v>0</v>
      </c>
      <c r="R101">
        <v>0</v>
      </c>
      <c r="S101">
        <v>1</v>
      </c>
      <c r="T101">
        <v>1</v>
      </c>
      <c r="U101">
        <v>1</v>
      </c>
      <c r="V101">
        <v>1</v>
      </c>
      <c r="W101">
        <v>1</v>
      </c>
      <c r="X101">
        <v>0</v>
      </c>
      <c r="Y101">
        <v>1</v>
      </c>
      <c r="Z101">
        <v>1</v>
      </c>
      <c r="AA101">
        <v>0</v>
      </c>
      <c r="AB101">
        <v>1</v>
      </c>
      <c r="AC101">
        <v>0</v>
      </c>
      <c r="AD101">
        <v>0</v>
      </c>
      <c r="AE101">
        <v>0</v>
      </c>
      <c r="AF101">
        <v>0</v>
      </c>
      <c r="AG101">
        <v>0</v>
      </c>
      <c r="AH101">
        <v>1</v>
      </c>
      <c r="AI101">
        <v>1</v>
      </c>
      <c r="AJ101">
        <v>1</v>
      </c>
      <c r="AK101">
        <v>1</v>
      </c>
      <c r="AL101">
        <v>1</v>
      </c>
      <c r="AM101" t="s">
        <v>46</v>
      </c>
      <c r="AN101" t="s">
        <v>46</v>
      </c>
      <c r="AO101" t="s">
        <v>46</v>
      </c>
      <c r="AP101" t="s">
        <v>46</v>
      </c>
      <c r="AQ101" t="s">
        <v>46</v>
      </c>
      <c r="AR101">
        <v>0</v>
      </c>
      <c r="AS101">
        <v>2021</v>
      </c>
    </row>
    <row r="102" spans="1:45" x14ac:dyDescent="0.3">
      <c r="A102">
        <v>812130008</v>
      </c>
      <c r="B102" t="s">
        <v>152</v>
      </c>
      <c r="C102" t="s">
        <v>41</v>
      </c>
      <c r="D102" t="s">
        <v>42</v>
      </c>
      <c r="E102" t="s">
        <v>61</v>
      </c>
      <c r="F102">
        <v>1</v>
      </c>
      <c r="G102">
        <v>1</v>
      </c>
      <c r="H102">
        <v>1</v>
      </c>
      <c r="I102">
        <v>1</v>
      </c>
      <c r="J102">
        <v>0</v>
      </c>
      <c r="K102">
        <v>1</v>
      </c>
      <c r="L102">
        <v>0</v>
      </c>
      <c r="M102">
        <v>1</v>
      </c>
      <c r="N102" t="s">
        <v>44</v>
      </c>
      <c r="O102" t="s">
        <v>62</v>
      </c>
      <c r="P102">
        <v>1</v>
      </c>
      <c r="Q102">
        <v>0</v>
      </c>
      <c r="R102">
        <v>0</v>
      </c>
      <c r="S102">
        <v>1</v>
      </c>
      <c r="T102">
        <v>1</v>
      </c>
      <c r="U102">
        <v>1</v>
      </c>
      <c r="V102">
        <v>1</v>
      </c>
      <c r="W102">
        <v>1</v>
      </c>
      <c r="X102">
        <v>0</v>
      </c>
      <c r="Y102">
        <v>1</v>
      </c>
      <c r="Z102">
        <v>1</v>
      </c>
      <c r="AA102">
        <v>0</v>
      </c>
      <c r="AB102">
        <v>1</v>
      </c>
      <c r="AC102">
        <v>0</v>
      </c>
      <c r="AD102">
        <v>0</v>
      </c>
      <c r="AE102">
        <v>1</v>
      </c>
      <c r="AF102">
        <v>0</v>
      </c>
      <c r="AG102">
        <v>1</v>
      </c>
      <c r="AH102">
        <v>1</v>
      </c>
      <c r="AI102">
        <v>1</v>
      </c>
      <c r="AJ102">
        <v>1</v>
      </c>
      <c r="AK102">
        <v>0</v>
      </c>
      <c r="AL102">
        <v>1</v>
      </c>
      <c r="AM102" t="s">
        <v>46</v>
      </c>
      <c r="AN102">
        <v>1</v>
      </c>
      <c r="AO102">
        <v>1</v>
      </c>
      <c r="AP102" t="s">
        <v>46</v>
      </c>
      <c r="AQ102" t="s">
        <v>46</v>
      </c>
      <c r="AR102">
        <v>0</v>
      </c>
      <c r="AS102">
        <v>2021</v>
      </c>
    </row>
    <row r="103" spans="1:45" x14ac:dyDescent="0.3">
      <c r="A103">
        <v>812280001</v>
      </c>
      <c r="B103" t="s">
        <v>153</v>
      </c>
      <c r="C103" t="s">
        <v>41</v>
      </c>
      <c r="D103" t="s">
        <v>42</v>
      </c>
      <c r="E103" t="s">
        <v>48</v>
      </c>
      <c r="F103">
        <v>1</v>
      </c>
      <c r="G103">
        <v>1</v>
      </c>
      <c r="H103">
        <v>1</v>
      </c>
      <c r="I103" t="s">
        <v>46</v>
      </c>
      <c r="J103" t="s">
        <v>46</v>
      </c>
      <c r="K103" t="s">
        <v>46</v>
      </c>
      <c r="L103" t="s">
        <v>46</v>
      </c>
      <c r="M103" t="s">
        <v>46</v>
      </c>
      <c r="N103" t="s">
        <v>44</v>
      </c>
      <c r="O103" t="s">
        <v>45</v>
      </c>
      <c r="P103">
        <v>1</v>
      </c>
      <c r="Q103">
        <v>0</v>
      </c>
      <c r="R103">
        <v>0</v>
      </c>
      <c r="S103">
        <v>1</v>
      </c>
      <c r="T103">
        <v>1</v>
      </c>
      <c r="U103">
        <v>1</v>
      </c>
      <c r="V103">
        <v>1</v>
      </c>
      <c r="W103">
        <v>1</v>
      </c>
      <c r="X103">
        <v>0</v>
      </c>
      <c r="Y103">
        <v>1</v>
      </c>
      <c r="Z103">
        <v>1</v>
      </c>
      <c r="AA103">
        <v>0</v>
      </c>
      <c r="AB103">
        <v>1</v>
      </c>
      <c r="AC103">
        <v>0</v>
      </c>
      <c r="AD103">
        <v>0</v>
      </c>
      <c r="AE103">
        <v>0</v>
      </c>
      <c r="AF103">
        <v>0</v>
      </c>
      <c r="AG103">
        <v>0</v>
      </c>
      <c r="AH103">
        <v>0</v>
      </c>
      <c r="AI103">
        <v>0</v>
      </c>
      <c r="AJ103">
        <v>1</v>
      </c>
      <c r="AK103">
        <v>1</v>
      </c>
      <c r="AL103">
        <v>1</v>
      </c>
      <c r="AM103" t="s">
        <v>46</v>
      </c>
      <c r="AN103" t="s">
        <v>46</v>
      </c>
      <c r="AO103" t="s">
        <v>46</v>
      </c>
      <c r="AP103" t="s">
        <v>46</v>
      </c>
      <c r="AQ103" t="s">
        <v>46</v>
      </c>
      <c r="AR103">
        <v>0</v>
      </c>
      <c r="AS103">
        <v>2021</v>
      </c>
    </row>
    <row r="104" spans="1:45" x14ac:dyDescent="0.3">
      <c r="A104">
        <v>813850006</v>
      </c>
      <c r="B104" t="s">
        <v>154</v>
      </c>
      <c r="C104" t="s">
        <v>41</v>
      </c>
      <c r="D104" t="s">
        <v>42</v>
      </c>
      <c r="E104" t="s">
        <v>43</v>
      </c>
      <c r="F104">
        <v>1</v>
      </c>
      <c r="G104">
        <v>1</v>
      </c>
      <c r="H104">
        <v>1</v>
      </c>
      <c r="I104">
        <v>1</v>
      </c>
      <c r="J104">
        <v>0</v>
      </c>
      <c r="K104">
        <v>0</v>
      </c>
      <c r="L104">
        <v>0</v>
      </c>
      <c r="M104">
        <v>0</v>
      </c>
      <c r="N104" t="s">
        <v>46</v>
      </c>
      <c r="O104" t="s">
        <v>45</v>
      </c>
      <c r="P104">
        <v>1</v>
      </c>
      <c r="Q104">
        <v>0</v>
      </c>
      <c r="R104">
        <v>0</v>
      </c>
      <c r="S104" t="s">
        <v>46</v>
      </c>
      <c r="T104" t="s">
        <v>46</v>
      </c>
      <c r="U104">
        <v>1</v>
      </c>
      <c r="V104">
        <v>1</v>
      </c>
      <c r="W104">
        <v>1</v>
      </c>
      <c r="X104">
        <v>0</v>
      </c>
      <c r="Y104">
        <v>1</v>
      </c>
      <c r="Z104">
        <v>1</v>
      </c>
      <c r="AA104" t="s">
        <v>46</v>
      </c>
      <c r="AB104" t="s">
        <v>46</v>
      </c>
      <c r="AC104" t="s">
        <v>46</v>
      </c>
      <c r="AD104">
        <v>0</v>
      </c>
      <c r="AE104">
        <v>0</v>
      </c>
      <c r="AF104">
        <v>0</v>
      </c>
      <c r="AG104">
        <v>0</v>
      </c>
      <c r="AH104">
        <v>1</v>
      </c>
      <c r="AI104">
        <v>1</v>
      </c>
      <c r="AJ104">
        <v>1</v>
      </c>
      <c r="AK104">
        <v>0</v>
      </c>
      <c r="AL104" t="s">
        <v>46</v>
      </c>
      <c r="AM104" t="s">
        <v>46</v>
      </c>
      <c r="AN104" t="s">
        <v>46</v>
      </c>
      <c r="AO104" t="s">
        <v>46</v>
      </c>
      <c r="AP104" t="s">
        <v>46</v>
      </c>
      <c r="AQ104" t="s">
        <v>46</v>
      </c>
      <c r="AR104">
        <v>0</v>
      </c>
      <c r="AS104">
        <v>2021</v>
      </c>
    </row>
    <row r="105" spans="1:45" x14ac:dyDescent="0.3">
      <c r="A105">
        <v>812340003</v>
      </c>
      <c r="B105" t="s">
        <v>155</v>
      </c>
      <c r="C105" t="s">
        <v>41</v>
      </c>
      <c r="D105" t="s">
        <v>42</v>
      </c>
      <c r="E105" t="s">
        <v>68</v>
      </c>
      <c r="F105">
        <v>1</v>
      </c>
      <c r="G105">
        <v>1</v>
      </c>
      <c r="H105">
        <v>1</v>
      </c>
      <c r="I105" t="s">
        <v>46</v>
      </c>
      <c r="J105" t="s">
        <v>46</v>
      </c>
      <c r="K105" t="s">
        <v>46</v>
      </c>
      <c r="L105" t="s">
        <v>46</v>
      </c>
      <c r="M105" t="s">
        <v>46</v>
      </c>
      <c r="N105" t="s">
        <v>44</v>
      </c>
      <c r="O105" t="s">
        <v>45</v>
      </c>
      <c r="P105">
        <v>1</v>
      </c>
      <c r="Q105">
        <v>1</v>
      </c>
      <c r="R105">
        <v>1</v>
      </c>
      <c r="S105">
        <v>1</v>
      </c>
      <c r="T105">
        <v>1</v>
      </c>
      <c r="U105">
        <v>1</v>
      </c>
      <c r="V105">
        <v>1</v>
      </c>
      <c r="W105">
        <v>1</v>
      </c>
      <c r="X105">
        <v>0</v>
      </c>
      <c r="Y105">
        <v>1</v>
      </c>
      <c r="Z105">
        <v>1</v>
      </c>
      <c r="AA105">
        <v>0</v>
      </c>
      <c r="AB105">
        <v>1</v>
      </c>
      <c r="AC105">
        <v>1</v>
      </c>
      <c r="AD105">
        <v>0</v>
      </c>
      <c r="AE105">
        <v>0</v>
      </c>
      <c r="AF105">
        <v>0</v>
      </c>
      <c r="AG105">
        <v>0</v>
      </c>
      <c r="AH105">
        <v>1</v>
      </c>
      <c r="AI105">
        <v>1</v>
      </c>
      <c r="AJ105">
        <v>1</v>
      </c>
      <c r="AK105">
        <v>0</v>
      </c>
      <c r="AL105">
        <v>1</v>
      </c>
      <c r="AM105" t="s">
        <v>46</v>
      </c>
      <c r="AN105">
        <v>1</v>
      </c>
      <c r="AO105">
        <v>1</v>
      </c>
      <c r="AP105" t="s">
        <v>46</v>
      </c>
      <c r="AQ105" t="s">
        <v>46</v>
      </c>
      <c r="AR105">
        <v>0</v>
      </c>
      <c r="AS105">
        <v>2021</v>
      </c>
    </row>
    <row r="106" spans="1:45" x14ac:dyDescent="0.3">
      <c r="A106">
        <v>812490004</v>
      </c>
      <c r="B106" t="s">
        <v>156</v>
      </c>
      <c r="C106" t="s">
        <v>41</v>
      </c>
      <c r="D106" t="s">
        <v>42</v>
      </c>
      <c r="E106" t="s">
        <v>61</v>
      </c>
      <c r="F106">
        <v>1</v>
      </c>
      <c r="G106">
        <v>1</v>
      </c>
      <c r="H106">
        <v>1</v>
      </c>
      <c r="I106">
        <v>1</v>
      </c>
      <c r="J106">
        <v>0</v>
      </c>
      <c r="K106">
        <v>0</v>
      </c>
      <c r="L106">
        <v>0</v>
      </c>
      <c r="M106">
        <v>0</v>
      </c>
      <c r="N106" t="s">
        <v>44</v>
      </c>
      <c r="O106" t="s">
        <v>45</v>
      </c>
      <c r="P106">
        <v>1</v>
      </c>
      <c r="Q106">
        <v>0</v>
      </c>
      <c r="R106">
        <v>0</v>
      </c>
      <c r="S106">
        <v>1</v>
      </c>
      <c r="T106">
        <v>1</v>
      </c>
      <c r="U106">
        <v>1</v>
      </c>
      <c r="V106">
        <v>1</v>
      </c>
      <c r="W106">
        <v>1</v>
      </c>
      <c r="X106">
        <v>0</v>
      </c>
      <c r="Y106">
        <v>1</v>
      </c>
      <c r="Z106">
        <v>1</v>
      </c>
      <c r="AA106">
        <v>1</v>
      </c>
      <c r="AB106">
        <v>1</v>
      </c>
      <c r="AC106">
        <v>0</v>
      </c>
      <c r="AD106">
        <v>0</v>
      </c>
      <c r="AE106">
        <v>0</v>
      </c>
      <c r="AF106">
        <v>0</v>
      </c>
      <c r="AG106">
        <v>1</v>
      </c>
      <c r="AH106">
        <v>1</v>
      </c>
      <c r="AI106">
        <v>1</v>
      </c>
      <c r="AJ106">
        <v>1</v>
      </c>
      <c r="AK106">
        <v>1</v>
      </c>
      <c r="AL106">
        <v>1</v>
      </c>
      <c r="AM106" t="s">
        <v>46</v>
      </c>
      <c r="AN106">
        <v>1</v>
      </c>
      <c r="AO106">
        <v>1</v>
      </c>
      <c r="AP106" t="s">
        <v>46</v>
      </c>
      <c r="AQ106" t="s">
        <v>46</v>
      </c>
      <c r="AR106">
        <v>0</v>
      </c>
      <c r="AS106">
        <v>2021</v>
      </c>
    </row>
    <row r="107" spans="1:45" x14ac:dyDescent="0.3">
      <c r="A107">
        <v>812870005</v>
      </c>
      <c r="B107" t="s">
        <v>157</v>
      </c>
      <c r="C107" t="s">
        <v>41</v>
      </c>
      <c r="D107" t="s">
        <v>42</v>
      </c>
      <c r="E107" t="s">
        <v>48</v>
      </c>
      <c r="F107">
        <v>1</v>
      </c>
      <c r="G107">
        <v>1</v>
      </c>
      <c r="H107">
        <v>1</v>
      </c>
      <c r="I107">
        <v>1</v>
      </c>
      <c r="J107">
        <v>0</v>
      </c>
      <c r="K107">
        <v>0</v>
      </c>
      <c r="L107">
        <v>0</v>
      </c>
      <c r="M107">
        <v>0</v>
      </c>
      <c r="N107" t="s">
        <v>46</v>
      </c>
      <c r="O107" t="s">
        <v>46</v>
      </c>
      <c r="P107" t="s">
        <v>46</v>
      </c>
      <c r="Q107" t="s">
        <v>46</v>
      </c>
      <c r="R107" t="s">
        <v>46</v>
      </c>
      <c r="S107" t="s">
        <v>46</v>
      </c>
      <c r="T107" t="s">
        <v>46</v>
      </c>
      <c r="U107">
        <v>1</v>
      </c>
      <c r="V107">
        <v>1</v>
      </c>
      <c r="W107">
        <v>1</v>
      </c>
      <c r="X107">
        <v>0</v>
      </c>
      <c r="Y107" t="s">
        <v>46</v>
      </c>
      <c r="Z107">
        <v>1</v>
      </c>
      <c r="AA107" t="s">
        <v>46</v>
      </c>
      <c r="AB107" t="s">
        <v>46</v>
      </c>
      <c r="AC107" t="s">
        <v>46</v>
      </c>
      <c r="AD107">
        <v>0</v>
      </c>
      <c r="AE107">
        <v>0</v>
      </c>
      <c r="AF107">
        <v>0</v>
      </c>
      <c r="AG107">
        <v>0</v>
      </c>
      <c r="AH107">
        <v>1</v>
      </c>
      <c r="AI107">
        <v>0</v>
      </c>
      <c r="AJ107" t="s">
        <v>46</v>
      </c>
      <c r="AK107">
        <v>1</v>
      </c>
      <c r="AL107" t="s">
        <v>46</v>
      </c>
      <c r="AM107" t="s">
        <v>46</v>
      </c>
      <c r="AN107" t="s">
        <v>46</v>
      </c>
      <c r="AO107" t="s">
        <v>46</v>
      </c>
      <c r="AP107" t="s">
        <v>46</v>
      </c>
      <c r="AQ107" t="s">
        <v>46</v>
      </c>
      <c r="AR107">
        <v>0</v>
      </c>
      <c r="AS107">
        <v>2021</v>
      </c>
    </row>
    <row r="108" spans="1:45" x14ac:dyDescent="0.3">
      <c r="A108">
        <v>812710007</v>
      </c>
      <c r="B108" t="s">
        <v>158</v>
      </c>
      <c r="C108" t="s">
        <v>41</v>
      </c>
      <c r="D108" t="s">
        <v>42</v>
      </c>
      <c r="E108" t="s">
        <v>48</v>
      </c>
      <c r="F108">
        <v>1</v>
      </c>
      <c r="G108">
        <v>1</v>
      </c>
      <c r="H108">
        <v>1</v>
      </c>
      <c r="I108">
        <v>1</v>
      </c>
      <c r="J108">
        <v>0</v>
      </c>
      <c r="K108">
        <v>0</v>
      </c>
      <c r="L108">
        <v>0</v>
      </c>
      <c r="M108">
        <v>0</v>
      </c>
      <c r="N108" t="s">
        <v>51</v>
      </c>
      <c r="O108" t="s">
        <v>45</v>
      </c>
      <c r="P108">
        <v>1</v>
      </c>
      <c r="Q108">
        <v>1</v>
      </c>
      <c r="R108">
        <v>1</v>
      </c>
      <c r="S108">
        <v>1</v>
      </c>
      <c r="T108">
        <v>1</v>
      </c>
      <c r="U108">
        <v>1</v>
      </c>
      <c r="V108">
        <v>1</v>
      </c>
      <c r="W108">
        <v>1</v>
      </c>
      <c r="X108">
        <v>0</v>
      </c>
      <c r="Y108">
        <v>1</v>
      </c>
      <c r="Z108">
        <v>1</v>
      </c>
      <c r="AA108">
        <v>0</v>
      </c>
      <c r="AB108">
        <v>0</v>
      </c>
      <c r="AC108">
        <v>0</v>
      </c>
      <c r="AD108">
        <v>0</v>
      </c>
      <c r="AE108">
        <v>0</v>
      </c>
      <c r="AF108">
        <v>0</v>
      </c>
      <c r="AG108">
        <v>0</v>
      </c>
      <c r="AH108">
        <v>1</v>
      </c>
      <c r="AI108">
        <v>1</v>
      </c>
      <c r="AJ108">
        <v>1</v>
      </c>
      <c r="AK108">
        <v>1</v>
      </c>
      <c r="AL108">
        <v>1</v>
      </c>
      <c r="AM108" t="s">
        <v>46</v>
      </c>
      <c r="AN108" t="s">
        <v>46</v>
      </c>
      <c r="AO108" t="s">
        <v>46</v>
      </c>
      <c r="AP108" t="s">
        <v>46</v>
      </c>
      <c r="AQ108" t="s">
        <v>46</v>
      </c>
      <c r="AR108">
        <v>0</v>
      </c>
      <c r="AS108">
        <v>2021</v>
      </c>
    </row>
    <row r="109" spans="1:45" x14ac:dyDescent="0.3">
      <c r="A109">
        <v>812520002</v>
      </c>
      <c r="B109" t="s">
        <v>159</v>
      </c>
      <c r="C109" t="s">
        <v>41</v>
      </c>
      <c r="D109" t="s">
        <v>42</v>
      </c>
      <c r="E109" t="s">
        <v>68</v>
      </c>
      <c r="F109">
        <v>1</v>
      </c>
      <c r="G109">
        <v>1</v>
      </c>
      <c r="H109">
        <v>1</v>
      </c>
      <c r="I109">
        <v>1</v>
      </c>
      <c r="J109">
        <v>0</v>
      </c>
      <c r="K109">
        <v>0</v>
      </c>
      <c r="L109">
        <v>0</v>
      </c>
      <c r="M109">
        <v>0</v>
      </c>
      <c r="N109" t="s">
        <v>51</v>
      </c>
      <c r="O109" t="s">
        <v>45</v>
      </c>
      <c r="P109">
        <v>1</v>
      </c>
      <c r="Q109">
        <v>0</v>
      </c>
      <c r="R109">
        <v>0</v>
      </c>
      <c r="S109">
        <v>1</v>
      </c>
      <c r="T109">
        <v>1</v>
      </c>
      <c r="U109">
        <v>1</v>
      </c>
      <c r="V109">
        <v>1</v>
      </c>
      <c r="W109">
        <v>1</v>
      </c>
      <c r="X109">
        <v>0</v>
      </c>
      <c r="Y109">
        <v>1</v>
      </c>
      <c r="Z109">
        <v>1</v>
      </c>
      <c r="AA109">
        <v>1</v>
      </c>
      <c r="AB109">
        <v>1</v>
      </c>
      <c r="AC109">
        <v>0</v>
      </c>
      <c r="AD109">
        <v>0</v>
      </c>
      <c r="AE109">
        <v>1</v>
      </c>
      <c r="AF109">
        <v>0</v>
      </c>
      <c r="AG109">
        <v>1</v>
      </c>
      <c r="AH109">
        <v>1</v>
      </c>
      <c r="AI109">
        <v>1</v>
      </c>
      <c r="AJ109">
        <v>1</v>
      </c>
      <c r="AK109">
        <v>1</v>
      </c>
      <c r="AL109">
        <v>1</v>
      </c>
      <c r="AM109" t="s">
        <v>46</v>
      </c>
      <c r="AN109">
        <v>1</v>
      </c>
      <c r="AO109">
        <v>1</v>
      </c>
      <c r="AP109" t="s">
        <v>46</v>
      </c>
      <c r="AQ109" t="s">
        <v>46</v>
      </c>
      <c r="AR109">
        <v>0</v>
      </c>
      <c r="AS109">
        <v>2021</v>
      </c>
    </row>
    <row r="110" spans="1:45" x14ac:dyDescent="0.3">
      <c r="A110">
        <v>813110007</v>
      </c>
      <c r="B110" t="s">
        <v>160</v>
      </c>
      <c r="C110" t="s">
        <v>41</v>
      </c>
      <c r="D110" t="s">
        <v>42</v>
      </c>
      <c r="E110" t="s">
        <v>48</v>
      </c>
      <c r="F110">
        <v>1</v>
      </c>
      <c r="G110">
        <v>1</v>
      </c>
      <c r="H110">
        <v>1</v>
      </c>
      <c r="I110">
        <v>1</v>
      </c>
      <c r="J110">
        <v>0</v>
      </c>
      <c r="K110">
        <v>0</v>
      </c>
      <c r="L110">
        <v>0</v>
      </c>
      <c r="M110">
        <v>0</v>
      </c>
      <c r="N110" t="s">
        <v>44</v>
      </c>
      <c r="O110" t="s">
        <v>54</v>
      </c>
      <c r="P110">
        <v>1</v>
      </c>
      <c r="Q110">
        <v>0</v>
      </c>
      <c r="R110">
        <v>0</v>
      </c>
      <c r="S110">
        <v>1</v>
      </c>
      <c r="T110">
        <v>1</v>
      </c>
      <c r="U110">
        <v>1</v>
      </c>
      <c r="V110">
        <v>1</v>
      </c>
      <c r="W110">
        <v>1</v>
      </c>
      <c r="X110">
        <v>0</v>
      </c>
      <c r="Y110">
        <v>1</v>
      </c>
      <c r="Z110">
        <v>1</v>
      </c>
      <c r="AA110">
        <v>1</v>
      </c>
      <c r="AB110">
        <v>1</v>
      </c>
      <c r="AC110">
        <v>0</v>
      </c>
      <c r="AD110">
        <v>0</v>
      </c>
      <c r="AE110">
        <v>0</v>
      </c>
      <c r="AF110">
        <v>0</v>
      </c>
      <c r="AG110">
        <v>1</v>
      </c>
      <c r="AH110">
        <v>1</v>
      </c>
      <c r="AI110">
        <v>0</v>
      </c>
      <c r="AJ110">
        <v>1</v>
      </c>
      <c r="AK110">
        <v>1</v>
      </c>
      <c r="AL110">
        <v>1</v>
      </c>
      <c r="AM110" t="s">
        <v>46</v>
      </c>
      <c r="AN110" t="s">
        <v>46</v>
      </c>
      <c r="AO110" t="s">
        <v>46</v>
      </c>
      <c r="AP110" t="s">
        <v>46</v>
      </c>
      <c r="AQ110" t="s">
        <v>46</v>
      </c>
      <c r="AR110">
        <v>0</v>
      </c>
      <c r="AS110">
        <v>2021</v>
      </c>
    </row>
    <row r="111" spans="1:45" x14ac:dyDescent="0.3">
      <c r="A111">
        <v>812650006</v>
      </c>
      <c r="B111" t="s">
        <v>161</v>
      </c>
      <c r="C111" t="s">
        <v>41</v>
      </c>
      <c r="D111" t="s">
        <v>42</v>
      </c>
      <c r="E111" t="s">
        <v>43</v>
      </c>
      <c r="F111">
        <v>1</v>
      </c>
      <c r="G111">
        <v>1</v>
      </c>
      <c r="H111">
        <v>1</v>
      </c>
      <c r="I111">
        <v>1</v>
      </c>
      <c r="J111">
        <v>0</v>
      </c>
      <c r="K111">
        <v>0</v>
      </c>
      <c r="L111">
        <v>0</v>
      </c>
      <c r="M111">
        <v>0</v>
      </c>
      <c r="N111" t="s">
        <v>44</v>
      </c>
      <c r="O111" t="s">
        <v>62</v>
      </c>
      <c r="P111">
        <v>1</v>
      </c>
      <c r="Q111">
        <v>1</v>
      </c>
      <c r="R111">
        <v>1</v>
      </c>
      <c r="S111">
        <v>1</v>
      </c>
      <c r="T111">
        <v>1</v>
      </c>
      <c r="U111">
        <v>1</v>
      </c>
      <c r="V111">
        <v>1</v>
      </c>
      <c r="W111">
        <v>1</v>
      </c>
      <c r="X111">
        <v>0</v>
      </c>
      <c r="Y111">
        <v>1</v>
      </c>
      <c r="Z111">
        <v>1</v>
      </c>
      <c r="AA111">
        <v>0</v>
      </c>
      <c r="AB111">
        <v>1</v>
      </c>
      <c r="AC111">
        <v>0</v>
      </c>
      <c r="AD111">
        <v>0</v>
      </c>
      <c r="AE111">
        <v>0</v>
      </c>
      <c r="AF111">
        <v>0</v>
      </c>
      <c r="AG111">
        <v>1</v>
      </c>
      <c r="AH111">
        <v>1</v>
      </c>
      <c r="AI111">
        <v>1</v>
      </c>
      <c r="AJ111">
        <v>1</v>
      </c>
      <c r="AK111">
        <v>1</v>
      </c>
      <c r="AL111">
        <v>1</v>
      </c>
      <c r="AM111" t="s">
        <v>46</v>
      </c>
      <c r="AN111" t="s">
        <v>46</v>
      </c>
      <c r="AO111" t="s">
        <v>46</v>
      </c>
      <c r="AP111" t="s">
        <v>46</v>
      </c>
      <c r="AQ111" t="s">
        <v>46</v>
      </c>
      <c r="AR111">
        <v>0</v>
      </c>
      <c r="AS111">
        <v>2021</v>
      </c>
    </row>
    <row r="112" spans="1:45" x14ac:dyDescent="0.3">
      <c r="A112">
        <v>813500000</v>
      </c>
      <c r="B112" t="s">
        <v>162</v>
      </c>
      <c r="C112" t="s">
        <v>41</v>
      </c>
      <c r="D112" t="s">
        <v>42</v>
      </c>
      <c r="E112" t="s">
        <v>43</v>
      </c>
      <c r="F112">
        <v>1</v>
      </c>
      <c r="G112">
        <v>1</v>
      </c>
      <c r="H112">
        <v>0</v>
      </c>
      <c r="I112">
        <v>1</v>
      </c>
      <c r="J112">
        <v>0</v>
      </c>
      <c r="K112">
        <v>0</v>
      </c>
      <c r="L112">
        <v>0</v>
      </c>
      <c r="M112">
        <v>0</v>
      </c>
      <c r="N112" t="s">
        <v>51</v>
      </c>
      <c r="O112" t="s">
        <v>45</v>
      </c>
      <c r="P112">
        <v>1</v>
      </c>
      <c r="Q112">
        <v>0</v>
      </c>
      <c r="R112">
        <v>0</v>
      </c>
      <c r="S112">
        <v>1</v>
      </c>
      <c r="T112">
        <v>1</v>
      </c>
      <c r="U112">
        <v>0</v>
      </c>
      <c r="V112">
        <v>1</v>
      </c>
      <c r="W112">
        <v>0</v>
      </c>
      <c r="X112">
        <v>0</v>
      </c>
      <c r="Y112">
        <v>1</v>
      </c>
      <c r="Z112">
        <v>0</v>
      </c>
      <c r="AA112">
        <v>0</v>
      </c>
      <c r="AB112">
        <v>1</v>
      </c>
      <c r="AC112">
        <v>0</v>
      </c>
      <c r="AD112">
        <v>0</v>
      </c>
      <c r="AE112">
        <v>0</v>
      </c>
      <c r="AF112">
        <v>0</v>
      </c>
      <c r="AG112">
        <v>0</v>
      </c>
      <c r="AH112">
        <v>0</v>
      </c>
      <c r="AI112">
        <v>0</v>
      </c>
      <c r="AJ112">
        <v>1</v>
      </c>
      <c r="AK112">
        <v>0</v>
      </c>
      <c r="AL112">
        <v>1</v>
      </c>
      <c r="AM112" t="s">
        <v>46</v>
      </c>
      <c r="AN112" t="s">
        <v>46</v>
      </c>
      <c r="AO112" t="s">
        <v>46</v>
      </c>
      <c r="AP112" t="s">
        <v>46</v>
      </c>
      <c r="AQ112" t="s">
        <v>46</v>
      </c>
      <c r="AR112">
        <v>0</v>
      </c>
      <c r="AS112">
        <v>2021</v>
      </c>
    </row>
    <row r="113" spans="1:45" x14ac:dyDescent="0.3">
      <c r="A113">
        <v>813630008</v>
      </c>
      <c r="B113" t="s">
        <v>163</v>
      </c>
      <c r="C113" t="s">
        <v>41</v>
      </c>
      <c r="D113" t="s">
        <v>42</v>
      </c>
      <c r="E113" t="s">
        <v>43</v>
      </c>
      <c r="F113">
        <v>1</v>
      </c>
      <c r="G113">
        <v>1</v>
      </c>
      <c r="H113">
        <v>1</v>
      </c>
      <c r="I113">
        <v>1</v>
      </c>
      <c r="J113">
        <v>1</v>
      </c>
      <c r="K113">
        <v>1</v>
      </c>
      <c r="L113">
        <v>1</v>
      </c>
      <c r="M113">
        <v>1</v>
      </c>
      <c r="N113" t="s">
        <v>44</v>
      </c>
      <c r="O113" t="s">
        <v>62</v>
      </c>
      <c r="P113">
        <v>1</v>
      </c>
      <c r="Q113">
        <v>1</v>
      </c>
      <c r="R113">
        <v>1</v>
      </c>
      <c r="S113">
        <v>1</v>
      </c>
      <c r="T113">
        <v>1</v>
      </c>
      <c r="U113">
        <v>1</v>
      </c>
      <c r="V113">
        <v>1</v>
      </c>
      <c r="W113">
        <v>1</v>
      </c>
      <c r="X113">
        <v>0</v>
      </c>
      <c r="Y113">
        <v>1</v>
      </c>
      <c r="Z113">
        <v>1</v>
      </c>
      <c r="AA113">
        <v>1</v>
      </c>
      <c r="AB113">
        <v>1</v>
      </c>
      <c r="AC113">
        <v>0</v>
      </c>
      <c r="AD113">
        <v>0</v>
      </c>
      <c r="AE113">
        <v>0</v>
      </c>
      <c r="AF113">
        <v>0</v>
      </c>
      <c r="AG113">
        <v>0</v>
      </c>
      <c r="AH113">
        <v>1</v>
      </c>
      <c r="AI113">
        <v>1</v>
      </c>
      <c r="AJ113">
        <v>1</v>
      </c>
      <c r="AK113">
        <v>1</v>
      </c>
      <c r="AL113">
        <v>1</v>
      </c>
      <c r="AM113" t="s">
        <v>46</v>
      </c>
      <c r="AN113" t="s">
        <v>46</v>
      </c>
      <c r="AO113" t="s">
        <v>46</v>
      </c>
      <c r="AP113" t="s">
        <v>46</v>
      </c>
      <c r="AQ113" t="s">
        <v>46</v>
      </c>
      <c r="AR113">
        <v>0</v>
      </c>
      <c r="AS113">
        <v>2021</v>
      </c>
    </row>
    <row r="114" spans="1:45" x14ac:dyDescent="0.3">
      <c r="A114">
        <v>812900000</v>
      </c>
      <c r="B114" t="s">
        <v>164</v>
      </c>
      <c r="C114" t="s">
        <v>41</v>
      </c>
      <c r="D114" t="s">
        <v>42</v>
      </c>
      <c r="E114" t="s">
        <v>48</v>
      </c>
      <c r="F114">
        <v>1</v>
      </c>
      <c r="G114">
        <v>1</v>
      </c>
      <c r="H114">
        <v>1</v>
      </c>
      <c r="I114">
        <v>1</v>
      </c>
      <c r="J114">
        <v>0</v>
      </c>
      <c r="K114">
        <v>0</v>
      </c>
      <c r="L114">
        <v>0</v>
      </c>
      <c r="M114">
        <v>0</v>
      </c>
      <c r="N114" t="s">
        <v>46</v>
      </c>
      <c r="O114" t="s">
        <v>46</v>
      </c>
      <c r="P114" t="s">
        <v>46</v>
      </c>
      <c r="Q114" t="s">
        <v>46</v>
      </c>
      <c r="R114" t="s">
        <v>46</v>
      </c>
      <c r="S114" t="s">
        <v>46</v>
      </c>
      <c r="T114" t="s">
        <v>46</v>
      </c>
      <c r="U114">
        <v>0</v>
      </c>
      <c r="V114">
        <v>1</v>
      </c>
      <c r="W114">
        <v>1</v>
      </c>
      <c r="X114">
        <v>0</v>
      </c>
      <c r="Y114" t="s">
        <v>46</v>
      </c>
      <c r="Z114">
        <v>1</v>
      </c>
      <c r="AA114" t="s">
        <v>46</v>
      </c>
      <c r="AB114" t="s">
        <v>46</v>
      </c>
      <c r="AC114" t="s">
        <v>46</v>
      </c>
      <c r="AD114">
        <v>0</v>
      </c>
      <c r="AE114">
        <v>0</v>
      </c>
      <c r="AF114">
        <v>0</v>
      </c>
      <c r="AG114">
        <v>0</v>
      </c>
      <c r="AH114">
        <v>1</v>
      </c>
      <c r="AI114">
        <v>0</v>
      </c>
      <c r="AJ114" t="s">
        <v>46</v>
      </c>
      <c r="AK114">
        <v>1</v>
      </c>
      <c r="AL114" t="s">
        <v>46</v>
      </c>
      <c r="AM114" t="s">
        <v>46</v>
      </c>
      <c r="AN114" t="s">
        <v>46</v>
      </c>
      <c r="AO114" t="s">
        <v>46</v>
      </c>
      <c r="AP114" t="s">
        <v>46</v>
      </c>
      <c r="AQ114" t="s">
        <v>46</v>
      </c>
      <c r="AR114">
        <v>0</v>
      </c>
      <c r="AS114">
        <v>2021</v>
      </c>
    </row>
    <row r="115" spans="1:45" x14ac:dyDescent="0.3">
      <c r="A115">
        <v>814020002</v>
      </c>
      <c r="B115" t="s">
        <v>165</v>
      </c>
      <c r="C115" t="s">
        <v>41</v>
      </c>
      <c r="D115" t="s">
        <v>42</v>
      </c>
      <c r="E115" t="s">
        <v>43</v>
      </c>
      <c r="F115">
        <v>1</v>
      </c>
      <c r="G115">
        <v>1</v>
      </c>
      <c r="H115">
        <v>1</v>
      </c>
      <c r="I115">
        <v>1</v>
      </c>
      <c r="J115">
        <v>0</v>
      </c>
      <c r="K115">
        <v>0</v>
      </c>
      <c r="L115">
        <v>0</v>
      </c>
      <c r="M115">
        <v>0</v>
      </c>
      <c r="N115" t="s">
        <v>44</v>
      </c>
      <c r="O115" t="s">
        <v>54</v>
      </c>
      <c r="P115">
        <v>0</v>
      </c>
      <c r="Q115">
        <v>0</v>
      </c>
      <c r="R115">
        <v>0</v>
      </c>
      <c r="S115">
        <v>1</v>
      </c>
      <c r="T115">
        <v>1</v>
      </c>
      <c r="U115">
        <v>1</v>
      </c>
      <c r="V115">
        <v>1</v>
      </c>
      <c r="W115">
        <v>1</v>
      </c>
      <c r="X115">
        <v>0</v>
      </c>
      <c r="Y115">
        <v>1</v>
      </c>
      <c r="Z115">
        <v>1</v>
      </c>
      <c r="AA115">
        <v>0</v>
      </c>
      <c r="AB115">
        <v>0</v>
      </c>
      <c r="AC115">
        <v>0</v>
      </c>
      <c r="AD115">
        <v>0</v>
      </c>
      <c r="AE115">
        <v>0</v>
      </c>
      <c r="AF115">
        <v>0</v>
      </c>
      <c r="AG115">
        <v>0</v>
      </c>
      <c r="AH115">
        <v>1</v>
      </c>
      <c r="AI115">
        <v>1</v>
      </c>
      <c r="AJ115">
        <v>1</v>
      </c>
      <c r="AK115">
        <v>1</v>
      </c>
      <c r="AL115">
        <v>1</v>
      </c>
      <c r="AM115" t="s">
        <v>46</v>
      </c>
      <c r="AN115" t="s">
        <v>46</v>
      </c>
      <c r="AO115" t="s">
        <v>46</v>
      </c>
      <c r="AP115" t="s">
        <v>46</v>
      </c>
      <c r="AQ115" t="s">
        <v>46</v>
      </c>
      <c r="AR115">
        <v>0</v>
      </c>
      <c r="AS115">
        <v>2021</v>
      </c>
    </row>
    <row r="116" spans="1:45" x14ac:dyDescent="0.3">
      <c r="A116">
        <v>814190004</v>
      </c>
      <c r="B116" t="s">
        <v>166</v>
      </c>
      <c r="C116" t="s">
        <v>41</v>
      </c>
      <c r="D116" t="s">
        <v>42</v>
      </c>
      <c r="E116" t="s">
        <v>43</v>
      </c>
      <c r="F116">
        <v>1</v>
      </c>
      <c r="G116">
        <v>1</v>
      </c>
      <c r="H116">
        <v>1</v>
      </c>
      <c r="I116">
        <v>1</v>
      </c>
      <c r="J116">
        <v>0</v>
      </c>
      <c r="K116">
        <v>0</v>
      </c>
      <c r="L116">
        <v>0</v>
      </c>
      <c r="M116">
        <v>0</v>
      </c>
      <c r="N116" t="s">
        <v>51</v>
      </c>
      <c r="O116" t="s">
        <v>45</v>
      </c>
      <c r="P116">
        <v>1</v>
      </c>
      <c r="Q116">
        <v>0</v>
      </c>
      <c r="R116">
        <v>0</v>
      </c>
      <c r="S116">
        <v>1</v>
      </c>
      <c r="T116">
        <v>1</v>
      </c>
      <c r="U116">
        <v>1</v>
      </c>
      <c r="V116">
        <v>1</v>
      </c>
      <c r="W116">
        <v>1</v>
      </c>
      <c r="X116">
        <v>0</v>
      </c>
      <c r="Y116">
        <v>1</v>
      </c>
      <c r="Z116">
        <v>1</v>
      </c>
      <c r="AA116">
        <v>0</v>
      </c>
      <c r="AB116">
        <v>1</v>
      </c>
      <c r="AC116">
        <v>0</v>
      </c>
      <c r="AD116">
        <v>0</v>
      </c>
      <c r="AE116">
        <v>0</v>
      </c>
      <c r="AF116">
        <v>0</v>
      </c>
      <c r="AG116">
        <v>0</v>
      </c>
      <c r="AH116">
        <v>1</v>
      </c>
      <c r="AI116">
        <v>1</v>
      </c>
      <c r="AJ116">
        <v>1</v>
      </c>
      <c r="AK116">
        <v>0</v>
      </c>
      <c r="AL116">
        <v>1</v>
      </c>
      <c r="AM116" t="s">
        <v>46</v>
      </c>
      <c r="AN116" t="s">
        <v>46</v>
      </c>
      <c r="AO116" t="s">
        <v>46</v>
      </c>
      <c r="AP116" t="s">
        <v>46</v>
      </c>
      <c r="AQ116" t="s">
        <v>46</v>
      </c>
      <c r="AR116">
        <v>0</v>
      </c>
      <c r="AS116">
        <v>2021</v>
      </c>
    </row>
    <row r="117" spans="1:45" x14ac:dyDescent="0.3">
      <c r="A117">
        <v>814300000</v>
      </c>
      <c r="B117" t="s">
        <v>167</v>
      </c>
      <c r="C117" t="s">
        <v>41</v>
      </c>
      <c r="D117" t="s">
        <v>42</v>
      </c>
      <c r="E117" t="s">
        <v>48</v>
      </c>
      <c r="F117">
        <v>1</v>
      </c>
      <c r="G117">
        <v>1</v>
      </c>
      <c r="H117">
        <v>1</v>
      </c>
      <c r="I117">
        <v>1</v>
      </c>
      <c r="J117">
        <v>0</v>
      </c>
      <c r="K117">
        <v>0</v>
      </c>
      <c r="L117">
        <v>0</v>
      </c>
      <c r="M117">
        <v>0</v>
      </c>
      <c r="N117" t="s">
        <v>44</v>
      </c>
      <c r="O117" t="s">
        <v>45</v>
      </c>
      <c r="P117">
        <v>1</v>
      </c>
      <c r="Q117">
        <v>0</v>
      </c>
      <c r="R117">
        <v>0</v>
      </c>
      <c r="S117">
        <v>1</v>
      </c>
      <c r="T117">
        <v>1</v>
      </c>
      <c r="U117">
        <v>1</v>
      </c>
      <c r="V117">
        <v>1</v>
      </c>
      <c r="W117">
        <v>1</v>
      </c>
      <c r="X117">
        <v>0</v>
      </c>
      <c r="Y117">
        <v>1</v>
      </c>
      <c r="Z117">
        <v>1</v>
      </c>
      <c r="AA117">
        <v>1</v>
      </c>
      <c r="AB117">
        <v>1</v>
      </c>
      <c r="AC117">
        <v>0</v>
      </c>
      <c r="AD117">
        <v>0</v>
      </c>
      <c r="AE117">
        <v>0</v>
      </c>
      <c r="AF117">
        <v>0</v>
      </c>
      <c r="AG117">
        <v>0</v>
      </c>
      <c r="AH117">
        <v>1</v>
      </c>
      <c r="AI117">
        <v>0</v>
      </c>
      <c r="AJ117">
        <v>1</v>
      </c>
      <c r="AK117">
        <v>0</v>
      </c>
      <c r="AL117">
        <v>1</v>
      </c>
      <c r="AM117" t="s">
        <v>46</v>
      </c>
      <c r="AN117" t="s">
        <v>46</v>
      </c>
      <c r="AO117" t="s">
        <v>46</v>
      </c>
      <c r="AP117" t="s">
        <v>46</v>
      </c>
      <c r="AQ117" t="s">
        <v>46</v>
      </c>
      <c r="AR117">
        <v>0</v>
      </c>
      <c r="AS117">
        <v>2021</v>
      </c>
    </row>
    <row r="118" spans="1:45" x14ac:dyDescent="0.3">
      <c r="A118">
        <v>814580001</v>
      </c>
      <c r="B118" t="s">
        <v>168</v>
      </c>
      <c r="C118" t="s">
        <v>41</v>
      </c>
      <c r="D118" t="s">
        <v>42</v>
      </c>
      <c r="E118" t="s">
        <v>48</v>
      </c>
      <c r="F118">
        <v>1</v>
      </c>
      <c r="G118">
        <v>1</v>
      </c>
      <c r="H118">
        <v>1</v>
      </c>
      <c r="I118">
        <v>1</v>
      </c>
      <c r="J118">
        <v>0</v>
      </c>
      <c r="K118">
        <v>0</v>
      </c>
      <c r="L118">
        <v>0</v>
      </c>
      <c r="M118">
        <v>0</v>
      </c>
      <c r="N118" t="s">
        <v>44</v>
      </c>
      <c r="O118" t="s">
        <v>45</v>
      </c>
      <c r="P118">
        <v>0</v>
      </c>
      <c r="Q118">
        <v>0</v>
      </c>
      <c r="R118">
        <v>0</v>
      </c>
      <c r="S118">
        <v>1</v>
      </c>
      <c r="T118">
        <v>1</v>
      </c>
      <c r="U118">
        <v>1</v>
      </c>
      <c r="V118">
        <v>1</v>
      </c>
      <c r="W118">
        <v>1</v>
      </c>
      <c r="X118">
        <v>0</v>
      </c>
      <c r="Y118">
        <v>1</v>
      </c>
      <c r="Z118">
        <v>1</v>
      </c>
      <c r="AA118">
        <v>1</v>
      </c>
      <c r="AB118">
        <v>1</v>
      </c>
      <c r="AC118">
        <v>1</v>
      </c>
      <c r="AD118">
        <v>0</v>
      </c>
      <c r="AE118">
        <v>0</v>
      </c>
      <c r="AF118">
        <v>0</v>
      </c>
      <c r="AG118">
        <v>0</v>
      </c>
      <c r="AH118">
        <v>1</v>
      </c>
      <c r="AI118">
        <v>1</v>
      </c>
      <c r="AJ118">
        <v>1</v>
      </c>
      <c r="AK118">
        <v>1</v>
      </c>
      <c r="AL118">
        <v>1</v>
      </c>
      <c r="AM118" t="s">
        <v>46</v>
      </c>
      <c r="AN118" t="s">
        <v>46</v>
      </c>
      <c r="AO118" t="s">
        <v>46</v>
      </c>
      <c r="AP118" t="s">
        <v>46</v>
      </c>
      <c r="AQ118" t="s">
        <v>46</v>
      </c>
      <c r="AR118">
        <v>0</v>
      </c>
      <c r="AS118">
        <v>2021</v>
      </c>
    </row>
    <row r="119" spans="1:45" x14ac:dyDescent="0.3">
      <c r="A119">
        <v>814610007</v>
      </c>
      <c r="B119" t="s">
        <v>169</v>
      </c>
      <c r="C119" t="s">
        <v>41</v>
      </c>
      <c r="D119" t="s">
        <v>42</v>
      </c>
      <c r="E119" t="s">
        <v>48</v>
      </c>
      <c r="F119">
        <v>1</v>
      </c>
      <c r="G119">
        <v>1</v>
      </c>
      <c r="H119">
        <v>1</v>
      </c>
      <c r="I119">
        <v>1</v>
      </c>
      <c r="J119">
        <v>0</v>
      </c>
      <c r="K119">
        <v>0</v>
      </c>
      <c r="L119">
        <v>0</v>
      </c>
      <c r="M119">
        <v>0</v>
      </c>
      <c r="N119" t="s">
        <v>51</v>
      </c>
      <c r="O119" t="s">
        <v>45</v>
      </c>
      <c r="P119">
        <v>1</v>
      </c>
      <c r="Q119">
        <v>0</v>
      </c>
      <c r="R119">
        <v>0</v>
      </c>
      <c r="S119">
        <v>1</v>
      </c>
      <c r="T119">
        <v>1</v>
      </c>
      <c r="U119">
        <v>1</v>
      </c>
      <c r="V119">
        <v>1</v>
      </c>
      <c r="W119">
        <v>1</v>
      </c>
      <c r="X119">
        <v>0</v>
      </c>
      <c r="Y119">
        <v>1</v>
      </c>
      <c r="Z119">
        <v>1</v>
      </c>
      <c r="AA119">
        <v>0</v>
      </c>
      <c r="AB119">
        <v>1</v>
      </c>
      <c r="AC119">
        <v>0</v>
      </c>
      <c r="AD119">
        <v>0</v>
      </c>
      <c r="AE119">
        <v>0</v>
      </c>
      <c r="AF119">
        <v>0</v>
      </c>
      <c r="AG119">
        <v>0</v>
      </c>
      <c r="AH119">
        <v>1</v>
      </c>
      <c r="AI119">
        <v>0</v>
      </c>
      <c r="AJ119">
        <v>1</v>
      </c>
      <c r="AK119">
        <v>0</v>
      </c>
      <c r="AL119">
        <v>1</v>
      </c>
      <c r="AM119" t="s">
        <v>46</v>
      </c>
      <c r="AN119" t="s">
        <v>46</v>
      </c>
      <c r="AO119" t="s">
        <v>46</v>
      </c>
      <c r="AP119" t="s">
        <v>46</v>
      </c>
      <c r="AQ119" t="s">
        <v>46</v>
      </c>
      <c r="AR119">
        <v>0</v>
      </c>
      <c r="AS119">
        <v>2021</v>
      </c>
    </row>
    <row r="120" spans="1:45" x14ac:dyDescent="0.3">
      <c r="A120">
        <v>814770005</v>
      </c>
      <c r="B120" t="s">
        <v>170</v>
      </c>
      <c r="C120" t="s">
        <v>41</v>
      </c>
      <c r="D120" t="s">
        <v>42</v>
      </c>
      <c r="E120" t="s">
        <v>68</v>
      </c>
      <c r="F120">
        <v>1</v>
      </c>
      <c r="G120">
        <v>1</v>
      </c>
      <c r="H120">
        <v>1</v>
      </c>
      <c r="I120">
        <v>1</v>
      </c>
      <c r="J120">
        <v>0</v>
      </c>
      <c r="K120">
        <v>0</v>
      </c>
      <c r="L120">
        <v>0</v>
      </c>
      <c r="M120">
        <v>0</v>
      </c>
      <c r="N120" t="s">
        <v>44</v>
      </c>
      <c r="O120" t="s">
        <v>45</v>
      </c>
      <c r="P120">
        <v>1</v>
      </c>
      <c r="Q120">
        <v>0</v>
      </c>
      <c r="R120">
        <v>0</v>
      </c>
      <c r="S120">
        <v>1</v>
      </c>
      <c r="T120">
        <v>1</v>
      </c>
      <c r="U120">
        <v>1</v>
      </c>
      <c r="V120">
        <v>1</v>
      </c>
      <c r="W120">
        <v>1</v>
      </c>
      <c r="X120">
        <v>0</v>
      </c>
      <c r="Y120">
        <v>1</v>
      </c>
      <c r="Z120">
        <v>0</v>
      </c>
      <c r="AA120">
        <v>1</v>
      </c>
      <c r="AB120">
        <v>1</v>
      </c>
      <c r="AC120">
        <v>0</v>
      </c>
      <c r="AD120">
        <v>0</v>
      </c>
      <c r="AE120">
        <v>0</v>
      </c>
      <c r="AF120">
        <v>0</v>
      </c>
      <c r="AG120">
        <v>1</v>
      </c>
      <c r="AH120">
        <v>1</v>
      </c>
      <c r="AI120">
        <v>1</v>
      </c>
      <c r="AJ120">
        <v>1</v>
      </c>
      <c r="AK120">
        <v>0</v>
      </c>
      <c r="AL120">
        <v>1</v>
      </c>
      <c r="AM120" t="s">
        <v>46</v>
      </c>
      <c r="AN120">
        <v>1</v>
      </c>
      <c r="AO120">
        <v>1</v>
      </c>
      <c r="AP120" t="s">
        <v>46</v>
      </c>
      <c r="AQ120" t="s">
        <v>46</v>
      </c>
      <c r="AR120">
        <v>0</v>
      </c>
      <c r="AS120">
        <v>2021</v>
      </c>
    </row>
    <row r="121" spans="1:45" x14ac:dyDescent="0.3">
      <c r="A121">
        <v>814830008</v>
      </c>
      <c r="B121" t="s">
        <v>171</v>
      </c>
      <c r="C121" t="s">
        <v>41</v>
      </c>
      <c r="D121" t="s">
        <v>42</v>
      </c>
      <c r="E121" t="s">
        <v>48</v>
      </c>
      <c r="F121">
        <v>1</v>
      </c>
      <c r="G121">
        <v>1</v>
      </c>
      <c r="H121">
        <v>1</v>
      </c>
      <c r="I121">
        <v>1</v>
      </c>
      <c r="J121">
        <v>0</v>
      </c>
      <c r="K121">
        <v>0</v>
      </c>
      <c r="L121">
        <v>0</v>
      </c>
      <c r="M121">
        <v>0</v>
      </c>
      <c r="N121" t="s">
        <v>46</v>
      </c>
      <c r="O121" t="s">
        <v>46</v>
      </c>
      <c r="P121" t="s">
        <v>46</v>
      </c>
      <c r="Q121" t="s">
        <v>46</v>
      </c>
      <c r="R121" t="s">
        <v>46</v>
      </c>
      <c r="S121" t="s">
        <v>46</v>
      </c>
      <c r="T121" t="s">
        <v>46</v>
      </c>
      <c r="U121">
        <v>0</v>
      </c>
      <c r="V121">
        <v>1</v>
      </c>
      <c r="W121">
        <v>1</v>
      </c>
      <c r="X121">
        <v>0</v>
      </c>
      <c r="Y121" t="s">
        <v>46</v>
      </c>
      <c r="Z121">
        <v>1</v>
      </c>
      <c r="AA121" t="s">
        <v>46</v>
      </c>
      <c r="AB121" t="s">
        <v>46</v>
      </c>
      <c r="AC121" t="s">
        <v>46</v>
      </c>
      <c r="AD121">
        <v>0</v>
      </c>
      <c r="AE121">
        <v>0</v>
      </c>
      <c r="AF121">
        <v>0</v>
      </c>
      <c r="AG121">
        <v>0</v>
      </c>
      <c r="AH121">
        <v>1</v>
      </c>
      <c r="AI121">
        <v>1</v>
      </c>
      <c r="AJ121" t="s">
        <v>46</v>
      </c>
      <c r="AK121">
        <v>1</v>
      </c>
      <c r="AL121" t="s">
        <v>46</v>
      </c>
      <c r="AM121" t="s">
        <v>46</v>
      </c>
      <c r="AN121" t="s">
        <v>46</v>
      </c>
      <c r="AO121" t="s">
        <v>46</v>
      </c>
      <c r="AP121" t="s">
        <v>46</v>
      </c>
      <c r="AQ121" t="s">
        <v>46</v>
      </c>
      <c r="AR121">
        <v>0</v>
      </c>
      <c r="AS121">
        <v>2021</v>
      </c>
    </row>
    <row r="122" spans="1:45" x14ac:dyDescent="0.3">
      <c r="A122">
        <v>814960009</v>
      </c>
      <c r="B122" t="s">
        <v>172</v>
      </c>
      <c r="C122" t="s">
        <v>41</v>
      </c>
      <c r="D122" t="s">
        <v>42</v>
      </c>
      <c r="E122" t="s">
        <v>48</v>
      </c>
      <c r="F122">
        <v>1</v>
      </c>
      <c r="G122">
        <v>1</v>
      </c>
      <c r="H122">
        <v>1</v>
      </c>
      <c r="I122">
        <v>1</v>
      </c>
      <c r="J122">
        <v>0</v>
      </c>
      <c r="K122">
        <v>0</v>
      </c>
      <c r="L122">
        <v>0</v>
      </c>
      <c r="M122">
        <v>0</v>
      </c>
      <c r="N122" t="s">
        <v>44</v>
      </c>
      <c r="O122" t="s">
        <v>54</v>
      </c>
      <c r="P122">
        <v>1</v>
      </c>
      <c r="Q122">
        <v>0</v>
      </c>
      <c r="R122">
        <v>0</v>
      </c>
      <c r="S122">
        <v>1</v>
      </c>
      <c r="T122">
        <v>1</v>
      </c>
      <c r="U122">
        <v>1</v>
      </c>
      <c r="V122">
        <v>1</v>
      </c>
      <c r="W122">
        <v>1</v>
      </c>
      <c r="X122">
        <v>0</v>
      </c>
      <c r="Y122">
        <v>1</v>
      </c>
      <c r="Z122">
        <v>1</v>
      </c>
      <c r="AA122">
        <v>0</v>
      </c>
      <c r="AB122">
        <v>0</v>
      </c>
      <c r="AC122">
        <v>0</v>
      </c>
      <c r="AD122">
        <v>0</v>
      </c>
      <c r="AE122">
        <v>0</v>
      </c>
      <c r="AF122">
        <v>0</v>
      </c>
      <c r="AG122">
        <v>0</v>
      </c>
      <c r="AH122">
        <v>1</v>
      </c>
      <c r="AI122">
        <v>0</v>
      </c>
      <c r="AJ122">
        <v>1</v>
      </c>
      <c r="AK122">
        <v>1</v>
      </c>
      <c r="AL122">
        <v>1</v>
      </c>
      <c r="AM122" t="s">
        <v>46</v>
      </c>
      <c r="AN122" t="s">
        <v>46</v>
      </c>
      <c r="AO122" t="s">
        <v>46</v>
      </c>
      <c r="AP122" t="s">
        <v>46</v>
      </c>
      <c r="AQ122" t="s">
        <v>46</v>
      </c>
      <c r="AR122">
        <v>0</v>
      </c>
      <c r="AS122">
        <v>2021</v>
      </c>
    </row>
    <row r="123" spans="1:45" x14ac:dyDescent="0.3">
      <c r="A123">
        <v>814450006</v>
      </c>
      <c r="B123" t="s">
        <v>173</v>
      </c>
      <c r="C123" t="s">
        <v>41</v>
      </c>
      <c r="D123" t="s">
        <v>42</v>
      </c>
      <c r="E123" t="s">
        <v>48</v>
      </c>
      <c r="F123">
        <v>1</v>
      </c>
      <c r="G123">
        <v>1</v>
      </c>
      <c r="H123">
        <v>1</v>
      </c>
      <c r="I123">
        <v>1</v>
      </c>
      <c r="J123">
        <v>0</v>
      </c>
      <c r="K123">
        <v>0</v>
      </c>
      <c r="L123">
        <v>0</v>
      </c>
      <c r="M123">
        <v>0</v>
      </c>
      <c r="N123" t="s">
        <v>51</v>
      </c>
      <c r="O123" t="s">
        <v>54</v>
      </c>
      <c r="P123">
        <v>0</v>
      </c>
      <c r="Q123">
        <v>0</v>
      </c>
      <c r="R123">
        <v>0</v>
      </c>
      <c r="S123">
        <v>1</v>
      </c>
      <c r="T123">
        <v>1</v>
      </c>
      <c r="U123">
        <v>0</v>
      </c>
      <c r="V123">
        <v>1</v>
      </c>
      <c r="W123">
        <v>1</v>
      </c>
      <c r="X123">
        <v>0</v>
      </c>
      <c r="Y123">
        <v>1</v>
      </c>
      <c r="Z123">
        <v>1</v>
      </c>
      <c r="AA123">
        <v>0</v>
      </c>
      <c r="AB123">
        <v>0</v>
      </c>
      <c r="AC123">
        <v>0</v>
      </c>
      <c r="AD123">
        <v>0</v>
      </c>
      <c r="AE123">
        <v>0</v>
      </c>
      <c r="AF123">
        <v>0</v>
      </c>
      <c r="AG123">
        <v>0</v>
      </c>
      <c r="AH123">
        <v>1</v>
      </c>
      <c r="AI123">
        <v>0</v>
      </c>
      <c r="AJ123">
        <v>1</v>
      </c>
      <c r="AK123">
        <v>1</v>
      </c>
      <c r="AL123">
        <v>1</v>
      </c>
      <c r="AM123" t="s">
        <v>46</v>
      </c>
      <c r="AN123" t="s">
        <v>46</v>
      </c>
      <c r="AO123" t="s">
        <v>46</v>
      </c>
      <c r="AP123" t="s">
        <v>46</v>
      </c>
      <c r="AQ123" t="s">
        <v>46</v>
      </c>
      <c r="AR123">
        <v>0</v>
      </c>
      <c r="AS123">
        <v>2021</v>
      </c>
    </row>
    <row r="124" spans="1:45" x14ac:dyDescent="0.3">
      <c r="A124">
        <v>815160009</v>
      </c>
      <c r="B124" t="s">
        <v>174</v>
      </c>
      <c r="C124" t="s">
        <v>41</v>
      </c>
      <c r="D124" t="s">
        <v>42</v>
      </c>
      <c r="E124" t="s">
        <v>48</v>
      </c>
      <c r="F124">
        <v>1</v>
      </c>
      <c r="G124">
        <v>1</v>
      </c>
      <c r="H124">
        <v>1</v>
      </c>
      <c r="I124">
        <v>1</v>
      </c>
      <c r="J124">
        <v>0</v>
      </c>
      <c r="K124">
        <v>0</v>
      </c>
      <c r="L124">
        <v>0</v>
      </c>
      <c r="M124">
        <v>0</v>
      </c>
      <c r="N124" t="s">
        <v>44</v>
      </c>
      <c r="O124" t="s">
        <v>54</v>
      </c>
      <c r="P124">
        <v>1</v>
      </c>
      <c r="Q124">
        <v>0</v>
      </c>
      <c r="R124">
        <v>0</v>
      </c>
      <c r="S124">
        <v>1</v>
      </c>
      <c r="T124">
        <v>1</v>
      </c>
      <c r="U124">
        <v>1</v>
      </c>
      <c r="V124">
        <v>1</v>
      </c>
      <c r="W124">
        <v>1</v>
      </c>
      <c r="X124">
        <v>0</v>
      </c>
      <c r="Y124">
        <v>1</v>
      </c>
      <c r="Z124">
        <v>1</v>
      </c>
      <c r="AA124">
        <v>0</v>
      </c>
      <c r="AB124">
        <v>0</v>
      </c>
      <c r="AC124">
        <v>0</v>
      </c>
      <c r="AD124">
        <v>0</v>
      </c>
      <c r="AE124">
        <v>0</v>
      </c>
      <c r="AF124">
        <v>0</v>
      </c>
      <c r="AG124">
        <v>0</v>
      </c>
      <c r="AH124">
        <v>1</v>
      </c>
      <c r="AI124">
        <v>0</v>
      </c>
      <c r="AJ124">
        <v>1</v>
      </c>
      <c r="AK124">
        <v>1</v>
      </c>
      <c r="AL124">
        <v>1</v>
      </c>
      <c r="AM124" t="s">
        <v>46</v>
      </c>
      <c r="AN124" t="s">
        <v>46</v>
      </c>
      <c r="AO124" t="s">
        <v>46</v>
      </c>
      <c r="AP124" t="s">
        <v>46</v>
      </c>
      <c r="AQ124" t="s">
        <v>46</v>
      </c>
      <c r="AR124">
        <v>0</v>
      </c>
      <c r="AS124">
        <v>2021</v>
      </c>
    </row>
    <row r="125" spans="1:45" x14ac:dyDescent="0.3">
      <c r="A125">
        <v>815370005</v>
      </c>
      <c r="B125" t="s">
        <v>175</v>
      </c>
      <c r="C125" t="s">
        <v>41</v>
      </c>
      <c r="D125" t="s">
        <v>42</v>
      </c>
      <c r="E125" t="s">
        <v>48</v>
      </c>
      <c r="F125">
        <v>1</v>
      </c>
      <c r="G125">
        <v>1</v>
      </c>
      <c r="H125">
        <v>1</v>
      </c>
      <c r="I125">
        <v>1</v>
      </c>
      <c r="J125">
        <v>0</v>
      </c>
      <c r="K125">
        <v>0</v>
      </c>
      <c r="L125">
        <v>0</v>
      </c>
      <c r="M125">
        <v>0</v>
      </c>
      <c r="N125" t="s">
        <v>44</v>
      </c>
      <c r="O125" t="s">
        <v>54</v>
      </c>
      <c r="P125">
        <v>1</v>
      </c>
      <c r="Q125">
        <v>0</v>
      </c>
      <c r="R125">
        <v>0</v>
      </c>
      <c r="S125">
        <v>1</v>
      </c>
      <c r="T125">
        <v>1</v>
      </c>
      <c r="U125">
        <v>1</v>
      </c>
      <c r="V125">
        <v>1</v>
      </c>
      <c r="W125">
        <v>0</v>
      </c>
      <c r="X125">
        <v>0</v>
      </c>
      <c r="Y125">
        <v>1</v>
      </c>
      <c r="Z125">
        <v>1</v>
      </c>
      <c r="AA125">
        <v>1</v>
      </c>
      <c r="AB125">
        <v>1</v>
      </c>
      <c r="AC125">
        <v>0</v>
      </c>
      <c r="AD125">
        <v>0</v>
      </c>
      <c r="AE125">
        <v>0</v>
      </c>
      <c r="AF125">
        <v>0</v>
      </c>
      <c r="AG125">
        <v>0</v>
      </c>
      <c r="AH125">
        <v>1</v>
      </c>
      <c r="AI125">
        <v>0</v>
      </c>
      <c r="AJ125">
        <v>1</v>
      </c>
      <c r="AK125">
        <v>1</v>
      </c>
      <c r="AL125">
        <v>1</v>
      </c>
      <c r="AM125" t="s">
        <v>46</v>
      </c>
      <c r="AN125" t="s">
        <v>46</v>
      </c>
      <c r="AO125" t="s">
        <v>46</v>
      </c>
      <c r="AP125" t="s">
        <v>46</v>
      </c>
      <c r="AQ125" t="s">
        <v>46</v>
      </c>
      <c r="AR125">
        <v>0</v>
      </c>
      <c r="AS125">
        <v>2021</v>
      </c>
    </row>
    <row r="126" spans="1:45" x14ac:dyDescent="0.3">
      <c r="A126">
        <v>815420002</v>
      </c>
      <c r="B126" t="s">
        <v>176</v>
      </c>
      <c r="C126" t="s">
        <v>41</v>
      </c>
      <c r="D126" t="s">
        <v>42</v>
      </c>
      <c r="E126" t="s">
        <v>48</v>
      </c>
      <c r="F126">
        <v>1</v>
      </c>
      <c r="G126">
        <v>1</v>
      </c>
      <c r="H126">
        <v>1</v>
      </c>
      <c r="I126">
        <v>1</v>
      </c>
      <c r="J126">
        <v>0</v>
      </c>
      <c r="K126">
        <v>0</v>
      </c>
      <c r="L126">
        <v>0</v>
      </c>
      <c r="M126">
        <v>0</v>
      </c>
      <c r="N126" t="s">
        <v>46</v>
      </c>
      <c r="O126" t="s">
        <v>46</v>
      </c>
      <c r="P126" t="s">
        <v>46</v>
      </c>
      <c r="Q126" t="s">
        <v>46</v>
      </c>
      <c r="R126" t="s">
        <v>46</v>
      </c>
      <c r="S126" t="s">
        <v>46</v>
      </c>
      <c r="T126" t="s">
        <v>46</v>
      </c>
      <c r="U126">
        <v>1</v>
      </c>
      <c r="V126">
        <v>1</v>
      </c>
      <c r="W126">
        <v>1</v>
      </c>
      <c r="X126">
        <v>0</v>
      </c>
      <c r="Y126" t="s">
        <v>46</v>
      </c>
      <c r="Z126">
        <v>1</v>
      </c>
      <c r="AA126" t="s">
        <v>46</v>
      </c>
      <c r="AB126" t="s">
        <v>46</v>
      </c>
      <c r="AC126" t="s">
        <v>46</v>
      </c>
      <c r="AD126">
        <v>0</v>
      </c>
      <c r="AE126">
        <v>0</v>
      </c>
      <c r="AF126">
        <v>0</v>
      </c>
      <c r="AG126">
        <v>0</v>
      </c>
      <c r="AH126">
        <v>1</v>
      </c>
      <c r="AI126">
        <v>0</v>
      </c>
      <c r="AJ126" t="s">
        <v>46</v>
      </c>
      <c r="AK126">
        <v>1</v>
      </c>
      <c r="AL126" t="s">
        <v>46</v>
      </c>
      <c r="AM126" t="s">
        <v>46</v>
      </c>
      <c r="AN126" t="s">
        <v>46</v>
      </c>
      <c r="AO126" t="s">
        <v>46</v>
      </c>
      <c r="AP126" t="s">
        <v>46</v>
      </c>
      <c r="AQ126" t="s">
        <v>46</v>
      </c>
      <c r="AR126">
        <v>0</v>
      </c>
      <c r="AS126">
        <v>2021</v>
      </c>
    </row>
    <row r="127" spans="1:45" x14ac:dyDescent="0.3">
      <c r="A127">
        <v>815550006</v>
      </c>
      <c r="B127" t="s">
        <v>177</v>
      </c>
      <c r="C127" t="s">
        <v>41</v>
      </c>
      <c r="D127" t="s">
        <v>42</v>
      </c>
      <c r="E127" t="s">
        <v>43</v>
      </c>
      <c r="F127">
        <v>1</v>
      </c>
      <c r="G127">
        <v>1</v>
      </c>
      <c r="H127">
        <v>1</v>
      </c>
      <c r="I127">
        <v>1</v>
      </c>
      <c r="J127">
        <v>0</v>
      </c>
      <c r="K127">
        <v>0</v>
      </c>
      <c r="L127">
        <v>0</v>
      </c>
      <c r="M127">
        <v>0</v>
      </c>
      <c r="N127" t="s">
        <v>51</v>
      </c>
      <c r="O127" t="s">
        <v>62</v>
      </c>
      <c r="P127">
        <v>1</v>
      </c>
      <c r="Q127">
        <v>1</v>
      </c>
      <c r="R127">
        <v>1</v>
      </c>
      <c r="S127">
        <v>1</v>
      </c>
      <c r="T127">
        <v>1</v>
      </c>
      <c r="U127">
        <v>1</v>
      </c>
      <c r="V127">
        <v>1</v>
      </c>
      <c r="W127">
        <v>1</v>
      </c>
      <c r="X127">
        <v>0</v>
      </c>
      <c r="Y127">
        <v>1</v>
      </c>
      <c r="Z127">
        <v>1</v>
      </c>
      <c r="AA127">
        <v>1</v>
      </c>
      <c r="AB127">
        <v>1</v>
      </c>
      <c r="AC127">
        <v>0</v>
      </c>
      <c r="AD127">
        <v>0</v>
      </c>
      <c r="AE127">
        <v>0</v>
      </c>
      <c r="AF127">
        <v>0</v>
      </c>
      <c r="AG127">
        <v>0</v>
      </c>
      <c r="AH127">
        <v>1</v>
      </c>
      <c r="AI127">
        <v>1</v>
      </c>
      <c r="AJ127">
        <v>1</v>
      </c>
      <c r="AK127">
        <v>1</v>
      </c>
      <c r="AL127">
        <v>1</v>
      </c>
      <c r="AM127" t="s">
        <v>46</v>
      </c>
      <c r="AN127" t="s">
        <v>46</v>
      </c>
      <c r="AO127" t="s">
        <v>46</v>
      </c>
      <c r="AP127" t="s">
        <v>46</v>
      </c>
      <c r="AQ127" t="s">
        <v>46</v>
      </c>
      <c r="AR127">
        <v>0</v>
      </c>
      <c r="AS127">
        <v>2021</v>
      </c>
    </row>
    <row r="128" spans="1:45" x14ac:dyDescent="0.3">
      <c r="A128">
        <v>815680001</v>
      </c>
      <c r="B128" t="s">
        <v>178</v>
      </c>
      <c r="C128" t="s">
        <v>41</v>
      </c>
      <c r="D128" t="s">
        <v>42</v>
      </c>
      <c r="E128" t="s">
        <v>43</v>
      </c>
      <c r="F128">
        <v>1</v>
      </c>
      <c r="G128">
        <v>1</v>
      </c>
      <c r="H128">
        <v>1</v>
      </c>
      <c r="I128">
        <v>1</v>
      </c>
      <c r="J128">
        <v>0</v>
      </c>
      <c r="K128">
        <v>0</v>
      </c>
      <c r="L128">
        <v>0</v>
      </c>
      <c r="M128">
        <v>0</v>
      </c>
      <c r="N128" t="s">
        <v>44</v>
      </c>
      <c r="O128" t="s">
        <v>54</v>
      </c>
      <c r="P128">
        <v>1</v>
      </c>
      <c r="Q128">
        <v>0</v>
      </c>
      <c r="R128">
        <v>0</v>
      </c>
      <c r="S128">
        <v>1</v>
      </c>
      <c r="T128">
        <v>1</v>
      </c>
      <c r="U128">
        <v>1</v>
      </c>
      <c r="V128">
        <v>1</v>
      </c>
      <c r="W128">
        <v>1</v>
      </c>
      <c r="X128">
        <v>0</v>
      </c>
      <c r="Y128">
        <v>1</v>
      </c>
      <c r="Z128">
        <v>1</v>
      </c>
      <c r="AA128">
        <v>0</v>
      </c>
      <c r="AB128">
        <v>0</v>
      </c>
      <c r="AC128">
        <v>0</v>
      </c>
      <c r="AD128">
        <v>0</v>
      </c>
      <c r="AE128">
        <v>0</v>
      </c>
      <c r="AF128">
        <v>0</v>
      </c>
      <c r="AG128">
        <v>0</v>
      </c>
      <c r="AH128">
        <v>1</v>
      </c>
      <c r="AI128">
        <v>1</v>
      </c>
      <c r="AJ128">
        <v>1</v>
      </c>
      <c r="AK128">
        <v>1</v>
      </c>
      <c r="AL128">
        <v>1</v>
      </c>
      <c r="AM128" t="s">
        <v>46</v>
      </c>
      <c r="AN128" t="s">
        <v>46</v>
      </c>
      <c r="AO128" t="s">
        <v>46</v>
      </c>
      <c r="AP128" t="s">
        <v>46</v>
      </c>
      <c r="AQ128" t="s">
        <v>46</v>
      </c>
      <c r="AR128">
        <v>0</v>
      </c>
      <c r="AS128">
        <v>2021</v>
      </c>
    </row>
    <row r="129" spans="1:45" x14ac:dyDescent="0.3">
      <c r="A129">
        <v>815740003</v>
      </c>
      <c r="B129" t="s">
        <v>179</v>
      </c>
      <c r="C129" t="s">
        <v>41</v>
      </c>
      <c r="D129" t="s">
        <v>42</v>
      </c>
      <c r="E129" t="s">
        <v>43</v>
      </c>
      <c r="F129">
        <v>1</v>
      </c>
      <c r="G129">
        <v>0</v>
      </c>
      <c r="H129">
        <v>0</v>
      </c>
      <c r="I129">
        <v>1</v>
      </c>
      <c r="J129">
        <v>0</v>
      </c>
      <c r="K129">
        <v>0</v>
      </c>
      <c r="L129">
        <v>0</v>
      </c>
      <c r="M129">
        <v>0</v>
      </c>
      <c r="N129" t="s">
        <v>51</v>
      </c>
      <c r="O129" t="s">
        <v>62</v>
      </c>
      <c r="P129">
        <v>1</v>
      </c>
      <c r="Q129">
        <v>1</v>
      </c>
      <c r="R129">
        <v>1</v>
      </c>
      <c r="S129">
        <v>1</v>
      </c>
      <c r="T129">
        <v>1</v>
      </c>
      <c r="U129">
        <v>0</v>
      </c>
      <c r="V129">
        <v>1</v>
      </c>
      <c r="W129">
        <v>1</v>
      </c>
      <c r="X129">
        <v>0</v>
      </c>
      <c r="Y129">
        <v>1</v>
      </c>
      <c r="Z129">
        <v>1</v>
      </c>
      <c r="AA129">
        <v>0</v>
      </c>
      <c r="AB129">
        <v>1</v>
      </c>
      <c r="AC129">
        <v>0</v>
      </c>
      <c r="AD129">
        <v>0</v>
      </c>
      <c r="AE129">
        <v>0</v>
      </c>
      <c r="AF129">
        <v>0</v>
      </c>
      <c r="AG129">
        <v>0</v>
      </c>
      <c r="AH129">
        <v>0</v>
      </c>
      <c r="AI129">
        <v>0</v>
      </c>
      <c r="AJ129">
        <v>1</v>
      </c>
      <c r="AK129">
        <v>1</v>
      </c>
      <c r="AL129">
        <v>1</v>
      </c>
      <c r="AM129" t="s">
        <v>46</v>
      </c>
      <c r="AN129" t="s">
        <v>46</v>
      </c>
      <c r="AO129" t="s">
        <v>46</v>
      </c>
      <c r="AP129" t="s">
        <v>46</v>
      </c>
      <c r="AQ129" t="s">
        <v>46</v>
      </c>
      <c r="AR129">
        <v>0</v>
      </c>
      <c r="AS129">
        <v>2021</v>
      </c>
    </row>
    <row r="130" spans="1:45" x14ac:dyDescent="0.3">
      <c r="A130">
        <v>890580001</v>
      </c>
      <c r="B130" t="s">
        <v>180</v>
      </c>
      <c r="C130" t="s">
        <v>41</v>
      </c>
      <c r="D130" t="s">
        <v>42</v>
      </c>
      <c r="E130" t="s">
        <v>48</v>
      </c>
      <c r="F130">
        <v>1</v>
      </c>
      <c r="G130">
        <v>1</v>
      </c>
      <c r="H130">
        <v>1</v>
      </c>
      <c r="I130">
        <v>1</v>
      </c>
      <c r="J130">
        <v>0</v>
      </c>
      <c r="K130">
        <v>0</v>
      </c>
      <c r="L130">
        <v>0</v>
      </c>
      <c r="M130">
        <v>0</v>
      </c>
      <c r="N130" t="s">
        <v>44</v>
      </c>
      <c r="O130" t="s">
        <v>54</v>
      </c>
      <c r="P130">
        <v>1</v>
      </c>
      <c r="Q130">
        <v>0</v>
      </c>
      <c r="R130">
        <v>0</v>
      </c>
      <c r="S130">
        <v>1</v>
      </c>
      <c r="T130">
        <v>1</v>
      </c>
      <c r="U130">
        <v>1</v>
      </c>
      <c r="V130">
        <v>1</v>
      </c>
      <c r="W130">
        <v>1</v>
      </c>
      <c r="X130">
        <v>0</v>
      </c>
      <c r="Y130">
        <v>1</v>
      </c>
      <c r="Z130">
        <v>1</v>
      </c>
      <c r="AA130">
        <v>1</v>
      </c>
      <c r="AB130">
        <v>1</v>
      </c>
      <c r="AC130">
        <v>0</v>
      </c>
      <c r="AD130">
        <v>0</v>
      </c>
      <c r="AE130">
        <v>0</v>
      </c>
      <c r="AF130">
        <v>0</v>
      </c>
      <c r="AG130">
        <v>0</v>
      </c>
      <c r="AH130">
        <v>1</v>
      </c>
      <c r="AI130">
        <v>1</v>
      </c>
      <c r="AJ130">
        <v>1</v>
      </c>
      <c r="AK130">
        <v>1</v>
      </c>
      <c r="AL130">
        <v>1</v>
      </c>
      <c r="AM130" t="s">
        <v>46</v>
      </c>
      <c r="AN130" t="s">
        <v>46</v>
      </c>
      <c r="AO130" t="s">
        <v>46</v>
      </c>
      <c r="AP130" t="s">
        <v>46</v>
      </c>
      <c r="AQ130" t="s">
        <v>46</v>
      </c>
      <c r="AR130">
        <v>0</v>
      </c>
      <c r="AS130">
        <v>2021</v>
      </c>
    </row>
    <row r="131" spans="1:45" x14ac:dyDescent="0.3">
      <c r="A131">
        <v>815800000</v>
      </c>
      <c r="B131" t="s">
        <v>181</v>
      </c>
      <c r="C131" t="s">
        <v>41</v>
      </c>
      <c r="D131" t="s">
        <v>42</v>
      </c>
      <c r="E131" t="s">
        <v>48</v>
      </c>
      <c r="F131">
        <v>1</v>
      </c>
      <c r="G131">
        <v>1</v>
      </c>
      <c r="H131">
        <v>1</v>
      </c>
      <c r="I131">
        <v>1</v>
      </c>
      <c r="J131">
        <v>0</v>
      </c>
      <c r="K131">
        <v>0</v>
      </c>
      <c r="L131">
        <v>0</v>
      </c>
      <c r="M131">
        <v>0</v>
      </c>
      <c r="N131" t="s">
        <v>51</v>
      </c>
      <c r="O131" t="s">
        <v>45</v>
      </c>
      <c r="P131">
        <v>1</v>
      </c>
      <c r="Q131" t="s">
        <v>46</v>
      </c>
      <c r="R131" t="s">
        <v>46</v>
      </c>
      <c r="S131">
        <v>1</v>
      </c>
      <c r="T131">
        <v>1</v>
      </c>
      <c r="U131">
        <v>1</v>
      </c>
      <c r="V131">
        <v>1</v>
      </c>
      <c r="W131">
        <v>1</v>
      </c>
      <c r="X131">
        <v>0</v>
      </c>
      <c r="Y131">
        <v>1</v>
      </c>
      <c r="Z131">
        <v>1</v>
      </c>
      <c r="AA131">
        <v>0</v>
      </c>
      <c r="AB131">
        <v>1</v>
      </c>
      <c r="AC131">
        <v>0</v>
      </c>
      <c r="AD131">
        <v>0</v>
      </c>
      <c r="AE131">
        <v>0</v>
      </c>
      <c r="AF131">
        <v>0</v>
      </c>
      <c r="AG131">
        <v>0</v>
      </c>
      <c r="AH131">
        <v>1</v>
      </c>
      <c r="AI131">
        <v>1</v>
      </c>
      <c r="AJ131">
        <v>1</v>
      </c>
      <c r="AK131">
        <v>1</v>
      </c>
      <c r="AL131">
        <v>1</v>
      </c>
      <c r="AM131" t="s">
        <v>46</v>
      </c>
      <c r="AN131" t="s">
        <v>46</v>
      </c>
      <c r="AO131" t="s">
        <v>46</v>
      </c>
      <c r="AP131" t="s">
        <v>46</v>
      </c>
      <c r="AQ131" t="s">
        <v>46</v>
      </c>
      <c r="AR131">
        <v>0</v>
      </c>
      <c r="AS131">
        <v>2021</v>
      </c>
    </row>
    <row r="132" spans="1:45" x14ac:dyDescent="0.3">
      <c r="A132">
        <v>815930008</v>
      </c>
      <c r="B132" t="s">
        <v>182</v>
      </c>
      <c r="C132" t="s">
        <v>41</v>
      </c>
      <c r="D132" t="s">
        <v>42</v>
      </c>
      <c r="E132" t="s">
        <v>43</v>
      </c>
      <c r="F132">
        <v>1</v>
      </c>
      <c r="G132">
        <v>1</v>
      </c>
      <c r="H132">
        <v>1</v>
      </c>
      <c r="I132">
        <v>1</v>
      </c>
      <c r="J132">
        <v>0</v>
      </c>
      <c r="K132">
        <v>0</v>
      </c>
      <c r="L132">
        <v>0</v>
      </c>
      <c r="M132">
        <v>0</v>
      </c>
      <c r="N132" t="s">
        <v>46</v>
      </c>
      <c r="O132" t="s">
        <v>46</v>
      </c>
      <c r="P132" t="s">
        <v>46</v>
      </c>
      <c r="Q132" t="s">
        <v>46</v>
      </c>
      <c r="R132" t="s">
        <v>46</v>
      </c>
      <c r="S132" t="s">
        <v>46</v>
      </c>
      <c r="T132" t="s">
        <v>46</v>
      </c>
      <c r="U132">
        <v>1</v>
      </c>
      <c r="V132">
        <v>1</v>
      </c>
      <c r="W132">
        <v>1</v>
      </c>
      <c r="X132">
        <v>0</v>
      </c>
      <c r="Y132" t="s">
        <v>46</v>
      </c>
      <c r="Z132">
        <v>1</v>
      </c>
      <c r="AA132" t="s">
        <v>46</v>
      </c>
      <c r="AB132" t="s">
        <v>46</v>
      </c>
      <c r="AC132" t="s">
        <v>46</v>
      </c>
      <c r="AD132">
        <v>0</v>
      </c>
      <c r="AE132">
        <v>0</v>
      </c>
      <c r="AF132">
        <v>0</v>
      </c>
      <c r="AG132">
        <v>1</v>
      </c>
      <c r="AH132">
        <v>1</v>
      </c>
      <c r="AI132">
        <v>0</v>
      </c>
      <c r="AJ132" t="s">
        <v>46</v>
      </c>
      <c r="AK132">
        <v>0</v>
      </c>
      <c r="AL132" t="s">
        <v>46</v>
      </c>
      <c r="AM132" t="s">
        <v>46</v>
      </c>
      <c r="AN132" t="s">
        <v>46</v>
      </c>
      <c r="AO132" t="s">
        <v>46</v>
      </c>
      <c r="AP132" t="s">
        <v>46</v>
      </c>
      <c r="AQ132" t="s">
        <v>46</v>
      </c>
      <c r="AR132">
        <v>0</v>
      </c>
      <c r="AS132">
        <v>2021</v>
      </c>
    </row>
    <row r="133" spans="1:45" x14ac:dyDescent="0.3">
      <c r="A133">
        <v>816140003</v>
      </c>
      <c r="B133" t="s">
        <v>183</v>
      </c>
      <c r="C133" t="s">
        <v>41</v>
      </c>
      <c r="D133" t="s">
        <v>42</v>
      </c>
      <c r="E133" t="s">
        <v>43</v>
      </c>
      <c r="F133">
        <v>1</v>
      </c>
      <c r="G133">
        <v>1</v>
      </c>
      <c r="H133">
        <v>1</v>
      </c>
      <c r="I133">
        <v>1</v>
      </c>
      <c r="J133">
        <v>0</v>
      </c>
      <c r="K133">
        <v>0</v>
      </c>
      <c r="L133">
        <v>0</v>
      </c>
      <c r="M133">
        <v>0</v>
      </c>
      <c r="N133" t="s">
        <v>51</v>
      </c>
      <c r="O133" t="s">
        <v>45</v>
      </c>
      <c r="P133">
        <v>1</v>
      </c>
      <c r="Q133">
        <v>0</v>
      </c>
      <c r="R133">
        <v>0</v>
      </c>
      <c r="S133">
        <v>1</v>
      </c>
      <c r="T133">
        <v>1</v>
      </c>
      <c r="U133">
        <v>1</v>
      </c>
      <c r="V133">
        <v>1</v>
      </c>
      <c r="W133">
        <v>1</v>
      </c>
      <c r="X133">
        <v>0</v>
      </c>
      <c r="Y133">
        <v>1</v>
      </c>
      <c r="Z133">
        <v>1</v>
      </c>
      <c r="AA133">
        <v>0</v>
      </c>
      <c r="AB133">
        <v>1</v>
      </c>
      <c r="AC133">
        <v>0</v>
      </c>
      <c r="AD133">
        <v>0</v>
      </c>
      <c r="AE133">
        <v>0</v>
      </c>
      <c r="AF133">
        <v>0</v>
      </c>
      <c r="AG133">
        <v>0</v>
      </c>
      <c r="AH133">
        <v>1</v>
      </c>
      <c r="AI133">
        <v>1</v>
      </c>
      <c r="AJ133">
        <v>1</v>
      </c>
      <c r="AK133">
        <v>1</v>
      </c>
      <c r="AL133">
        <v>1</v>
      </c>
      <c r="AM133" t="s">
        <v>46</v>
      </c>
      <c r="AN133" t="s">
        <v>46</v>
      </c>
      <c r="AO133" t="s">
        <v>46</v>
      </c>
      <c r="AP133" t="s">
        <v>46</v>
      </c>
      <c r="AQ133" t="s">
        <v>46</v>
      </c>
      <c r="AR133">
        <v>0</v>
      </c>
      <c r="AS133">
        <v>2021</v>
      </c>
    </row>
    <row r="134" spans="1:45" x14ac:dyDescent="0.3">
      <c r="A134">
        <v>816350006</v>
      </c>
      <c r="B134" t="s">
        <v>184</v>
      </c>
      <c r="C134" t="s">
        <v>41</v>
      </c>
      <c r="D134" t="s">
        <v>42</v>
      </c>
      <c r="E134" t="s">
        <v>68</v>
      </c>
      <c r="F134">
        <v>1</v>
      </c>
      <c r="G134">
        <v>1</v>
      </c>
      <c r="H134">
        <v>1</v>
      </c>
      <c r="I134">
        <v>1</v>
      </c>
      <c r="J134">
        <v>0</v>
      </c>
      <c r="K134">
        <v>1</v>
      </c>
      <c r="L134">
        <v>1</v>
      </c>
      <c r="M134">
        <v>0</v>
      </c>
      <c r="N134" t="s">
        <v>44</v>
      </c>
      <c r="O134" t="s">
        <v>45</v>
      </c>
      <c r="P134">
        <v>1</v>
      </c>
      <c r="Q134">
        <v>0</v>
      </c>
      <c r="R134">
        <v>0</v>
      </c>
      <c r="S134">
        <v>1</v>
      </c>
      <c r="T134">
        <v>1</v>
      </c>
      <c r="U134">
        <v>1</v>
      </c>
      <c r="V134">
        <v>1</v>
      </c>
      <c r="W134">
        <v>1</v>
      </c>
      <c r="X134">
        <v>1</v>
      </c>
      <c r="Y134">
        <v>1</v>
      </c>
      <c r="Z134">
        <v>0</v>
      </c>
      <c r="AA134">
        <v>1</v>
      </c>
      <c r="AB134">
        <v>1</v>
      </c>
      <c r="AC134">
        <v>0</v>
      </c>
      <c r="AD134">
        <v>0</v>
      </c>
      <c r="AE134">
        <v>0</v>
      </c>
      <c r="AF134">
        <v>0</v>
      </c>
      <c r="AG134">
        <v>0</v>
      </c>
      <c r="AH134">
        <v>1</v>
      </c>
      <c r="AI134">
        <v>1</v>
      </c>
      <c r="AJ134">
        <v>1</v>
      </c>
      <c r="AK134">
        <v>0</v>
      </c>
      <c r="AL134">
        <v>1</v>
      </c>
      <c r="AM134" t="s">
        <v>46</v>
      </c>
      <c r="AN134">
        <v>1</v>
      </c>
      <c r="AO134">
        <v>1</v>
      </c>
      <c r="AP134" t="s">
        <v>46</v>
      </c>
      <c r="AQ134" t="s">
        <v>46</v>
      </c>
      <c r="AR134">
        <v>0</v>
      </c>
      <c r="AS134">
        <v>2021</v>
      </c>
    </row>
    <row r="135" spans="1:45" x14ac:dyDescent="0.3">
      <c r="A135">
        <v>816400000</v>
      </c>
      <c r="B135" t="s">
        <v>185</v>
      </c>
      <c r="C135" t="s">
        <v>41</v>
      </c>
      <c r="D135" t="s">
        <v>42</v>
      </c>
      <c r="E135" t="s">
        <v>48</v>
      </c>
      <c r="F135">
        <v>1</v>
      </c>
      <c r="G135">
        <v>1</v>
      </c>
      <c r="H135">
        <v>1</v>
      </c>
      <c r="I135">
        <v>1</v>
      </c>
      <c r="J135">
        <v>0</v>
      </c>
      <c r="K135">
        <v>0</v>
      </c>
      <c r="L135">
        <v>0</v>
      </c>
      <c r="M135">
        <v>0</v>
      </c>
      <c r="N135" t="s">
        <v>51</v>
      </c>
      <c r="O135" t="s">
        <v>45</v>
      </c>
      <c r="P135">
        <v>1</v>
      </c>
      <c r="Q135">
        <v>0</v>
      </c>
      <c r="R135">
        <v>0</v>
      </c>
      <c r="S135">
        <v>1</v>
      </c>
      <c r="T135">
        <v>1</v>
      </c>
      <c r="U135">
        <v>1</v>
      </c>
      <c r="V135">
        <v>1</v>
      </c>
      <c r="W135">
        <v>1</v>
      </c>
      <c r="X135">
        <v>0</v>
      </c>
      <c r="Y135">
        <v>1</v>
      </c>
      <c r="Z135">
        <v>1</v>
      </c>
      <c r="AA135">
        <v>0</v>
      </c>
      <c r="AB135">
        <v>0</v>
      </c>
      <c r="AC135">
        <v>0</v>
      </c>
      <c r="AD135">
        <v>0</v>
      </c>
      <c r="AE135">
        <v>0</v>
      </c>
      <c r="AF135">
        <v>0</v>
      </c>
      <c r="AG135">
        <v>0</v>
      </c>
      <c r="AH135">
        <v>1</v>
      </c>
      <c r="AI135">
        <v>0</v>
      </c>
      <c r="AJ135">
        <v>1</v>
      </c>
      <c r="AK135">
        <v>1</v>
      </c>
      <c r="AL135">
        <v>1</v>
      </c>
      <c r="AM135" t="s">
        <v>46</v>
      </c>
      <c r="AN135" t="s">
        <v>46</v>
      </c>
      <c r="AO135" t="s">
        <v>46</v>
      </c>
      <c r="AP135" t="s">
        <v>46</v>
      </c>
      <c r="AQ135" t="s">
        <v>46</v>
      </c>
      <c r="AR135">
        <v>0</v>
      </c>
      <c r="AS135">
        <v>2021</v>
      </c>
    </row>
    <row r="136" spans="1:45" x14ac:dyDescent="0.3">
      <c r="A136">
        <v>816530008</v>
      </c>
      <c r="B136" t="s">
        <v>186</v>
      </c>
      <c r="C136" t="s">
        <v>41</v>
      </c>
      <c r="D136" t="s">
        <v>42</v>
      </c>
      <c r="E136" t="s">
        <v>48</v>
      </c>
      <c r="F136">
        <v>1</v>
      </c>
      <c r="G136">
        <v>1</v>
      </c>
      <c r="H136">
        <v>1</v>
      </c>
      <c r="I136">
        <v>1</v>
      </c>
      <c r="J136">
        <v>0</v>
      </c>
      <c r="K136">
        <v>0</v>
      </c>
      <c r="L136">
        <v>0</v>
      </c>
      <c r="M136">
        <v>0</v>
      </c>
      <c r="N136" t="s">
        <v>46</v>
      </c>
      <c r="O136" t="s">
        <v>46</v>
      </c>
      <c r="P136" t="s">
        <v>46</v>
      </c>
      <c r="Q136" t="s">
        <v>46</v>
      </c>
      <c r="R136" t="s">
        <v>46</v>
      </c>
      <c r="S136" t="s">
        <v>46</v>
      </c>
      <c r="T136" t="s">
        <v>46</v>
      </c>
      <c r="U136">
        <v>0</v>
      </c>
      <c r="V136">
        <v>1</v>
      </c>
      <c r="W136">
        <v>1</v>
      </c>
      <c r="X136">
        <v>0</v>
      </c>
      <c r="Y136" t="s">
        <v>46</v>
      </c>
      <c r="Z136">
        <v>1</v>
      </c>
      <c r="AA136" t="s">
        <v>46</v>
      </c>
      <c r="AB136" t="s">
        <v>46</v>
      </c>
      <c r="AC136" t="s">
        <v>46</v>
      </c>
      <c r="AD136">
        <v>0</v>
      </c>
      <c r="AE136">
        <v>0</v>
      </c>
      <c r="AF136">
        <v>0</v>
      </c>
      <c r="AG136">
        <v>0</v>
      </c>
      <c r="AH136">
        <v>1</v>
      </c>
      <c r="AI136">
        <v>0</v>
      </c>
      <c r="AJ136" t="s">
        <v>46</v>
      </c>
      <c r="AK136">
        <v>1</v>
      </c>
      <c r="AL136" t="s">
        <v>46</v>
      </c>
      <c r="AM136" t="s">
        <v>46</v>
      </c>
      <c r="AN136" t="s">
        <v>46</v>
      </c>
      <c r="AO136" t="s">
        <v>46</v>
      </c>
      <c r="AP136" t="s">
        <v>46</v>
      </c>
      <c r="AQ136" t="s">
        <v>46</v>
      </c>
      <c r="AR136">
        <v>0</v>
      </c>
      <c r="AS136">
        <v>2021</v>
      </c>
    </row>
    <row r="137" spans="1:45" x14ac:dyDescent="0.3">
      <c r="A137">
        <v>816660009</v>
      </c>
      <c r="B137" t="s">
        <v>187</v>
      </c>
      <c r="C137" t="s">
        <v>41</v>
      </c>
      <c r="D137" t="s">
        <v>42</v>
      </c>
      <c r="E137" t="s">
        <v>48</v>
      </c>
      <c r="F137">
        <v>1</v>
      </c>
      <c r="G137">
        <v>1</v>
      </c>
      <c r="H137">
        <v>1</v>
      </c>
      <c r="I137">
        <v>1</v>
      </c>
      <c r="J137">
        <v>0</v>
      </c>
      <c r="K137">
        <v>0</v>
      </c>
      <c r="L137">
        <v>0</v>
      </c>
      <c r="M137">
        <v>0</v>
      </c>
      <c r="N137" t="s">
        <v>44</v>
      </c>
      <c r="O137" t="s">
        <v>54</v>
      </c>
      <c r="P137">
        <v>0</v>
      </c>
      <c r="Q137">
        <v>0</v>
      </c>
      <c r="R137">
        <v>0</v>
      </c>
      <c r="S137">
        <v>1</v>
      </c>
      <c r="T137">
        <v>1</v>
      </c>
      <c r="U137">
        <v>1</v>
      </c>
      <c r="V137">
        <v>1</v>
      </c>
      <c r="W137">
        <v>1</v>
      </c>
      <c r="X137">
        <v>0</v>
      </c>
      <c r="Y137">
        <v>1</v>
      </c>
      <c r="Z137">
        <v>1</v>
      </c>
      <c r="AA137">
        <v>0</v>
      </c>
      <c r="AB137">
        <v>0</v>
      </c>
      <c r="AC137">
        <v>1</v>
      </c>
      <c r="AD137">
        <v>0</v>
      </c>
      <c r="AE137">
        <v>0</v>
      </c>
      <c r="AF137">
        <v>0</v>
      </c>
      <c r="AG137">
        <v>0</v>
      </c>
      <c r="AH137">
        <v>1</v>
      </c>
      <c r="AI137">
        <v>1</v>
      </c>
      <c r="AJ137">
        <v>1</v>
      </c>
      <c r="AK137">
        <v>0</v>
      </c>
      <c r="AL137">
        <v>1</v>
      </c>
      <c r="AM137" t="s">
        <v>46</v>
      </c>
      <c r="AN137" t="s">
        <v>46</v>
      </c>
      <c r="AO137" t="s">
        <v>46</v>
      </c>
      <c r="AP137" t="s">
        <v>46</v>
      </c>
      <c r="AQ137" t="s">
        <v>46</v>
      </c>
      <c r="AR137">
        <v>0</v>
      </c>
      <c r="AS137">
        <v>2021</v>
      </c>
    </row>
    <row r="138" spans="1:45" x14ac:dyDescent="0.3">
      <c r="A138">
        <v>816720002</v>
      </c>
      <c r="B138" t="s">
        <v>188</v>
      </c>
      <c r="C138" t="s">
        <v>41</v>
      </c>
      <c r="D138" t="s">
        <v>42</v>
      </c>
      <c r="E138" t="s">
        <v>43</v>
      </c>
      <c r="F138">
        <v>1</v>
      </c>
      <c r="G138">
        <v>1</v>
      </c>
      <c r="H138">
        <v>1</v>
      </c>
      <c r="I138">
        <v>1</v>
      </c>
      <c r="J138">
        <v>0</v>
      </c>
      <c r="K138">
        <v>0</v>
      </c>
      <c r="L138">
        <v>0</v>
      </c>
      <c r="M138">
        <v>0</v>
      </c>
      <c r="N138" t="s">
        <v>44</v>
      </c>
      <c r="O138" t="s">
        <v>54</v>
      </c>
      <c r="P138">
        <v>1</v>
      </c>
      <c r="Q138" t="s">
        <v>46</v>
      </c>
      <c r="R138" t="s">
        <v>46</v>
      </c>
      <c r="S138">
        <v>1</v>
      </c>
      <c r="T138">
        <v>1</v>
      </c>
      <c r="U138">
        <v>1</v>
      </c>
      <c r="V138">
        <v>1</v>
      </c>
      <c r="W138">
        <v>1</v>
      </c>
      <c r="X138">
        <v>0</v>
      </c>
      <c r="Y138">
        <v>1</v>
      </c>
      <c r="Z138">
        <v>1</v>
      </c>
      <c r="AA138">
        <v>0</v>
      </c>
      <c r="AB138">
        <v>0</v>
      </c>
      <c r="AC138">
        <v>0</v>
      </c>
      <c r="AD138">
        <v>0</v>
      </c>
      <c r="AE138">
        <v>1</v>
      </c>
      <c r="AF138">
        <v>0</v>
      </c>
      <c r="AG138">
        <v>0</v>
      </c>
      <c r="AH138">
        <v>1</v>
      </c>
      <c r="AI138">
        <v>0</v>
      </c>
      <c r="AJ138">
        <v>1</v>
      </c>
      <c r="AK138">
        <v>0</v>
      </c>
      <c r="AL138">
        <v>1</v>
      </c>
      <c r="AM138" t="s">
        <v>46</v>
      </c>
      <c r="AN138" t="s">
        <v>46</v>
      </c>
      <c r="AO138" t="s">
        <v>46</v>
      </c>
      <c r="AP138" t="s">
        <v>46</v>
      </c>
      <c r="AQ138" t="s">
        <v>46</v>
      </c>
      <c r="AR138">
        <v>0</v>
      </c>
      <c r="AS138">
        <v>2021</v>
      </c>
    </row>
    <row r="139" spans="1:45" x14ac:dyDescent="0.3">
      <c r="A139">
        <v>818250006</v>
      </c>
      <c r="B139" t="s">
        <v>189</v>
      </c>
      <c r="C139" t="s">
        <v>41</v>
      </c>
      <c r="D139" t="s">
        <v>42</v>
      </c>
      <c r="E139" t="s">
        <v>48</v>
      </c>
      <c r="F139">
        <v>1</v>
      </c>
      <c r="G139">
        <v>1</v>
      </c>
      <c r="H139">
        <v>1</v>
      </c>
      <c r="I139">
        <v>1</v>
      </c>
      <c r="J139">
        <v>0</v>
      </c>
      <c r="K139">
        <v>0</v>
      </c>
      <c r="L139">
        <v>0</v>
      </c>
      <c r="M139">
        <v>0</v>
      </c>
      <c r="N139" t="s">
        <v>46</v>
      </c>
      <c r="O139" t="s">
        <v>46</v>
      </c>
      <c r="P139" t="s">
        <v>46</v>
      </c>
      <c r="Q139" t="s">
        <v>46</v>
      </c>
      <c r="R139" t="s">
        <v>46</v>
      </c>
      <c r="S139" t="s">
        <v>46</v>
      </c>
      <c r="T139" t="s">
        <v>46</v>
      </c>
      <c r="U139">
        <v>1</v>
      </c>
      <c r="V139">
        <v>1</v>
      </c>
      <c r="W139">
        <v>1</v>
      </c>
      <c r="X139">
        <v>0</v>
      </c>
      <c r="Y139" t="s">
        <v>46</v>
      </c>
      <c r="Z139">
        <v>1</v>
      </c>
      <c r="AA139" t="s">
        <v>46</v>
      </c>
      <c r="AB139" t="s">
        <v>46</v>
      </c>
      <c r="AC139" t="s">
        <v>46</v>
      </c>
      <c r="AD139">
        <v>0</v>
      </c>
      <c r="AE139">
        <v>0</v>
      </c>
      <c r="AF139">
        <v>0</v>
      </c>
      <c r="AG139">
        <v>0</v>
      </c>
      <c r="AH139">
        <v>1</v>
      </c>
      <c r="AI139">
        <v>1</v>
      </c>
      <c r="AJ139" t="s">
        <v>46</v>
      </c>
      <c r="AK139">
        <v>1</v>
      </c>
      <c r="AL139" t="s">
        <v>46</v>
      </c>
      <c r="AM139" t="s">
        <v>46</v>
      </c>
      <c r="AN139" t="s">
        <v>46</v>
      </c>
      <c r="AO139" t="s">
        <v>46</v>
      </c>
      <c r="AP139" t="s">
        <v>46</v>
      </c>
      <c r="AQ139" t="s">
        <v>46</v>
      </c>
      <c r="AR139">
        <v>0</v>
      </c>
      <c r="AS139">
        <v>2021</v>
      </c>
    </row>
    <row r="140" spans="1:45" x14ac:dyDescent="0.3">
      <c r="A140">
        <v>816880001</v>
      </c>
      <c r="B140" t="s">
        <v>190</v>
      </c>
      <c r="C140" t="s">
        <v>41</v>
      </c>
      <c r="D140" t="s">
        <v>42</v>
      </c>
      <c r="E140" t="s">
        <v>48</v>
      </c>
      <c r="F140">
        <v>1</v>
      </c>
      <c r="G140">
        <v>1</v>
      </c>
      <c r="H140">
        <v>1</v>
      </c>
      <c r="I140">
        <v>1</v>
      </c>
      <c r="J140">
        <v>0</v>
      </c>
      <c r="K140">
        <v>0</v>
      </c>
      <c r="L140">
        <v>0</v>
      </c>
      <c r="M140">
        <v>0</v>
      </c>
      <c r="N140" t="s">
        <v>44</v>
      </c>
      <c r="O140" t="s">
        <v>54</v>
      </c>
      <c r="P140">
        <v>1</v>
      </c>
      <c r="Q140">
        <v>0</v>
      </c>
      <c r="R140">
        <v>0</v>
      </c>
      <c r="S140">
        <v>1</v>
      </c>
      <c r="T140">
        <v>1</v>
      </c>
      <c r="U140">
        <v>1</v>
      </c>
      <c r="V140">
        <v>1</v>
      </c>
      <c r="W140">
        <v>1</v>
      </c>
      <c r="X140">
        <v>0</v>
      </c>
      <c r="Y140">
        <v>1</v>
      </c>
      <c r="Z140">
        <v>1</v>
      </c>
      <c r="AA140">
        <v>1</v>
      </c>
      <c r="AB140">
        <v>1</v>
      </c>
      <c r="AC140">
        <v>0</v>
      </c>
      <c r="AD140">
        <v>0</v>
      </c>
      <c r="AE140">
        <v>0</v>
      </c>
      <c r="AF140">
        <v>0</v>
      </c>
      <c r="AG140">
        <v>0</v>
      </c>
      <c r="AH140">
        <v>1</v>
      </c>
      <c r="AI140">
        <v>0</v>
      </c>
      <c r="AJ140">
        <v>1</v>
      </c>
      <c r="AK140">
        <v>1</v>
      </c>
      <c r="AL140">
        <v>1</v>
      </c>
      <c r="AM140" t="s">
        <v>46</v>
      </c>
      <c r="AN140" t="s">
        <v>46</v>
      </c>
      <c r="AO140" t="s">
        <v>46</v>
      </c>
      <c r="AP140" t="s">
        <v>46</v>
      </c>
      <c r="AQ140" t="s">
        <v>46</v>
      </c>
      <c r="AR140">
        <v>0</v>
      </c>
      <c r="AS140">
        <v>2021</v>
      </c>
    </row>
    <row r="141" spans="1:45" x14ac:dyDescent="0.3">
      <c r="A141">
        <v>816910007</v>
      </c>
      <c r="B141" t="s">
        <v>191</v>
      </c>
      <c r="C141" t="s">
        <v>41</v>
      </c>
      <c r="D141" t="s">
        <v>42</v>
      </c>
      <c r="E141" t="s">
        <v>61</v>
      </c>
      <c r="F141">
        <v>1</v>
      </c>
      <c r="G141">
        <v>1</v>
      </c>
      <c r="H141">
        <v>1</v>
      </c>
      <c r="I141">
        <v>1</v>
      </c>
      <c r="J141">
        <v>0</v>
      </c>
      <c r="K141">
        <v>0</v>
      </c>
      <c r="L141">
        <v>0</v>
      </c>
      <c r="M141">
        <v>0</v>
      </c>
      <c r="N141" t="s">
        <v>44</v>
      </c>
      <c r="O141" t="s">
        <v>62</v>
      </c>
      <c r="P141">
        <v>1</v>
      </c>
      <c r="Q141">
        <v>1</v>
      </c>
      <c r="R141">
        <v>1</v>
      </c>
      <c r="S141">
        <v>1</v>
      </c>
      <c r="T141">
        <v>1</v>
      </c>
      <c r="U141">
        <v>1</v>
      </c>
      <c r="V141">
        <v>1</v>
      </c>
      <c r="W141">
        <v>1</v>
      </c>
      <c r="X141">
        <v>0</v>
      </c>
      <c r="Y141">
        <v>1</v>
      </c>
      <c r="Z141">
        <v>0</v>
      </c>
      <c r="AA141">
        <v>0</v>
      </c>
      <c r="AB141">
        <v>1</v>
      </c>
      <c r="AC141">
        <v>0</v>
      </c>
      <c r="AD141">
        <v>0</v>
      </c>
      <c r="AE141">
        <v>0</v>
      </c>
      <c r="AF141">
        <v>0</v>
      </c>
      <c r="AG141">
        <v>0</v>
      </c>
      <c r="AH141">
        <v>1</v>
      </c>
      <c r="AI141">
        <v>1</v>
      </c>
      <c r="AJ141">
        <v>1</v>
      </c>
      <c r="AK141">
        <v>0</v>
      </c>
      <c r="AL141">
        <v>1</v>
      </c>
      <c r="AM141" t="s">
        <v>46</v>
      </c>
      <c r="AN141">
        <v>1</v>
      </c>
      <c r="AO141">
        <v>1</v>
      </c>
      <c r="AP141" t="s">
        <v>46</v>
      </c>
      <c r="AQ141" t="s">
        <v>46</v>
      </c>
      <c r="AR141">
        <v>0</v>
      </c>
      <c r="AS141">
        <v>2021</v>
      </c>
    </row>
    <row r="142" spans="1:45" x14ac:dyDescent="0.3">
      <c r="A142">
        <v>817120002</v>
      </c>
      <c r="B142" t="s">
        <v>192</v>
      </c>
      <c r="C142" t="s">
        <v>41</v>
      </c>
      <c r="D142" t="s">
        <v>42</v>
      </c>
      <c r="E142" t="s">
        <v>48</v>
      </c>
      <c r="F142">
        <v>1</v>
      </c>
      <c r="G142">
        <v>1</v>
      </c>
      <c r="H142">
        <v>1</v>
      </c>
      <c r="I142">
        <v>1</v>
      </c>
      <c r="J142">
        <v>0</v>
      </c>
      <c r="K142">
        <v>0</v>
      </c>
      <c r="L142">
        <v>0</v>
      </c>
      <c r="M142">
        <v>0</v>
      </c>
      <c r="N142" t="s">
        <v>51</v>
      </c>
      <c r="O142" t="s">
        <v>45</v>
      </c>
      <c r="P142">
        <v>1</v>
      </c>
      <c r="Q142">
        <v>0</v>
      </c>
      <c r="R142">
        <v>0</v>
      </c>
      <c r="S142">
        <v>1</v>
      </c>
      <c r="T142">
        <v>1</v>
      </c>
      <c r="U142">
        <v>1</v>
      </c>
      <c r="V142">
        <v>1</v>
      </c>
      <c r="W142">
        <v>1</v>
      </c>
      <c r="X142">
        <v>0</v>
      </c>
      <c r="Y142">
        <v>1</v>
      </c>
      <c r="Z142">
        <v>0</v>
      </c>
      <c r="AA142">
        <v>0</v>
      </c>
      <c r="AB142">
        <v>1</v>
      </c>
      <c r="AC142">
        <v>0</v>
      </c>
      <c r="AD142">
        <v>0</v>
      </c>
      <c r="AE142">
        <v>0</v>
      </c>
      <c r="AF142">
        <v>0</v>
      </c>
      <c r="AG142">
        <v>0</v>
      </c>
      <c r="AH142">
        <v>1</v>
      </c>
      <c r="AI142">
        <v>0</v>
      </c>
      <c r="AJ142">
        <v>1</v>
      </c>
      <c r="AK142">
        <v>1</v>
      </c>
      <c r="AL142">
        <v>1</v>
      </c>
      <c r="AM142" t="s">
        <v>46</v>
      </c>
      <c r="AN142" t="s">
        <v>46</v>
      </c>
      <c r="AO142" t="s">
        <v>46</v>
      </c>
      <c r="AP142" t="s">
        <v>46</v>
      </c>
      <c r="AQ142" t="s">
        <v>46</v>
      </c>
      <c r="AR142">
        <v>0</v>
      </c>
      <c r="AS142">
        <v>2021</v>
      </c>
    </row>
    <row r="143" spans="1:45" x14ac:dyDescent="0.3">
      <c r="A143">
        <v>817050006</v>
      </c>
      <c r="B143" t="s">
        <v>193</v>
      </c>
      <c r="C143" t="s">
        <v>41</v>
      </c>
      <c r="D143" t="s">
        <v>42</v>
      </c>
      <c r="E143" t="s">
        <v>48</v>
      </c>
      <c r="F143">
        <v>1</v>
      </c>
      <c r="G143">
        <v>1</v>
      </c>
      <c r="H143">
        <v>1</v>
      </c>
      <c r="I143">
        <v>1</v>
      </c>
      <c r="J143">
        <v>0</v>
      </c>
      <c r="K143">
        <v>0</v>
      </c>
      <c r="L143">
        <v>0</v>
      </c>
      <c r="M143">
        <v>0</v>
      </c>
      <c r="N143" t="s">
        <v>51</v>
      </c>
      <c r="O143" t="s">
        <v>54</v>
      </c>
      <c r="P143">
        <v>1</v>
      </c>
      <c r="Q143">
        <v>0</v>
      </c>
      <c r="R143">
        <v>0</v>
      </c>
      <c r="S143">
        <v>1</v>
      </c>
      <c r="T143">
        <v>1</v>
      </c>
      <c r="U143">
        <v>1</v>
      </c>
      <c r="V143">
        <v>1</v>
      </c>
      <c r="W143">
        <v>1</v>
      </c>
      <c r="X143">
        <v>0</v>
      </c>
      <c r="Y143">
        <v>1</v>
      </c>
      <c r="Z143">
        <v>1</v>
      </c>
      <c r="AA143">
        <v>1</v>
      </c>
      <c r="AB143">
        <v>1</v>
      </c>
      <c r="AC143">
        <v>0</v>
      </c>
      <c r="AD143">
        <v>0</v>
      </c>
      <c r="AE143">
        <v>0</v>
      </c>
      <c r="AF143">
        <v>0</v>
      </c>
      <c r="AG143">
        <v>0</v>
      </c>
      <c r="AH143">
        <v>1</v>
      </c>
      <c r="AI143">
        <v>0</v>
      </c>
      <c r="AJ143">
        <v>1</v>
      </c>
      <c r="AK143">
        <v>1</v>
      </c>
      <c r="AL143">
        <v>1</v>
      </c>
      <c r="AM143" t="s">
        <v>46</v>
      </c>
      <c r="AN143" t="s">
        <v>46</v>
      </c>
      <c r="AO143" t="s">
        <v>46</v>
      </c>
      <c r="AP143" t="s">
        <v>46</v>
      </c>
      <c r="AQ143" t="s">
        <v>46</v>
      </c>
      <c r="AR143">
        <v>0</v>
      </c>
      <c r="AS143">
        <v>2021</v>
      </c>
    </row>
    <row r="144" spans="1:45" x14ac:dyDescent="0.3">
      <c r="A144">
        <v>823030008</v>
      </c>
      <c r="B144" t="s">
        <v>194</v>
      </c>
      <c r="C144" t="s">
        <v>41</v>
      </c>
      <c r="D144" t="s">
        <v>42</v>
      </c>
      <c r="E144" t="s">
        <v>43</v>
      </c>
      <c r="F144">
        <v>1</v>
      </c>
      <c r="G144">
        <v>1</v>
      </c>
      <c r="H144">
        <v>1</v>
      </c>
      <c r="I144">
        <v>1</v>
      </c>
      <c r="J144">
        <v>0</v>
      </c>
      <c r="K144">
        <v>0</v>
      </c>
      <c r="L144">
        <v>0</v>
      </c>
      <c r="M144">
        <v>0</v>
      </c>
      <c r="N144" t="s">
        <v>44</v>
      </c>
      <c r="O144" t="s">
        <v>45</v>
      </c>
      <c r="P144">
        <v>1</v>
      </c>
      <c r="Q144">
        <v>0</v>
      </c>
      <c r="R144">
        <v>0</v>
      </c>
      <c r="S144">
        <v>1</v>
      </c>
      <c r="T144">
        <v>1</v>
      </c>
      <c r="U144">
        <v>1</v>
      </c>
      <c r="V144">
        <v>1</v>
      </c>
      <c r="W144">
        <v>1</v>
      </c>
      <c r="X144">
        <v>0</v>
      </c>
      <c r="Y144">
        <v>1</v>
      </c>
      <c r="Z144">
        <v>1</v>
      </c>
      <c r="AA144">
        <v>0</v>
      </c>
      <c r="AB144">
        <v>1</v>
      </c>
      <c r="AC144">
        <v>0</v>
      </c>
      <c r="AD144">
        <v>0</v>
      </c>
      <c r="AE144">
        <v>1</v>
      </c>
      <c r="AF144">
        <v>0</v>
      </c>
      <c r="AG144">
        <v>1</v>
      </c>
      <c r="AH144">
        <v>1</v>
      </c>
      <c r="AI144">
        <v>1</v>
      </c>
      <c r="AJ144">
        <v>1</v>
      </c>
      <c r="AK144">
        <v>1</v>
      </c>
      <c r="AL144">
        <v>1</v>
      </c>
      <c r="AM144" t="s">
        <v>46</v>
      </c>
      <c r="AN144" t="s">
        <v>46</v>
      </c>
      <c r="AO144" t="s">
        <v>46</v>
      </c>
      <c r="AP144" t="s">
        <v>46</v>
      </c>
      <c r="AQ144" t="s">
        <v>46</v>
      </c>
      <c r="AR144">
        <v>0</v>
      </c>
      <c r="AS144">
        <v>2021</v>
      </c>
    </row>
    <row r="145" spans="1:45" x14ac:dyDescent="0.3">
      <c r="A145">
        <v>817270005</v>
      </c>
      <c r="B145" t="s">
        <v>195</v>
      </c>
      <c r="C145" t="s">
        <v>41</v>
      </c>
      <c r="D145" t="s">
        <v>42</v>
      </c>
      <c r="E145" t="s">
        <v>68</v>
      </c>
      <c r="F145">
        <v>1</v>
      </c>
      <c r="G145">
        <v>1</v>
      </c>
      <c r="H145">
        <v>1</v>
      </c>
      <c r="I145">
        <v>1</v>
      </c>
      <c r="J145">
        <v>0</v>
      </c>
      <c r="K145">
        <v>0</v>
      </c>
      <c r="L145">
        <v>0</v>
      </c>
      <c r="M145">
        <v>0</v>
      </c>
      <c r="N145" t="s">
        <v>44</v>
      </c>
      <c r="O145" t="s">
        <v>54</v>
      </c>
      <c r="P145">
        <v>0</v>
      </c>
      <c r="Q145">
        <v>0</v>
      </c>
      <c r="R145">
        <v>0</v>
      </c>
      <c r="S145">
        <v>1</v>
      </c>
      <c r="T145">
        <v>1</v>
      </c>
      <c r="U145">
        <v>1</v>
      </c>
      <c r="V145">
        <v>1</v>
      </c>
      <c r="W145">
        <v>1</v>
      </c>
      <c r="X145">
        <v>0</v>
      </c>
      <c r="Y145">
        <v>1</v>
      </c>
      <c r="Z145">
        <v>0</v>
      </c>
      <c r="AA145">
        <v>1</v>
      </c>
      <c r="AB145">
        <v>1</v>
      </c>
      <c r="AC145">
        <v>0</v>
      </c>
      <c r="AD145">
        <v>0</v>
      </c>
      <c r="AE145">
        <v>0</v>
      </c>
      <c r="AF145">
        <v>0</v>
      </c>
      <c r="AG145">
        <v>1</v>
      </c>
      <c r="AH145">
        <v>1</v>
      </c>
      <c r="AI145">
        <v>1</v>
      </c>
      <c r="AJ145">
        <v>1</v>
      </c>
      <c r="AK145">
        <v>0</v>
      </c>
      <c r="AL145">
        <v>1</v>
      </c>
      <c r="AM145" t="s">
        <v>46</v>
      </c>
      <c r="AN145">
        <v>1</v>
      </c>
      <c r="AO145">
        <v>1</v>
      </c>
      <c r="AP145" t="s">
        <v>46</v>
      </c>
      <c r="AQ145" t="s">
        <v>46</v>
      </c>
      <c r="AR145">
        <v>0</v>
      </c>
      <c r="AS145">
        <v>2021</v>
      </c>
    </row>
    <row r="146" spans="1:45" x14ac:dyDescent="0.3">
      <c r="A146">
        <v>817480001</v>
      </c>
      <c r="B146" t="s">
        <v>196</v>
      </c>
      <c r="C146" t="s">
        <v>41</v>
      </c>
      <c r="D146" t="s">
        <v>42</v>
      </c>
      <c r="E146" t="s">
        <v>48</v>
      </c>
      <c r="F146">
        <v>1</v>
      </c>
      <c r="G146">
        <v>1</v>
      </c>
      <c r="H146">
        <v>0</v>
      </c>
      <c r="I146">
        <v>1</v>
      </c>
      <c r="J146">
        <v>0</v>
      </c>
      <c r="K146">
        <v>0</v>
      </c>
      <c r="L146">
        <v>0</v>
      </c>
      <c r="M146">
        <v>0</v>
      </c>
      <c r="N146" t="s">
        <v>44</v>
      </c>
      <c r="O146" t="s">
        <v>45</v>
      </c>
      <c r="P146">
        <v>1</v>
      </c>
      <c r="Q146">
        <v>0</v>
      </c>
      <c r="R146">
        <v>0</v>
      </c>
      <c r="S146">
        <v>1</v>
      </c>
      <c r="T146">
        <v>1</v>
      </c>
      <c r="U146">
        <v>1</v>
      </c>
      <c r="V146">
        <v>1</v>
      </c>
      <c r="W146">
        <v>1</v>
      </c>
      <c r="X146">
        <v>0</v>
      </c>
      <c r="Y146">
        <v>1</v>
      </c>
      <c r="Z146">
        <v>1</v>
      </c>
      <c r="AA146">
        <v>0</v>
      </c>
      <c r="AB146">
        <v>0</v>
      </c>
      <c r="AC146">
        <v>0</v>
      </c>
      <c r="AD146">
        <v>0</v>
      </c>
      <c r="AE146">
        <v>0</v>
      </c>
      <c r="AF146">
        <v>0</v>
      </c>
      <c r="AG146">
        <v>0</v>
      </c>
      <c r="AH146">
        <v>1</v>
      </c>
      <c r="AI146">
        <v>0</v>
      </c>
      <c r="AJ146">
        <v>1</v>
      </c>
      <c r="AK146">
        <v>1</v>
      </c>
      <c r="AL146">
        <v>1</v>
      </c>
      <c r="AM146" t="s">
        <v>46</v>
      </c>
      <c r="AN146" t="s">
        <v>46</v>
      </c>
      <c r="AO146" t="s">
        <v>46</v>
      </c>
      <c r="AP146" t="s">
        <v>46</v>
      </c>
      <c r="AQ146" t="s">
        <v>46</v>
      </c>
      <c r="AR146">
        <v>0</v>
      </c>
      <c r="AS146">
        <v>2021</v>
      </c>
    </row>
    <row r="147" spans="1:45" x14ac:dyDescent="0.3">
      <c r="A147">
        <v>817510007</v>
      </c>
      <c r="B147" t="s">
        <v>197</v>
      </c>
      <c r="C147" t="s">
        <v>41</v>
      </c>
      <c r="D147" t="s">
        <v>42</v>
      </c>
      <c r="E147" t="s">
        <v>48</v>
      </c>
      <c r="F147">
        <v>1</v>
      </c>
      <c r="G147">
        <v>1</v>
      </c>
      <c r="H147">
        <v>1</v>
      </c>
      <c r="I147">
        <v>1</v>
      </c>
      <c r="J147">
        <v>0</v>
      </c>
      <c r="K147">
        <v>0</v>
      </c>
      <c r="L147">
        <v>0</v>
      </c>
      <c r="M147">
        <v>0</v>
      </c>
      <c r="N147" t="s">
        <v>44</v>
      </c>
      <c r="O147" t="s">
        <v>54</v>
      </c>
      <c r="P147">
        <v>1</v>
      </c>
      <c r="Q147">
        <v>0</v>
      </c>
      <c r="R147">
        <v>0</v>
      </c>
      <c r="S147">
        <v>1</v>
      </c>
      <c r="T147">
        <v>0</v>
      </c>
      <c r="U147">
        <v>0</v>
      </c>
      <c r="V147">
        <v>1</v>
      </c>
      <c r="W147">
        <v>1</v>
      </c>
      <c r="X147">
        <v>0</v>
      </c>
      <c r="Y147">
        <v>1</v>
      </c>
      <c r="Z147">
        <v>1</v>
      </c>
      <c r="AA147">
        <v>0</v>
      </c>
      <c r="AB147">
        <v>0</v>
      </c>
      <c r="AC147">
        <v>0</v>
      </c>
      <c r="AD147">
        <v>0</v>
      </c>
      <c r="AE147">
        <v>0</v>
      </c>
      <c r="AF147">
        <v>0</v>
      </c>
      <c r="AG147">
        <v>0</v>
      </c>
      <c r="AH147">
        <v>1</v>
      </c>
      <c r="AI147">
        <v>0</v>
      </c>
      <c r="AJ147">
        <v>1</v>
      </c>
      <c r="AK147">
        <v>0</v>
      </c>
      <c r="AL147">
        <v>1</v>
      </c>
      <c r="AM147" t="s">
        <v>46</v>
      </c>
      <c r="AN147" t="s">
        <v>46</v>
      </c>
      <c r="AO147" t="s">
        <v>46</v>
      </c>
      <c r="AP147" t="s">
        <v>46</v>
      </c>
      <c r="AQ147" t="s">
        <v>46</v>
      </c>
      <c r="AR147">
        <v>0</v>
      </c>
      <c r="AS147">
        <v>2021</v>
      </c>
    </row>
    <row r="148" spans="1:45" x14ac:dyDescent="0.3">
      <c r="A148">
        <v>817860009</v>
      </c>
      <c r="B148" t="s">
        <v>198</v>
      </c>
      <c r="C148" t="s">
        <v>41</v>
      </c>
      <c r="D148" t="s">
        <v>42</v>
      </c>
      <c r="E148" t="s">
        <v>48</v>
      </c>
      <c r="F148">
        <v>1</v>
      </c>
      <c r="G148">
        <v>1</v>
      </c>
      <c r="H148">
        <v>1</v>
      </c>
      <c r="I148">
        <v>1</v>
      </c>
      <c r="J148">
        <v>0</v>
      </c>
      <c r="K148">
        <v>0</v>
      </c>
      <c r="L148">
        <v>0</v>
      </c>
      <c r="M148">
        <v>0</v>
      </c>
      <c r="N148" t="s">
        <v>51</v>
      </c>
      <c r="O148" t="s">
        <v>45</v>
      </c>
      <c r="P148">
        <v>1</v>
      </c>
      <c r="Q148">
        <v>0</v>
      </c>
      <c r="R148">
        <v>0</v>
      </c>
      <c r="S148">
        <v>1</v>
      </c>
      <c r="T148">
        <v>1</v>
      </c>
      <c r="U148">
        <v>1</v>
      </c>
      <c r="V148">
        <v>1</v>
      </c>
      <c r="W148">
        <v>1</v>
      </c>
      <c r="X148">
        <v>0</v>
      </c>
      <c r="Y148">
        <v>1</v>
      </c>
      <c r="Z148">
        <v>1</v>
      </c>
      <c r="AA148">
        <v>0</v>
      </c>
      <c r="AB148">
        <v>0</v>
      </c>
      <c r="AC148">
        <v>0</v>
      </c>
      <c r="AD148">
        <v>0</v>
      </c>
      <c r="AE148">
        <v>0</v>
      </c>
      <c r="AF148">
        <v>0</v>
      </c>
      <c r="AG148">
        <v>0</v>
      </c>
      <c r="AH148">
        <v>1</v>
      </c>
      <c r="AI148">
        <v>0</v>
      </c>
      <c r="AJ148">
        <v>1</v>
      </c>
      <c r="AK148">
        <v>1</v>
      </c>
      <c r="AL148">
        <v>1</v>
      </c>
      <c r="AM148" t="s">
        <v>46</v>
      </c>
      <c r="AN148" t="s">
        <v>46</v>
      </c>
      <c r="AO148" t="s">
        <v>46</v>
      </c>
      <c r="AP148" t="s">
        <v>46</v>
      </c>
      <c r="AQ148" t="s">
        <v>46</v>
      </c>
      <c r="AR148">
        <v>0</v>
      </c>
      <c r="AS148">
        <v>2021</v>
      </c>
    </row>
    <row r="149" spans="1:45" x14ac:dyDescent="0.3">
      <c r="A149">
        <v>817990004</v>
      </c>
      <c r="B149" t="s">
        <v>199</v>
      </c>
      <c r="C149" t="s">
        <v>41</v>
      </c>
      <c r="D149" t="s">
        <v>42</v>
      </c>
      <c r="E149" t="s">
        <v>48</v>
      </c>
      <c r="F149">
        <v>1</v>
      </c>
      <c r="G149">
        <v>1</v>
      </c>
      <c r="H149">
        <v>1</v>
      </c>
      <c r="I149">
        <v>1</v>
      </c>
      <c r="J149">
        <v>0</v>
      </c>
      <c r="K149">
        <v>0</v>
      </c>
      <c r="L149">
        <v>0</v>
      </c>
      <c r="M149">
        <v>0</v>
      </c>
      <c r="N149" t="s">
        <v>51</v>
      </c>
      <c r="O149" t="s">
        <v>45</v>
      </c>
      <c r="P149">
        <v>1</v>
      </c>
      <c r="Q149">
        <v>0</v>
      </c>
      <c r="R149">
        <v>0</v>
      </c>
      <c r="S149">
        <v>1</v>
      </c>
      <c r="T149">
        <v>1</v>
      </c>
      <c r="U149">
        <v>0</v>
      </c>
      <c r="V149">
        <v>1</v>
      </c>
      <c r="W149">
        <v>1</v>
      </c>
      <c r="X149">
        <v>0</v>
      </c>
      <c r="Y149">
        <v>1</v>
      </c>
      <c r="Z149">
        <v>1</v>
      </c>
      <c r="AA149">
        <v>1</v>
      </c>
      <c r="AB149">
        <v>1</v>
      </c>
      <c r="AC149">
        <v>0</v>
      </c>
      <c r="AD149">
        <v>0</v>
      </c>
      <c r="AE149">
        <v>0</v>
      </c>
      <c r="AF149">
        <v>0</v>
      </c>
      <c r="AG149">
        <v>0</v>
      </c>
      <c r="AH149">
        <v>1</v>
      </c>
      <c r="AI149">
        <v>0</v>
      </c>
      <c r="AJ149">
        <v>0</v>
      </c>
      <c r="AK149">
        <v>1</v>
      </c>
      <c r="AL149">
        <v>1</v>
      </c>
      <c r="AM149" t="s">
        <v>46</v>
      </c>
      <c r="AN149" t="s">
        <v>46</v>
      </c>
      <c r="AO149" t="s">
        <v>46</v>
      </c>
      <c r="AP149" t="s">
        <v>46</v>
      </c>
      <c r="AQ149" t="s">
        <v>46</v>
      </c>
      <c r="AR149">
        <v>0</v>
      </c>
      <c r="AS149">
        <v>2021</v>
      </c>
    </row>
    <row r="150" spans="1:45" x14ac:dyDescent="0.3">
      <c r="A150">
        <v>818030008</v>
      </c>
      <c r="B150" t="s">
        <v>200</v>
      </c>
      <c r="C150" t="s">
        <v>41</v>
      </c>
      <c r="D150" t="s">
        <v>42</v>
      </c>
      <c r="E150" t="s">
        <v>68</v>
      </c>
      <c r="F150">
        <v>1</v>
      </c>
      <c r="G150">
        <v>1</v>
      </c>
      <c r="H150">
        <v>1</v>
      </c>
      <c r="I150">
        <v>1</v>
      </c>
      <c r="J150">
        <v>0</v>
      </c>
      <c r="K150">
        <v>0</v>
      </c>
      <c r="L150">
        <v>0</v>
      </c>
      <c r="M150">
        <v>0</v>
      </c>
      <c r="N150" t="s">
        <v>46</v>
      </c>
      <c r="O150" t="s">
        <v>46</v>
      </c>
      <c r="P150" t="s">
        <v>46</v>
      </c>
      <c r="Q150" t="s">
        <v>46</v>
      </c>
      <c r="R150" t="s">
        <v>46</v>
      </c>
      <c r="S150" t="s">
        <v>46</v>
      </c>
      <c r="T150" t="s">
        <v>46</v>
      </c>
      <c r="U150">
        <v>1</v>
      </c>
      <c r="V150">
        <v>1</v>
      </c>
      <c r="W150">
        <v>1</v>
      </c>
      <c r="X150">
        <v>0</v>
      </c>
      <c r="Y150" t="s">
        <v>46</v>
      </c>
      <c r="Z150">
        <v>0</v>
      </c>
      <c r="AA150" t="s">
        <v>46</v>
      </c>
      <c r="AB150" t="s">
        <v>46</v>
      </c>
      <c r="AC150" t="s">
        <v>46</v>
      </c>
      <c r="AD150">
        <v>0</v>
      </c>
      <c r="AE150">
        <v>0</v>
      </c>
      <c r="AF150">
        <v>0</v>
      </c>
      <c r="AG150">
        <v>0</v>
      </c>
      <c r="AH150">
        <v>1</v>
      </c>
      <c r="AI150">
        <v>1</v>
      </c>
      <c r="AJ150" t="s">
        <v>46</v>
      </c>
      <c r="AK150">
        <v>1</v>
      </c>
      <c r="AL150" t="s">
        <v>46</v>
      </c>
      <c r="AM150" t="s">
        <v>46</v>
      </c>
      <c r="AN150">
        <v>1</v>
      </c>
      <c r="AO150">
        <v>1</v>
      </c>
      <c r="AP150" t="s">
        <v>46</v>
      </c>
      <c r="AQ150" t="s">
        <v>46</v>
      </c>
      <c r="AR150">
        <v>0</v>
      </c>
      <c r="AS150">
        <v>2021</v>
      </c>
    </row>
    <row r="151" spans="1:45" x14ac:dyDescent="0.3">
      <c r="A151">
        <v>818100000</v>
      </c>
      <c r="B151" t="s">
        <v>201</v>
      </c>
      <c r="C151" t="s">
        <v>41</v>
      </c>
      <c r="D151" t="s">
        <v>42</v>
      </c>
      <c r="E151" t="s">
        <v>43</v>
      </c>
      <c r="F151">
        <v>1</v>
      </c>
      <c r="G151">
        <v>0</v>
      </c>
      <c r="H151">
        <v>1</v>
      </c>
      <c r="I151">
        <v>1</v>
      </c>
      <c r="J151" t="s">
        <v>46</v>
      </c>
      <c r="K151">
        <v>0</v>
      </c>
      <c r="L151">
        <v>0</v>
      </c>
      <c r="M151">
        <v>0</v>
      </c>
      <c r="N151" t="s">
        <v>44</v>
      </c>
      <c r="O151" t="s">
        <v>45</v>
      </c>
      <c r="P151">
        <v>1</v>
      </c>
      <c r="Q151">
        <v>0</v>
      </c>
      <c r="R151">
        <v>0</v>
      </c>
      <c r="S151">
        <v>1</v>
      </c>
      <c r="T151">
        <v>1</v>
      </c>
      <c r="U151">
        <v>1</v>
      </c>
      <c r="V151">
        <v>1</v>
      </c>
      <c r="W151">
        <v>1</v>
      </c>
      <c r="X151">
        <v>0</v>
      </c>
      <c r="Y151">
        <v>1</v>
      </c>
      <c r="Z151">
        <v>0</v>
      </c>
      <c r="AA151">
        <v>0</v>
      </c>
      <c r="AB151">
        <v>0</v>
      </c>
      <c r="AC151">
        <v>0</v>
      </c>
      <c r="AD151">
        <v>0</v>
      </c>
      <c r="AE151">
        <v>0</v>
      </c>
      <c r="AF151">
        <v>0</v>
      </c>
      <c r="AG151">
        <v>0</v>
      </c>
      <c r="AH151">
        <v>1</v>
      </c>
      <c r="AI151">
        <v>0</v>
      </c>
      <c r="AJ151">
        <v>1</v>
      </c>
      <c r="AK151">
        <v>1</v>
      </c>
      <c r="AL151">
        <v>1</v>
      </c>
      <c r="AM151" t="s">
        <v>46</v>
      </c>
      <c r="AN151" t="s">
        <v>46</v>
      </c>
      <c r="AO151" t="s">
        <v>46</v>
      </c>
      <c r="AP151" t="s">
        <v>46</v>
      </c>
      <c r="AQ151" t="s">
        <v>46</v>
      </c>
      <c r="AR151">
        <v>0</v>
      </c>
      <c r="AS151">
        <v>2021</v>
      </c>
    </row>
    <row r="152" spans="1:45" x14ac:dyDescent="0.3">
      <c r="A152">
        <v>818310007</v>
      </c>
      <c r="B152" t="s">
        <v>202</v>
      </c>
      <c r="C152" t="s">
        <v>41</v>
      </c>
      <c r="D152" t="s">
        <v>42</v>
      </c>
      <c r="E152" t="s">
        <v>43</v>
      </c>
      <c r="F152">
        <v>1</v>
      </c>
      <c r="G152">
        <v>1</v>
      </c>
      <c r="H152">
        <v>1</v>
      </c>
      <c r="I152">
        <v>1</v>
      </c>
      <c r="J152">
        <v>0</v>
      </c>
      <c r="K152">
        <v>0</v>
      </c>
      <c r="L152">
        <v>0</v>
      </c>
      <c r="M152">
        <v>0</v>
      </c>
      <c r="N152" t="s">
        <v>46</v>
      </c>
      <c r="O152" t="s">
        <v>46</v>
      </c>
      <c r="P152" t="s">
        <v>46</v>
      </c>
      <c r="Q152" t="s">
        <v>46</v>
      </c>
      <c r="R152" t="s">
        <v>46</v>
      </c>
      <c r="S152" t="s">
        <v>46</v>
      </c>
      <c r="T152" t="s">
        <v>46</v>
      </c>
      <c r="U152">
        <v>1</v>
      </c>
      <c r="V152">
        <v>1</v>
      </c>
      <c r="W152">
        <v>1</v>
      </c>
      <c r="X152">
        <v>0</v>
      </c>
      <c r="Y152" t="s">
        <v>46</v>
      </c>
      <c r="Z152">
        <v>1</v>
      </c>
      <c r="AA152" t="s">
        <v>46</v>
      </c>
      <c r="AB152" t="s">
        <v>46</v>
      </c>
      <c r="AC152" t="s">
        <v>46</v>
      </c>
      <c r="AD152">
        <v>0</v>
      </c>
      <c r="AE152">
        <v>0</v>
      </c>
      <c r="AF152">
        <v>0</v>
      </c>
      <c r="AG152">
        <v>0</v>
      </c>
      <c r="AH152">
        <v>1</v>
      </c>
      <c r="AI152">
        <v>1</v>
      </c>
      <c r="AJ152" t="s">
        <v>46</v>
      </c>
      <c r="AK152">
        <v>1</v>
      </c>
      <c r="AL152" t="s">
        <v>46</v>
      </c>
      <c r="AM152" t="s">
        <v>46</v>
      </c>
      <c r="AN152" t="s">
        <v>46</v>
      </c>
      <c r="AO152" t="s">
        <v>46</v>
      </c>
      <c r="AP152" t="s">
        <v>46</v>
      </c>
      <c r="AQ152" t="s">
        <v>46</v>
      </c>
      <c r="AR152">
        <v>0</v>
      </c>
      <c r="AS152">
        <v>2021</v>
      </c>
    </row>
    <row r="153" spans="1:45" x14ac:dyDescent="0.3">
      <c r="A153">
        <v>818460009</v>
      </c>
      <c r="B153" t="s">
        <v>203</v>
      </c>
      <c r="C153" t="s">
        <v>41</v>
      </c>
      <c r="D153" t="s">
        <v>42</v>
      </c>
      <c r="E153" t="s">
        <v>61</v>
      </c>
      <c r="F153">
        <v>1</v>
      </c>
      <c r="G153">
        <v>1</v>
      </c>
      <c r="H153">
        <v>1</v>
      </c>
      <c r="I153">
        <v>1</v>
      </c>
      <c r="J153">
        <v>1</v>
      </c>
      <c r="K153">
        <v>1</v>
      </c>
      <c r="L153">
        <v>1</v>
      </c>
      <c r="M153">
        <v>1</v>
      </c>
      <c r="N153" t="s">
        <v>51</v>
      </c>
      <c r="O153" t="s">
        <v>45</v>
      </c>
      <c r="P153">
        <v>1</v>
      </c>
      <c r="Q153">
        <v>1</v>
      </c>
      <c r="R153">
        <v>1</v>
      </c>
      <c r="S153">
        <v>1</v>
      </c>
      <c r="T153">
        <v>1</v>
      </c>
      <c r="U153">
        <v>1</v>
      </c>
      <c r="V153">
        <v>1</v>
      </c>
      <c r="W153">
        <v>1</v>
      </c>
      <c r="X153">
        <v>1</v>
      </c>
      <c r="Y153">
        <v>1</v>
      </c>
      <c r="Z153">
        <v>1</v>
      </c>
      <c r="AA153">
        <v>1</v>
      </c>
      <c r="AB153">
        <v>1</v>
      </c>
      <c r="AC153">
        <v>0</v>
      </c>
      <c r="AD153">
        <v>1</v>
      </c>
      <c r="AE153">
        <v>1</v>
      </c>
      <c r="AF153">
        <v>0</v>
      </c>
      <c r="AG153">
        <v>1</v>
      </c>
      <c r="AH153">
        <v>1</v>
      </c>
      <c r="AI153">
        <v>1</v>
      </c>
      <c r="AJ153">
        <v>1</v>
      </c>
      <c r="AK153">
        <v>0</v>
      </c>
      <c r="AL153">
        <v>1</v>
      </c>
      <c r="AM153" t="s">
        <v>46</v>
      </c>
      <c r="AN153">
        <v>1</v>
      </c>
      <c r="AO153">
        <v>1</v>
      </c>
      <c r="AP153" t="s">
        <v>46</v>
      </c>
      <c r="AQ153" t="s">
        <v>46</v>
      </c>
      <c r="AR153">
        <v>0</v>
      </c>
      <c r="AS153">
        <v>2021</v>
      </c>
    </row>
    <row r="154" spans="1:45" x14ac:dyDescent="0.3">
      <c r="A154">
        <v>818780001</v>
      </c>
      <c r="B154" t="s">
        <v>204</v>
      </c>
      <c r="C154" t="s">
        <v>41</v>
      </c>
      <c r="D154" t="s">
        <v>42</v>
      </c>
      <c r="E154" t="s">
        <v>61</v>
      </c>
      <c r="F154">
        <v>1</v>
      </c>
      <c r="G154">
        <v>1</v>
      </c>
      <c r="H154">
        <v>1</v>
      </c>
      <c r="I154">
        <v>1</v>
      </c>
      <c r="J154">
        <v>1</v>
      </c>
      <c r="K154">
        <v>1</v>
      </c>
      <c r="L154">
        <v>1</v>
      </c>
      <c r="M154">
        <v>1</v>
      </c>
      <c r="N154" t="s">
        <v>51</v>
      </c>
      <c r="O154" t="s">
        <v>45</v>
      </c>
      <c r="P154">
        <v>1</v>
      </c>
      <c r="Q154">
        <v>1</v>
      </c>
      <c r="R154">
        <v>1</v>
      </c>
      <c r="S154">
        <v>1</v>
      </c>
      <c r="T154">
        <v>1</v>
      </c>
      <c r="U154">
        <v>1</v>
      </c>
      <c r="V154">
        <v>1</v>
      </c>
      <c r="W154">
        <v>1</v>
      </c>
      <c r="X154">
        <v>0</v>
      </c>
      <c r="Y154">
        <v>1</v>
      </c>
      <c r="Z154">
        <v>1</v>
      </c>
      <c r="AA154">
        <v>0</v>
      </c>
      <c r="AB154">
        <v>1</v>
      </c>
      <c r="AC154">
        <v>0</v>
      </c>
      <c r="AD154">
        <v>0</v>
      </c>
      <c r="AE154">
        <v>1</v>
      </c>
      <c r="AF154">
        <v>0</v>
      </c>
      <c r="AG154">
        <v>1</v>
      </c>
      <c r="AH154">
        <v>1</v>
      </c>
      <c r="AI154">
        <v>1</v>
      </c>
      <c r="AJ154">
        <v>1</v>
      </c>
      <c r="AK154">
        <v>0</v>
      </c>
      <c r="AL154">
        <v>1</v>
      </c>
      <c r="AM154" t="s">
        <v>46</v>
      </c>
      <c r="AN154">
        <v>1</v>
      </c>
      <c r="AO154">
        <v>1</v>
      </c>
      <c r="AP154" t="s">
        <v>46</v>
      </c>
      <c r="AQ154" t="s">
        <v>46</v>
      </c>
      <c r="AR154">
        <v>0</v>
      </c>
      <c r="AS154">
        <v>2021</v>
      </c>
    </row>
    <row r="155" spans="1:45" x14ac:dyDescent="0.3">
      <c r="A155">
        <v>819180001</v>
      </c>
      <c r="B155" t="s">
        <v>205</v>
      </c>
      <c r="C155" t="s">
        <v>41</v>
      </c>
      <c r="D155" t="s">
        <v>42</v>
      </c>
      <c r="E155" t="s">
        <v>43</v>
      </c>
      <c r="F155">
        <v>1</v>
      </c>
      <c r="G155">
        <v>1</v>
      </c>
      <c r="H155">
        <v>1</v>
      </c>
      <c r="I155">
        <v>1</v>
      </c>
      <c r="J155">
        <v>0</v>
      </c>
      <c r="K155">
        <v>0</v>
      </c>
      <c r="L155">
        <v>0</v>
      </c>
      <c r="M155">
        <v>0</v>
      </c>
      <c r="N155" t="s">
        <v>46</v>
      </c>
      <c r="O155" t="s">
        <v>46</v>
      </c>
      <c r="P155" t="s">
        <v>46</v>
      </c>
      <c r="Q155" t="s">
        <v>46</v>
      </c>
      <c r="R155" t="s">
        <v>46</v>
      </c>
      <c r="S155" t="s">
        <v>46</v>
      </c>
      <c r="T155" t="s">
        <v>46</v>
      </c>
      <c r="U155">
        <v>1</v>
      </c>
      <c r="V155">
        <v>1</v>
      </c>
      <c r="W155">
        <v>1</v>
      </c>
      <c r="X155">
        <v>0</v>
      </c>
      <c r="Y155" t="s">
        <v>46</v>
      </c>
      <c r="Z155">
        <v>1</v>
      </c>
      <c r="AA155" t="s">
        <v>46</v>
      </c>
      <c r="AB155" t="s">
        <v>46</v>
      </c>
      <c r="AC155" t="s">
        <v>46</v>
      </c>
      <c r="AD155">
        <v>0</v>
      </c>
      <c r="AE155">
        <v>0</v>
      </c>
      <c r="AF155">
        <v>0</v>
      </c>
      <c r="AG155">
        <v>0</v>
      </c>
      <c r="AH155">
        <v>1</v>
      </c>
      <c r="AI155">
        <v>1</v>
      </c>
      <c r="AJ155" t="s">
        <v>46</v>
      </c>
      <c r="AK155">
        <v>1</v>
      </c>
      <c r="AL155" t="s">
        <v>46</v>
      </c>
      <c r="AM155" t="s">
        <v>46</v>
      </c>
      <c r="AN155" t="s">
        <v>46</v>
      </c>
      <c r="AO155" t="s">
        <v>46</v>
      </c>
      <c r="AP155" t="s">
        <v>46</v>
      </c>
      <c r="AQ155" t="s">
        <v>46</v>
      </c>
      <c r="AR155">
        <v>0</v>
      </c>
      <c r="AS155">
        <v>2021</v>
      </c>
    </row>
    <row r="156" spans="1:45" x14ac:dyDescent="0.3">
      <c r="A156">
        <v>819440003</v>
      </c>
      <c r="B156" t="s">
        <v>206</v>
      </c>
      <c r="C156" t="s">
        <v>41</v>
      </c>
      <c r="D156" t="s">
        <v>42</v>
      </c>
      <c r="E156" t="s">
        <v>68</v>
      </c>
      <c r="F156">
        <v>0</v>
      </c>
      <c r="G156">
        <v>1</v>
      </c>
      <c r="H156">
        <v>0</v>
      </c>
      <c r="I156">
        <v>1</v>
      </c>
      <c r="J156">
        <v>1</v>
      </c>
      <c r="K156">
        <v>1</v>
      </c>
      <c r="L156">
        <v>1</v>
      </c>
      <c r="M156">
        <v>1</v>
      </c>
      <c r="N156" t="s">
        <v>46</v>
      </c>
      <c r="O156" t="s">
        <v>46</v>
      </c>
      <c r="P156" t="s">
        <v>46</v>
      </c>
      <c r="Q156" t="s">
        <v>46</v>
      </c>
      <c r="R156" t="s">
        <v>46</v>
      </c>
      <c r="S156" t="s">
        <v>46</v>
      </c>
      <c r="T156" t="s">
        <v>46</v>
      </c>
      <c r="U156">
        <v>1</v>
      </c>
      <c r="V156">
        <v>1</v>
      </c>
      <c r="W156">
        <v>0</v>
      </c>
      <c r="X156">
        <v>0</v>
      </c>
      <c r="Y156" t="s">
        <v>46</v>
      </c>
      <c r="Z156">
        <v>1</v>
      </c>
      <c r="AA156" t="s">
        <v>46</v>
      </c>
      <c r="AB156" t="s">
        <v>46</v>
      </c>
      <c r="AC156" t="s">
        <v>46</v>
      </c>
      <c r="AD156">
        <v>0</v>
      </c>
      <c r="AE156">
        <v>0</v>
      </c>
      <c r="AF156">
        <v>0</v>
      </c>
      <c r="AG156">
        <v>0</v>
      </c>
      <c r="AH156">
        <v>0</v>
      </c>
      <c r="AI156">
        <v>0</v>
      </c>
      <c r="AJ156" t="s">
        <v>46</v>
      </c>
      <c r="AK156">
        <v>0</v>
      </c>
      <c r="AL156" t="s">
        <v>46</v>
      </c>
      <c r="AM156" t="s">
        <v>46</v>
      </c>
      <c r="AN156">
        <v>0</v>
      </c>
      <c r="AO156">
        <v>0</v>
      </c>
      <c r="AP156" t="s">
        <v>46</v>
      </c>
      <c r="AQ156" t="s">
        <v>46</v>
      </c>
      <c r="AR156">
        <v>0</v>
      </c>
      <c r="AS156">
        <v>2021</v>
      </c>
    </row>
    <row r="157" spans="1:45" x14ac:dyDescent="0.3">
      <c r="A157">
        <v>819600000</v>
      </c>
      <c r="B157" t="s">
        <v>207</v>
      </c>
      <c r="C157" t="s">
        <v>41</v>
      </c>
      <c r="D157" t="s">
        <v>42</v>
      </c>
      <c r="E157" t="s">
        <v>68</v>
      </c>
      <c r="F157">
        <v>1</v>
      </c>
      <c r="G157">
        <v>1</v>
      </c>
      <c r="H157">
        <v>1</v>
      </c>
      <c r="I157">
        <v>1</v>
      </c>
      <c r="J157">
        <v>0</v>
      </c>
      <c r="K157">
        <v>0</v>
      </c>
      <c r="L157">
        <v>0</v>
      </c>
      <c r="M157">
        <v>0</v>
      </c>
      <c r="N157" t="s">
        <v>44</v>
      </c>
      <c r="O157" t="s">
        <v>54</v>
      </c>
      <c r="P157">
        <v>1</v>
      </c>
      <c r="Q157">
        <v>0</v>
      </c>
      <c r="R157">
        <v>0</v>
      </c>
      <c r="S157">
        <v>1</v>
      </c>
      <c r="T157">
        <v>1</v>
      </c>
      <c r="U157">
        <v>1</v>
      </c>
      <c r="V157">
        <v>1</v>
      </c>
      <c r="W157">
        <v>1</v>
      </c>
      <c r="X157">
        <v>0</v>
      </c>
      <c r="Y157">
        <v>1</v>
      </c>
      <c r="Z157">
        <v>0</v>
      </c>
      <c r="AA157">
        <v>0</v>
      </c>
      <c r="AB157">
        <v>1</v>
      </c>
      <c r="AC157">
        <v>0</v>
      </c>
      <c r="AD157">
        <v>0</v>
      </c>
      <c r="AE157">
        <v>0</v>
      </c>
      <c r="AF157">
        <v>0</v>
      </c>
      <c r="AG157">
        <v>1</v>
      </c>
      <c r="AH157">
        <v>1</v>
      </c>
      <c r="AI157">
        <v>1</v>
      </c>
      <c r="AJ157">
        <v>1</v>
      </c>
      <c r="AK157">
        <v>1</v>
      </c>
      <c r="AL157">
        <v>1</v>
      </c>
      <c r="AM157" t="s">
        <v>46</v>
      </c>
      <c r="AN157">
        <v>1</v>
      </c>
      <c r="AO157">
        <v>1</v>
      </c>
      <c r="AP157" t="s">
        <v>46</v>
      </c>
      <c r="AQ157" t="s">
        <v>46</v>
      </c>
      <c r="AR157">
        <v>0</v>
      </c>
      <c r="AS157">
        <v>2021</v>
      </c>
    </row>
    <row r="158" spans="1:45" x14ac:dyDescent="0.3">
      <c r="A158">
        <v>819760009</v>
      </c>
      <c r="B158" t="s">
        <v>208</v>
      </c>
      <c r="C158" t="s">
        <v>41</v>
      </c>
      <c r="D158" t="s">
        <v>42</v>
      </c>
      <c r="E158" t="s">
        <v>43</v>
      </c>
      <c r="F158">
        <v>1</v>
      </c>
      <c r="G158">
        <v>1</v>
      </c>
      <c r="H158">
        <v>1</v>
      </c>
      <c r="I158">
        <v>1</v>
      </c>
      <c r="J158">
        <v>0</v>
      </c>
      <c r="K158">
        <v>0</v>
      </c>
      <c r="L158">
        <v>0</v>
      </c>
      <c r="M158">
        <v>0</v>
      </c>
      <c r="N158" t="s">
        <v>46</v>
      </c>
      <c r="O158" t="s">
        <v>46</v>
      </c>
      <c r="P158" t="s">
        <v>46</v>
      </c>
      <c r="Q158" t="s">
        <v>46</v>
      </c>
      <c r="R158" t="s">
        <v>46</v>
      </c>
      <c r="S158" t="s">
        <v>46</v>
      </c>
      <c r="T158" t="s">
        <v>46</v>
      </c>
      <c r="U158">
        <v>1</v>
      </c>
      <c r="V158">
        <v>1</v>
      </c>
      <c r="W158">
        <v>1</v>
      </c>
      <c r="X158">
        <v>0</v>
      </c>
      <c r="Y158" t="s">
        <v>46</v>
      </c>
      <c r="Z158">
        <v>0</v>
      </c>
      <c r="AA158" t="s">
        <v>46</v>
      </c>
      <c r="AB158" t="s">
        <v>46</v>
      </c>
      <c r="AC158" t="s">
        <v>46</v>
      </c>
      <c r="AD158">
        <v>0</v>
      </c>
      <c r="AE158">
        <v>0</v>
      </c>
      <c r="AF158">
        <v>0</v>
      </c>
      <c r="AG158">
        <v>0</v>
      </c>
      <c r="AH158">
        <v>1</v>
      </c>
      <c r="AI158">
        <v>1</v>
      </c>
      <c r="AJ158" t="s">
        <v>46</v>
      </c>
      <c r="AK158">
        <v>1</v>
      </c>
      <c r="AL158" t="s">
        <v>46</v>
      </c>
      <c r="AM158" t="s">
        <v>46</v>
      </c>
      <c r="AN158" t="s">
        <v>46</v>
      </c>
      <c r="AO158" t="s">
        <v>46</v>
      </c>
      <c r="AP158" t="s">
        <v>46</v>
      </c>
      <c r="AQ158" t="s">
        <v>46</v>
      </c>
      <c r="AR158">
        <v>0</v>
      </c>
      <c r="AS158">
        <v>2021</v>
      </c>
    </row>
    <row r="159" spans="1:45" x14ac:dyDescent="0.3">
      <c r="A159">
        <v>819820002</v>
      </c>
      <c r="B159" t="s">
        <v>209</v>
      </c>
      <c r="C159" t="s">
        <v>41</v>
      </c>
      <c r="D159" t="s">
        <v>42</v>
      </c>
      <c r="E159" t="s">
        <v>43</v>
      </c>
      <c r="F159">
        <v>1</v>
      </c>
      <c r="G159">
        <v>1</v>
      </c>
      <c r="H159">
        <v>1</v>
      </c>
      <c r="I159">
        <v>1</v>
      </c>
      <c r="J159">
        <v>0</v>
      </c>
      <c r="K159">
        <v>0</v>
      </c>
      <c r="L159">
        <v>0</v>
      </c>
      <c r="M159">
        <v>0</v>
      </c>
      <c r="N159" t="s">
        <v>46</v>
      </c>
      <c r="O159" t="s">
        <v>45</v>
      </c>
      <c r="P159">
        <v>1</v>
      </c>
      <c r="Q159">
        <v>0</v>
      </c>
      <c r="R159">
        <v>0</v>
      </c>
      <c r="S159" t="s">
        <v>46</v>
      </c>
      <c r="T159" t="s">
        <v>46</v>
      </c>
      <c r="U159">
        <v>1</v>
      </c>
      <c r="V159">
        <v>1</v>
      </c>
      <c r="W159">
        <v>1</v>
      </c>
      <c r="X159">
        <v>0</v>
      </c>
      <c r="Y159">
        <v>0</v>
      </c>
      <c r="Z159">
        <v>1</v>
      </c>
      <c r="AA159" t="s">
        <v>46</v>
      </c>
      <c r="AB159" t="s">
        <v>46</v>
      </c>
      <c r="AC159" t="s">
        <v>46</v>
      </c>
      <c r="AD159">
        <v>0</v>
      </c>
      <c r="AE159">
        <v>0</v>
      </c>
      <c r="AF159">
        <v>0</v>
      </c>
      <c r="AG159">
        <v>0</v>
      </c>
      <c r="AH159">
        <v>1</v>
      </c>
      <c r="AI159">
        <v>1</v>
      </c>
      <c r="AJ159">
        <v>0</v>
      </c>
      <c r="AK159">
        <v>0</v>
      </c>
      <c r="AL159" t="s">
        <v>46</v>
      </c>
      <c r="AM159" t="s">
        <v>46</v>
      </c>
      <c r="AN159" t="s">
        <v>46</v>
      </c>
      <c r="AO159" t="s">
        <v>46</v>
      </c>
      <c r="AP159" t="s">
        <v>46</v>
      </c>
      <c r="AQ159" t="s">
        <v>46</v>
      </c>
      <c r="AR159">
        <v>0</v>
      </c>
      <c r="AS159">
        <v>2021</v>
      </c>
    </row>
    <row r="160" spans="1:45" x14ac:dyDescent="0.3">
      <c r="A160">
        <v>819950006</v>
      </c>
      <c r="B160" t="s">
        <v>210</v>
      </c>
      <c r="C160" t="s">
        <v>41</v>
      </c>
      <c r="D160" t="s">
        <v>42</v>
      </c>
      <c r="E160" t="s">
        <v>48</v>
      </c>
      <c r="F160">
        <v>1</v>
      </c>
      <c r="G160">
        <v>1</v>
      </c>
      <c r="H160">
        <v>1</v>
      </c>
      <c r="I160">
        <v>1</v>
      </c>
      <c r="J160">
        <v>0</v>
      </c>
      <c r="K160">
        <v>0</v>
      </c>
      <c r="L160">
        <v>0</v>
      </c>
      <c r="M160">
        <v>0</v>
      </c>
      <c r="N160" t="s">
        <v>51</v>
      </c>
      <c r="O160" t="s">
        <v>45</v>
      </c>
      <c r="P160">
        <v>0</v>
      </c>
      <c r="Q160">
        <v>0</v>
      </c>
      <c r="R160">
        <v>0</v>
      </c>
      <c r="S160">
        <v>1</v>
      </c>
      <c r="T160">
        <v>1</v>
      </c>
      <c r="U160">
        <v>0</v>
      </c>
      <c r="V160">
        <v>1</v>
      </c>
      <c r="W160">
        <v>1</v>
      </c>
      <c r="X160">
        <v>0</v>
      </c>
      <c r="Y160">
        <v>1</v>
      </c>
      <c r="Z160">
        <v>1</v>
      </c>
      <c r="AA160">
        <v>0</v>
      </c>
      <c r="AB160">
        <v>0</v>
      </c>
      <c r="AC160">
        <v>0</v>
      </c>
      <c r="AD160">
        <v>0</v>
      </c>
      <c r="AE160">
        <v>0</v>
      </c>
      <c r="AF160">
        <v>0</v>
      </c>
      <c r="AG160">
        <v>0</v>
      </c>
      <c r="AH160">
        <v>1</v>
      </c>
      <c r="AI160">
        <v>0</v>
      </c>
      <c r="AJ160">
        <v>1</v>
      </c>
      <c r="AK160">
        <v>1</v>
      </c>
      <c r="AL160">
        <v>1</v>
      </c>
      <c r="AM160" t="s">
        <v>46</v>
      </c>
      <c r="AN160" t="s">
        <v>46</v>
      </c>
      <c r="AO160" t="s">
        <v>46</v>
      </c>
      <c r="AP160" t="s">
        <v>46</v>
      </c>
      <c r="AQ160" t="s">
        <v>46</v>
      </c>
      <c r="AR160">
        <v>0</v>
      </c>
      <c r="AS160">
        <v>2021</v>
      </c>
    </row>
    <row r="161" spans="1:45" x14ac:dyDescent="0.3">
      <c r="A161">
        <v>820090004</v>
      </c>
      <c r="B161" t="s">
        <v>211</v>
      </c>
      <c r="C161" t="s">
        <v>41</v>
      </c>
      <c r="D161" t="s">
        <v>42</v>
      </c>
      <c r="E161" t="s">
        <v>61</v>
      </c>
      <c r="F161">
        <v>1</v>
      </c>
      <c r="G161">
        <v>1</v>
      </c>
      <c r="H161">
        <v>1</v>
      </c>
      <c r="I161">
        <v>1</v>
      </c>
      <c r="J161">
        <v>0</v>
      </c>
      <c r="K161">
        <v>0</v>
      </c>
      <c r="L161">
        <v>0</v>
      </c>
      <c r="M161">
        <v>0</v>
      </c>
      <c r="N161" t="s">
        <v>44</v>
      </c>
      <c r="O161" t="s">
        <v>45</v>
      </c>
      <c r="P161">
        <v>1</v>
      </c>
      <c r="Q161">
        <v>0</v>
      </c>
      <c r="R161">
        <v>0</v>
      </c>
      <c r="S161">
        <v>1</v>
      </c>
      <c r="T161">
        <v>1</v>
      </c>
      <c r="U161">
        <v>1</v>
      </c>
      <c r="V161">
        <v>1</v>
      </c>
      <c r="W161">
        <v>1</v>
      </c>
      <c r="X161">
        <v>0</v>
      </c>
      <c r="Y161">
        <v>1</v>
      </c>
      <c r="Z161">
        <v>0</v>
      </c>
      <c r="AA161">
        <v>1</v>
      </c>
      <c r="AB161">
        <v>1</v>
      </c>
      <c r="AC161">
        <v>0</v>
      </c>
      <c r="AD161">
        <v>0</v>
      </c>
      <c r="AE161">
        <v>0</v>
      </c>
      <c r="AF161">
        <v>0</v>
      </c>
      <c r="AG161">
        <v>1</v>
      </c>
      <c r="AH161">
        <v>1</v>
      </c>
      <c r="AI161">
        <v>1</v>
      </c>
      <c r="AJ161">
        <v>1</v>
      </c>
      <c r="AK161">
        <v>0</v>
      </c>
      <c r="AL161">
        <v>1</v>
      </c>
      <c r="AM161" t="s">
        <v>46</v>
      </c>
      <c r="AN161">
        <v>1</v>
      </c>
      <c r="AO161">
        <v>1</v>
      </c>
      <c r="AP161" t="s">
        <v>46</v>
      </c>
      <c r="AQ161" t="s">
        <v>46</v>
      </c>
      <c r="AR161">
        <v>0</v>
      </c>
      <c r="AS161">
        <v>2021</v>
      </c>
    </row>
    <row r="162" spans="1:45" x14ac:dyDescent="0.3">
      <c r="A162">
        <v>820160009</v>
      </c>
      <c r="B162" t="s">
        <v>212</v>
      </c>
      <c r="C162" t="s">
        <v>41</v>
      </c>
      <c r="D162" t="s">
        <v>42</v>
      </c>
      <c r="E162" t="s">
        <v>48</v>
      </c>
      <c r="F162">
        <v>1</v>
      </c>
      <c r="G162">
        <v>1</v>
      </c>
      <c r="H162">
        <v>1</v>
      </c>
      <c r="I162" t="s">
        <v>46</v>
      </c>
      <c r="J162" t="s">
        <v>46</v>
      </c>
      <c r="K162" t="s">
        <v>46</v>
      </c>
      <c r="L162" t="s">
        <v>46</v>
      </c>
      <c r="M162" t="s">
        <v>46</v>
      </c>
      <c r="N162" t="s">
        <v>44</v>
      </c>
      <c r="O162" t="s">
        <v>45</v>
      </c>
      <c r="P162">
        <v>1</v>
      </c>
      <c r="Q162">
        <v>0</v>
      </c>
      <c r="R162">
        <v>0</v>
      </c>
      <c r="S162">
        <v>1</v>
      </c>
      <c r="T162">
        <v>1</v>
      </c>
      <c r="U162">
        <v>1</v>
      </c>
      <c r="V162">
        <v>1</v>
      </c>
      <c r="W162">
        <v>1</v>
      </c>
      <c r="X162">
        <v>0</v>
      </c>
      <c r="Y162">
        <v>1</v>
      </c>
      <c r="Z162">
        <v>1</v>
      </c>
      <c r="AA162">
        <v>0</v>
      </c>
      <c r="AB162" t="s">
        <v>46</v>
      </c>
      <c r="AC162">
        <v>0</v>
      </c>
      <c r="AD162">
        <v>0</v>
      </c>
      <c r="AE162">
        <v>0</v>
      </c>
      <c r="AF162">
        <v>0</v>
      </c>
      <c r="AG162">
        <v>0</v>
      </c>
      <c r="AH162">
        <v>1</v>
      </c>
      <c r="AI162">
        <v>1</v>
      </c>
      <c r="AJ162">
        <v>1</v>
      </c>
      <c r="AK162">
        <v>1</v>
      </c>
      <c r="AL162">
        <v>1</v>
      </c>
      <c r="AM162" t="s">
        <v>46</v>
      </c>
      <c r="AN162" t="s">
        <v>46</v>
      </c>
      <c r="AO162" t="s">
        <v>46</v>
      </c>
      <c r="AP162" t="s">
        <v>46</v>
      </c>
      <c r="AQ162" t="s">
        <v>46</v>
      </c>
      <c r="AR162">
        <v>0</v>
      </c>
      <c r="AS162">
        <v>2021</v>
      </c>
    </row>
    <row r="163" spans="1:45" x14ac:dyDescent="0.3">
      <c r="A163">
        <v>820370005</v>
      </c>
      <c r="B163" t="s">
        <v>213</v>
      </c>
      <c r="C163" t="s">
        <v>41</v>
      </c>
      <c r="D163" t="s">
        <v>42</v>
      </c>
      <c r="E163" t="s">
        <v>48</v>
      </c>
      <c r="F163">
        <v>1</v>
      </c>
      <c r="G163">
        <v>1</v>
      </c>
      <c r="H163">
        <v>1</v>
      </c>
      <c r="I163">
        <v>1</v>
      </c>
      <c r="J163">
        <v>0</v>
      </c>
      <c r="K163">
        <v>0</v>
      </c>
      <c r="L163">
        <v>0</v>
      </c>
      <c r="M163">
        <v>0</v>
      </c>
      <c r="N163" t="s">
        <v>46</v>
      </c>
      <c r="O163" t="s">
        <v>46</v>
      </c>
      <c r="P163" t="s">
        <v>46</v>
      </c>
      <c r="Q163" t="s">
        <v>46</v>
      </c>
      <c r="R163" t="s">
        <v>46</v>
      </c>
      <c r="S163" t="s">
        <v>46</v>
      </c>
      <c r="T163" t="s">
        <v>46</v>
      </c>
      <c r="U163">
        <v>1</v>
      </c>
      <c r="V163">
        <v>1</v>
      </c>
      <c r="W163">
        <v>1</v>
      </c>
      <c r="X163">
        <v>0</v>
      </c>
      <c r="Y163" t="s">
        <v>46</v>
      </c>
      <c r="Z163">
        <v>1</v>
      </c>
      <c r="AA163" t="s">
        <v>46</v>
      </c>
      <c r="AB163" t="s">
        <v>46</v>
      </c>
      <c r="AC163" t="s">
        <v>46</v>
      </c>
      <c r="AD163">
        <v>0</v>
      </c>
      <c r="AE163">
        <v>0</v>
      </c>
      <c r="AF163">
        <v>0</v>
      </c>
      <c r="AG163">
        <v>0</v>
      </c>
      <c r="AH163">
        <v>1</v>
      </c>
      <c r="AI163">
        <v>1</v>
      </c>
      <c r="AJ163" t="s">
        <v>46</v>
      </c>
      <c r="AK163">
        <v>1</v>
      </c>
      <c r="AL163" t="s">
        <v>46</v>
      </c>
      <c r="AM163" t="s">
        <v>46</v>
      </c>
      <c r="AN163" t="s">
        <v>46</v>
      </c>
      <c r="AO163" t="s">
        <v>46</v>
      </c>
      <c r="AP163" t="s">
        <v>46</v>
      </c>
      <c r="AQ163" t="s">
        <v>46</v>
      </c>
      <c r="AR163">
        <v>0</v>
      </c>
      <c r="AS163">
        <v>2021</v>
      </c>
    </row>
    <row r="164" spans="1:45" x14ac:dyDescent="0.3">
      <c r="A164">
        <v>820210007</v>
      </c>
      <c r="B164" t="s">
        <v>214</v>
      </c>
      <c r="C164" t="s">
        <v>41</v>
      </c>
      <c r="D164" t="s">
        <v>42</v>
      </c>
      <c r="E164" t="s">
        <v>43</v>
      </c>
      <c r="F164">
        <v>1</v>
      </c>
      <c r="G164">
        <v>1</v>
      </c>
      <c r="H164">
        <v>1</v>
      </c>
      <c r="I164">
        <v>1</v>
      </c>
      <c r="J164">
        <v>0</v>
      </c>
      <c r="K164">
        <v>0</v>
      </c>
      <c r="L164">
        <v>0</v>
      </c>
      <c r="M164">
        <v>0</v>
      </c>
      <c r="N164" t="s">
        <v>51</v>
      </c>
      <c r="O164" t="s">
        <v>45</v>
      </c>
      <c r="P164">
        <v>1</v>
      </c>
      <c r="Q164">
        <v>0</v>
      </c>
      <c r="R164">
        <v>0</v>
      </c>
      <c r="S164">
        <v>1</v>
      </c>
      <c r="T164">
        <v>1</v>
      </c>
      <c r="U164">
        <v>1</v>
      </c>
      <c r="V164">
        <v>1</v>
      </c>
      <c r="W164">
        <v>1</v>
      </c>
      <c r="X164">
        <v>0</v>
      </c>
      <c r="Y164">
        <v>1</v>
      </c>
      <c r="Z164">
        <v>1</v>
      </c>
      <c r="AA164">
        <v>0</v>
      </c>
      <c r="AB164">
        <v>0</v>
      </c>
      <c r="AC164">
        <v>0</v>
      </c>
      <c r="AD164">
        <v>0</v>
      </c>
      <c r="AE164">
        <v>0</v>
      </c>
      <c r="AF164">
        <v>0</v>
      </c>
      <c r="AG164">
        <v>0</v>
      </c>
      <c r="AH164">
        <v>1</v>
      </c>
      <c r="AI164">
        <v>1</v>
      </c>
      <c r="AJ164">
        <v>1</v>
      </c>
      <c r="AK164">
        <v>1</v>
      </c>
      <c r="AL164">
        <v>1</v>
      </c>
      <c r="AM164" t="s">
        <v>46</v>
      </c>
      <c r="AN164" t="s">
        <v>46</v>
      </c>
      <c r="AO164" t="s">
        <v>46</v>
      </c>
      <c r="AP164" t="s">
        <v>46</v>
      </c>
      <c r="AQ164" t="s">
        <v>46</v>
      </c>
      <c r="AR164">
        <v>0</v>
      </c>
      <c r="AS164">
        <v>2021</v>
      </c>
    </row>
    <row r="165" spans="1:45" x14ac:dyDescent="0.3">
      <c r="A165">
        <v>820420002</v>
      </c>
      <c r="B165" t="s">
        <v>215</v>
      </c>
      <c r="C165" t="s">
        <v>41</v>
      </c>
      <c r="D165" t="s">
        <v>42</v>
      </c>
      <c r="E165" t="s">
        <v>48</v>
      </c>
      <c r="F165">
        <v>1</v>
      </c>
      <c r="G165">
        <v>1</v>
      </c>
      <c r="H165">
        <v>1</v>
      </c>
      <c r="I165">
        <v>1</v>
      </c>
      <c r="J165">
        <v>0</v>
      </c>
      <c r="K165">
        <v>0</v>
      </c>
      <c r="L165">
        <v>0</v>
      </c>
      <c r="M165">
        <v>0</v>
      </c>
      <c r="N165" t="s">
        <v>46</v>
      </c>
      <c r="O165" t="s">
        <v>46</v>
      </c>
      <c r="P165" t="s">
        <v>46</v>
      </c>
      <c r="Q165" t="s">
        <v>46</v>
      </c>
      <c r="R165" t="s">
        <v>46</v>
      </c>
      <c r="S165" t="s">
        <v>46</v>
      </c>
      <c r="T165" t="s">
        <v>46</v>
      </c>
      <c r="U165">
        <v>1</v>
      </c>
      <c r="V165">
        <v>1</v>
      </c>
      <c r="W165">
        <v>1</v>
      </c>
      <c r="X165">
        <v>0</v>
      </c>
      <c r="Y165" t="s">
        <v>46</v>
      </c>
      <c r="Z165">
        <v>1</v>
      </c>
      <c r="AA165" t="s">
        <v>46</v>
      </c>
      <c r="AB165" t="s">
        <v>46</v>
      </c>
      <c r="AC165" t="s">
        <v>46</v>
      </c>
      <c r="AD165">
        <v>0</v>
      </c>
      <c r="AE165">
        <v>0</v>
      </c>
      <c r="AF165">
        <v>0</v>
      </c>
      <c r="AG165">
        <v>1</v>
      </c>
      <c r="AH165">
        <v>1</v>
      </c>
      <c r="AI165">
        <v>1</v>
      </c>
      <c r="AJ165" t="s">
        <v>46</v>
      </c>
      <c r="AK165">
        <v>1</v>
      </c>
      <c r="AL165" t="s">
        <v>46</v>
      </c>
      <c r="AM165" t="s">
        <v>46</v>
      </c>
      <c r="AN165" t="s">
        <v>46</v>
      </c>
      <c r="AO165" t="s">
        <v>46</v>
      </c>
      <c r="AP165" t="s">
        <v>46</v>
      </c>
      <c r="AQ165" t="s">
        <v>46</v>
      </c>
      <c r="AR165">
        <v>0</v>
      </c>
      <c r="AS165">
        <v>2021</v>
      </c>
    </row>
    <row r="166" spans="1:45" x14ac:dyDescent="0.3">
      <c r="A166">
        <v>820550006</v>
      </c>
      <c r="B166" t="s">
        <v>216</v>
      </c>
      <c r="C166" t="s">
        <v>41</v>
      </c>
      <c r="D166" t="s">
        <v>42</v>
      </c>
      <c r="E166" t="s">
        <v>61</v>
      </c>
      <c r="F166">
        <v>1</v>
      </c>
      <c r="G166">
        <v>1</v>
      </c>
      <c r="H166">
        <v>1</v>
      </c>
      <c r="I166">
        <v>1</v>
      </c>
      <c r="J166">
        <v>0</v>
      </c>
      <c r="K166">
        <v>0</v>
      </c>
      <c r="L166">
        <v>0</v>
      </c>
      <c r="M166">
        <v>0</v>
      </c>
      <c r="N166" t="s">
        <v>44</v>
      </c>
      <c r="O166" t="s">
        <v>45</v>
      </c>
      <c r="P166">
        <v>1</v>
      </c>
      <c r="Q166">
        <v>1</v>
      </c>
      <c r="R166">
        <v>1</v>
      </c>
      <c r="S166">
        <v>1</v>
      </c>
      <c r="T166">
        <v>1</v>
      </c>
      <c r="U166">
        <v>1</v>
      </c>
      <c r="V166">
        <v>1</v>
      </c>
      <c r="W166">
        <v>1</v>
      </c>
      <c r="X166">
        <v>0</v>
      </c>
      <c r="Y166">
        <v>1</v>
      </c>
      <c r="Z166">
        <v>1</v>
      </c>
      <c r="AA166">
        <v>1</v>
      </c>
      <c r="AB166">
        <v>1</v>
      </c>
      <c r="AC166">
        <v>0</v>
      </c>
      <c r="AD166">
        <v>0</v>
      </c>
      <c r="AE166">
        <v>0</v>
      </c>
      <c r="AF166">
        <v>0</v>
      </c>
      <c r="AG166">
        <v>1</v>
      </c>
      <c r="AH166">
        <v>1</v>
      </c>
      <c r="AI166">
        <v>1</v>
      </c>
      <c r="AJ166">
        <v>1</v>
      </c>
      <c r="AK166">
        <v>0</v>
      </c>
      <c r="AL166">
        <v>1</v>
      </c>
      <c r="AM166" t="s">
        <v>46</v>
      </c>
      <c r="AN166">
        <v>1</v>
      </c>
      <c r="AO166">
        <v>1</v>
      </c>
      <c r="AP166" t="s">
        <v>46</v>
      </c>
      <c r="AQ166" t="s">
        <v>46</v>
      </c>
      <c r="AR166">
        <v>0</v>
      </c>
      <c r="AS166">
        <v>2021</v>
      </c>
    </row>
    <row r="167" spans="1:45" x14ac:dyDescent="0.3">
      <c r="A167">
        <v>820680001</v>
      </c>
      <c r="B167" t="s">
        <v>217</v>
      </c>
      <c r="C167" t="s">
        <v>41</v>
      </c>
      <c r="D167" t="s">
        <v>42</v>
      </c>
      <c r="E167" t="s">
        <v>48</v>
      </c>
      <c r="F167">
        <v>1</v>
      </c>
      <c r="G167">
        <v>1</v>
      </c>
      <c r="H167">
        <v>1</v>
      </c>
      <c r="I167">
        <v>1</v>
      </c>
      <c r="J167">
        <v>0</v>
      </c>
      <c r="K167">
        <v>0</v>
      </c>
      <c r="L167">
        <v>0</v>
      </c>
      <c r="M167">
        <v>0</v>
      </c>
      <c r="N167" t="s">
        <v>44</v>
      </c>
      <c r="O167" t="s">
        <v>45</v>
      </c>
      <c r="P167">
        <v>1</v>
      </c>
      <c r="Q167">
        <v>0</v>
      </c>
      <c r="R167">
        <v>0</v>
      </c>
      <c r="S167">
        <v>1</v>
      </c>
      <c r="T167">
        <v>1</v>
      </c>
      <c r="U167">
        <v>1</v>
      </c>
      <c r="V167">
        <v>1</v>
      </c>
      <c r="W167">
        <v>1</v>
      </c>
      <c r="X167">
        <v>0</v>
      </c>
      <c r="Y167">
        <v>1</v>
      </c>
      <c r="Z167">
        <v>1</v>
      </c>
      <c r="AA167">
        <v>0</v>
      </c>
      <c r="AB167">
        <v>0</v>
      </c>
      <c r="AC167">
        <v>0</v>
      </c>
      <c r="AD167">
        <v>0</v>
      </c>
      <c r="AE167">
        <v>0</v>
      </c>
      <c r="AF167">
        <v>0</v>
      </c>
      <c r="AG167">
        <v>0</v>
      </c>
      <c r="AH167">
        <v>1</v>
      </c>
      <c r="AI167">
        <v>0</v>
      </c>
      <c r="AJ167">
        <v>1</v>
      </c>
      <c r="AK167">
        <v>1</v>
      </c>
      <c r="AL167">
        <v>1</v>
      </c>
      <c r="AM167" t="s">
        <v>46</v>
      </c>
      <c r="AN167" t="s">
        <v>46</v>
      </c>
      <c r="AO167" t="s">
        <v>46</v>
      </c>
      <c r="AP167" t="s">
        <v>46</v>
      </c>
      <c r="AQ167" t="s">
        <v>46</v>
      </c>
      <c r="AR167">
        <v>0</v>
      </c>
      <c r="AS167">
        <v>2021</v>
      </c>
    </row>
    <row r="168" spans="1:45" x14ac:dyDescent="0.3">
      <c r="A168">
        <v>820740003</v>
      </c>
      <c r="B168" t="s">
        <v>218</v>
      </c>
      <c r="C168" t="s">
        <v>41</v>
      </c>
      <c r="D168" t="s">
        <v>42</v>
      </c>
      <c r="E168" t="s">
        <v>48</v>
      </c>
      <c r="F168">
        <v>1</v>
      </c>
      <c r="G168">
        <v>1</v>
      </c>
      <c r="H168">
        <v>1</v>
      </c>
      <c r="I168">
        <v>1</v>
      </c>
      <c r="J168">
        <v>0</v>
      </c>
      <c r="K168">
        <v>0</v>
      </c>
      <c r="L168">
        <v>0</v>
      </c>
      <c r="M168">
        <v>0</v>
      </c>
      <c r="N168" t="s">
        <v>51</v>
      </c>
      <c r="O168" t="s">
        <v>54</v>
      </c>
      <c r="P168">
        <v>1</v>
      </c>
      <c r="Q168">
        <v>0</v>
      </c>
      <c r="R168">
        <v>0</v>
      </c>
      <c r="S168">
        <v>1</v>
      </c>
      <c r="T168">
        <v>1</v>
      </c>
      <c r="U168">
        <v>1</v>
      </c>
      <c r="V168">
        <v>1</v>
      </c>
      <c r="W168">
        <v>1</v>
      </c>
      <c r="X168">
        <v>0</v>
      </c>
      <c r="Y168">
        <v>1</v>
      </c>
      <c r="Z168">
        <v>1</v>
      </c>
      <c r="AA168">
        <v>1</v>
      </c>
      <c r="AB168">
        <v>1</v>
      </c>
      <c r="AC168">
        <v>0</v>
      </c>
      <c r="AD168">
        <v>0</v>
      </c>
      <c r="AE168">
        <v>0</v>
      </c>
      <c r="AF168">
        <v>0</v>
      </c>
      <c r="AG168">
        <v>0</v>
      </c>
      <c r="AH168">
        <v>1</v>
      </c>
      <c r="AI168">
        <v>0</v>
      </c>
      <c r="AJ168">
        <v>1</v>
      </c>
      <c r="AK168">
        <v>0</v>
      </c>
      <c r="AL168">
        <v>1</v>
      </c>
      <c r="AM168" t="s">
        <v>46</v>
      </c>
      <c r="AN168" t="s">
        <v>46</v>
      </c>
      <c r="AO168" t="s">
        <v>46</v>
      </c>
      <c r="AP168" t="s">
        <v>46</v>
      </c>
      <c r="AQ168" t="s">
        <v>46</v>
      </c>
      <c r="AR168">
        <v>0</v>
      </c>
      <c r="AS168">
        <v>2021</v>
      </c>
    </row>
    <row r="169" spans="1:45" x14ac:dyDescent="0.3">
      <c r="A169">
        <v>820800000</v>
      </c>
      <c r="B169" t="s">
        <v>219</v>
      </c>
      <c r="C169" t="s">
        <v>41</v>
      </c>
      <c r="D169" t="s">
        <v>42</v>
      </c>
      <c r="E169" t="s">
        <v>43</v>
      </c>
      <c r="F169">
        <v>1</v>
      </c>
      <c r="G169">
        <v>1</v>
      </c>
      <c r="H169">
        <v>1</v>
      </c>
      <c r="I169">
        <v>1</v>
      </c>
      <c r="J169">
        <v>0</v>
      </c>
      <c r="K169">
        <v>0</v>
      </c>
      <c r="L169">
        <v>0</v>
      </c>
      <c r="M169">
        <v>0</v>
      </c>
      <c r="N169" t="s">
        <v>51</v>
      </c>
      <c r="O169" t="s">
        <v>45</v>
      </c>
      <c r="P169">
        <v>1</v>
      </c>
      <c r="Q169">
        <v>0</v>
      </c>
      <c r="R169">
        <v>0</v>
      </c>
      <c r="S169">
        <v>1</v>
      </c>
      <c r="T169">
        <v>1</v>
      </c>
      <c r="U169">
        <v>1</v>
      </c>
      <c r="V169">
        <v>1</v>
      </c>
      <c r="W169">
        <v>1</v>
      </c>
      <c r="X169">
        <v>0</v>
      </c>
      <c r="Y169">
        <v>1</v>
      </c>
      <c r="Z169">
        <v>1</v>
      </c>
      <c r="AA169">
        <v>0</v>
      </c>
      <c r="AB169">
        <v>1</v>
      </c>
      <c r="AC169">
        <v>0</v>
      </c>
      <c r="AD169">
        <v>0</v>
      </c>
      <c r="AE169">
        <v>0</v>
      </c>
      <c r="AF169">
        <v>0</v>
      </c>
      <c r="AG169">
        <v>1</v>
      </c>
      <c r="AH169">
        <v>1</v>
      </c>
      <c r="AI169">
        <v>0</v>
      </c>
      <c r="AJ169">
        <v>1</v>
      </c>
      <c r="AK169">
        <v>0</v>
      </c>
      <c r="AL169">
        <v>1</v>
      </c>
      <c r="AM169" t="s">
        <v>46</v>
      </c>
      <c r="AN169" t="s">
        <v>46</v>
      </c>
      <c r="AO169" t="s">
        <v>46</v>
      </c>
      <c r="AP169" t="s">
        <v>46</v>
      </c>
      <c r="AQ169" t="s">
        <v>46</v>
      </c>
      <c r="AR169">
        <v>0</v>
      </c>
      <c r="AS169">
        <v>2021</v>
      </c>
    </row>
    <row r="170" spans="1:45" x14ac:dyDescent="0.3">
      <c r="A170">
        <v>821070005</v>
      </c>
      <c r="B170" t="s">
        <v>220</v>
      </c>
      <c r="C170" t="s">
        <v>41</v>
      </c>
      <c r="D170" t="s">
        <v>42</v>
      </c>
      <c r="E170" t="s">
        <v>43</v>
      </c>
      <c r="F170">
        <v>1</v>
      </c>
      <c r="G170">
        <v>1</v>
      </c>
      <c r="H170">
        <v>1</v>
      </c>
      <c r="I170">
        <v>1</v>
      </c>
      <c r="J170">
        <v>0</v>
      </c>
      <c r="K170">
        <v>0</v>
      </c>
      <c r="L170">
        <v>0</v>
      </c>
      <c r="M170">
        <v>0</v>
      </c>
      <c r="N170" t="s">
        <v>51</v>
      </c>
      <c r="O170" t="s">
        <v>54</v>
      </c>
      <c r="P170">
        <v>1</v>
      </c>
      <c r="Q170">
        <v>0</v>
      </c>
      <c r="R170">
        <v>0</v>
      </c>
      <c r="S170">
        <v>1</v>
      </c>
      <c r="T170">
        <v>1</v>
      </c>
      <c r="U170">
        <v>1</v>
      </c>
      <c r="V170">
        <v>1</v>
      </c>
      <c r="W170">
        <v>1</v>
      </c>
      <c r="X170">
        <v>0</v>
      </c>
      <c r="Y170">
        <v>1</v>
      </c>
      <c r="Z170">
        <v>1</v>
      </c>
      <c r="AA170">
        <v>0</v>
      </c>
      <c r="AB170">
        <v>1</v>
      </c>
      <c r="AC170">
        <v>0</v>
      </c>
      <c r="AD170">
        <v>0</v>
      </c>
      <c r="AE170">
        <v>0</v>
      </c>
      <c r="AF170">
        <v>0</v>
      </c>
      <c r="AG170">
        <v>0</v>
      </c>
      <c r="AH170">
        <v>1</v>
      </c>
      <c r="AI170">
        <v>1</v>
      </c>
      <c r="AJ170">
        <v>1</v>
      </c>
      <c r="AK170">
        <v>0</v>
      </c>
      <c r="AL170">
        <v>1</v>
      </c>
      <c r="AM170" t="s">
        <v>46</v>
      </c>
      <c r="AN170" t="s">
        <v>46</v>
      </c>
      <c r="AO170" t="s">
        <v>46</v>
      </c>
      <c r="AP170" t="s">
        <v>46</v>
      </c>
      <c r="AQ170" t="s">
        <v>46</v>
      </c>
      <c r="AR170">
        <v>0</v>
      </c>
      <c r="AS170">
        <v>2021</v>
      </c>
    </row>
    <row r="171" spans="1:45" x14ac:dyDescent="0.3">
      <c r="A171">
        <v>821140003</v>
      </c>
      <c r="B171" t="s">
        <v>221</v>
      </c>
      <c r="C171" t="s">
        <v>41</v>
      </c>
      <c r="D171" t="s">
        <v>42</v>
      </c>
      <c r="E171" t="s">
        <v>68</v>
      </c>
      <c r="F171">
        <v>1</v>
      </c>
      <c r="G171">
        <v>1</v>
      </c>
      <c r="H171">
        <v>1</v>
      </c>
      <c r="I171">
        <v>1</v>
      </c>
      <c r="J171">
        <v>0</v>
      </c>
      <c r="K171">
        <v>0</v>
      </c>
      <c r="L171">
        <v>0</v>
      </c>
      <c r="M171">
        <v>0</v>
      </c>
      <c r="N171" t="s">
        <v>44</v>
      </c>
      <c r="O171" t="s">
        <v>45</v>
      </c>
      <c r="P171">
        <v>1</v>
      </c>
      <c r="Q171">
        <v>0</v>
      </c>
      <c r="R171">
        <v>0</v>
      </c>
      <c r="S171">
        <v>1</v>
      </c>
      <c r="T171">
        <v>1</v>
      </c>
      <c r="U171">
        <v>1</v>
      </c>
      <c r="V171">
        <v>1</v>
      </c>
      <c r="W171">
        <v>1</v>
      </c>
      <c r="X171">
        <v>0</v>
      </c>
      <c r="Y171">
        <v>1</v>
      </c>
      <c r="Z171">
        <v>0</v>
      </c>
      <c r="AA171">
        <v>0</v>
      </c>
      <c r="AB171">
        <v>0</v>
      </c>
      <c r="AC171">
        <v>0</v>
      </c>
      <c r="AD171">
        <v>0</v>
      </c>
      <c r="AE171">
        <v>0</v>
      </c>
      <c r="AF171">
        <v>0</v>
      </c>
      <c r="AG171">
        <v>0</v>
      </c>
      <c r="AH171">
        <v>1</v>
      </c>
      <c r="AI171">
        <v>1</v>
      </c>
      <c r="AJ171">
        <v>1</v>
      </c>
      <c r="AK171">
        <v>0</v>
      </c>
      <c r="AL171">
        <v>1</v>
      </c>
      <c r="AM171" t="s">
        <v>46</v>
      </c>
      <c r="AN171">
        <v>1</v>
      </c>
      <c r="AO171">
        <v>1</v>
      </c>
      <c r="AP171" t="s">
        <v>46</v>
      </c>
      <c r="AQ171" t="s">
        <v>46</v>
      </c>
      <c r="AR171">
        <v>0</v>
      </c>
      <c r="AS171">
        <v>2021</v>
      </c>
    </row>
    <row r="172" spans="1:45" x14ac:dyDescent="0.3">
      <c r="A172">
        <v>821290004</v>
      </c>
      <c r="B172" t="s">
        <v>222</v>
      </c>
      <c r="C172" t="s">
        <v>41</v>
      </c>
      <c r="D172" t="s">
        <v>42</v>
      </c>
      <c r="E172" t="s">
        <v>48</v>
      </c>
      <c r="F172">
        <v>1</v>
      </c>
      <c r="G172">
        <v>1</v>
      </c>
      <c r="H172">
        <v>1</v>
      </c>
      <c r="I172">
        <v>1</v>
      </c>
      <c r="J172">
        <v>0</v>
      </c>
      <c r="K172">
        <v>0</v>
      </c>
      <c r="L172">
        <v>0</v>
      </c>
      <c r="M172">
        <v>0</v>
      </c>
      <c r="N172" t="s">
        <v>46</v>
      </c>
      <c r="O172" t="s">
        <v>46</v>
      </c>
      <c r="P172" t="s">
        <v>46</v>
      </c>
      <c r="Q172" t="s">
        <v>46</v>
      </c>
      <c r="R172" t="s">
        <v>46</v>
      </c>
      <c r="S172" t="s">
        <v>46</v>
      </c>
      <c r="T172" t="s">
        <v>46</v>
      </c>
      <c r="U172">
        <v>1</v>
      </c>
      <c r="V172">
        <v>1</v>
      </c>
      <c r="W172">
        <v>1</v>
      </c>
      <c r="X172">
        <v>0</v>
      </c>
      <c r="Y172" t="s">
        <v>46</v>
      </c>
      <c r="Z172">
        <v>1</v>
      </c>
      <c r="AA172" t="s">
        <v>46</v>
      </c>
      <c r="AB172" t="s">
        <v>46</v>
      </c>
      <c r="AC172" t="s">
        <v>46</v>
      </c>
      <c r="AD172">
        <v>0</v>
      </c>
      <c r="AE172">
        <v>0</v>
      </c>
      <c r="AF172">
        <v>0</v>
      </c>
      <c r="AG172">
        <v>0</v>
      </c>
      <c r="AH172">
        <v>1</v>
      </c>
      <c r="AI172">
        <v>1</v>
      </c>
      <c r="AJ172" t="s">
        <v>46</v>
      </c>
      <c r="AK172">
        <v>1</v>
      </c>
      <c r="AL172" t="s">
        <v>46</v>
      </c>
      <c r="AM172" t="s">
        <v>46</v>
      </c>
      <c r="AN172" t="s">
        <v>46</v>
      </c>
      <c r="AO172" t="s">
        <v>46</v>
      </c>
      <c r="AP172" t="s">
        <v>46</v>
      </c>
      <c r="AQ172" t="s">
        <v>46</v>
      </c>
      <c r="AR172">
        <v>0</v>
      </c>
      <c r="AS172">
        <v>2021</v>
      </c>
    </row>
    <row r="173" spans="1:45" x14ac:dyDescent="0.3">
      <c r="A173">
        <v>820930008</v>
      </c>
      <c r="B173" t="s">
        <v>223</v>
      </c>
      <c r="C173" t="s">
        <v>41</v>
      </c>
      <c r="D173" t="s">
        <v>42</v>
      </c>
      <c r="E173" t="s">
        <v>43</v>
      </c>
      <c r="F173">
        <v>1</v>
      </c>
      <c r="G173">
        <v>1</v>
      </c>
      <c r="H173">
        <v>1</v>
      </c>
      <c r="I173">
        <v>1</v>
      </c>
      <c r="J173" t="s">
        <v>46</v>
      </c>
      <c r="K173" t="s">
        <v>46</v>
      </c>
      <c r="L173" t="s">
        <v>46</v>
      </c>
      <c r="M173" t="s">
        <v>46</v>
      </c>
      <c r="N173" t="s">
        <v>51</v>
      </c>
      <c r="O173" t="s">
        <v>54</v>
      </c>
      <c r="P173">
        <v>1</v>
      </c>
      <c r="Q173">
        <v>0</v>
      </c>
      <c r="R173">
        <v>0</v>
      </c>
      <c r="S173">
        <v>1</v>
      </c>
      <c r="T173">
        <v>1</v>
      </c>
      <c r="U173">
        <v>1</v>
      </c>
      <c r="V173">
        <v>1</v>
      </c>
      <c r="W173">
        <v>1</v>
      </c>
      <c r="X173">
        <v>0</v>
      </c>
      <c r="Y173">
        <v>1</v>
      </c>
      <c r="Z173">
        <v>1</v>
      </c>
      <c r="AA173">
        <v>1</v>
      </c>
      <c r="AB173">
        <v>1</v>
      </c>
      <c r="AC173">
        <v>0</v>
      </c>
      <c r="AD173">
        <v>0</v>
      </c>
      <c r="AE173">
        <v>0</v>
      </c>
      <c r="AF173">
        <v>0</v>
      </c>
      <c r="AG173">
        <v>0</v>
      </c>
      <c r="AH173">
        <v>1</v>
      </c>
      <c r="AI173">
        <v>1</v>
      </c>
      <c r="AJ173">
        <v>1</v>
      </c>
      <c r="AK173">
        <v>1</v>
      </c>
      <c r="AL173">
        <v>1</v>
      </c>
      <c r="AM173" t="s">
        <v>46</v>
      </c>
      <c r="AN173" t="s">
        <v>46</v>
      </c>
      <c r="AO173" t="s">
        <v>46</v>
      </c>
      <c r="AP173" t="s">
        <v>46</v>
      </c>
      <c r="AQ173" t="s">
        <v>46</v>
      </c>
      <c r="AR173">
        <v>0</v>
      </c>
      <c r="AS173">
        <v>2021</v>
      </c>
    </row>
    <row r="174" spans="1:45" x14ac:dyDescent="0.3">
      <c r="A174">
        <v>821350006</v>
      </c>
      <c r="B174" t="s">
        <v>224</v>
      </c>
      <c r="C174" t="s">
        <v>41</v>
      </c>
      <c r="D174" t="s">
        <v>42</v>
      </c>
      <c r="E174" t="s">
        <v>43</v>
      </c>
      <c r="F174">
        <v>1</v>
      </c>
      <c r="G174">
        <v>0</v>
      </c>
      <c r="H174">
        <v>0</v>
      </c>
      <c r="I174">
        <v>1</v>
      </c>
      <c r="J174" t="s">
        <v>46</v>
      </c>
      <c r="K174" t="s">
        <v>46</v>
      </c>
      <c r="L174" t="s">
        <v>46</v>
      </c>
      <c r="M174" t="s">
        <v>46</v>
      </c>
      <c r="N174" t="s">
        <v>44</v>
      </c>
      <c r="O174" t="s">
        <v>45</v>
      </c>
      <c r="P174">
        <v>1</v>
      </c>
      <c r="Q174">
        <v>0</v>
      </c>
      <c r="R174">
        <v>0</v>
      </c>
      <c r="S174">
        <v>1</v>
      </c>
      <c r="T174">
        <v>1</v>
      </c>
      <c r="U174">
        <v>0</v>
      </c>
      <c r="V174">
        <v>1</v>
      </c>
      <c r="W174">
        <v>1</v>
      </c>
      <c r="X174">
        <v>0</v>
      </c>
      <c r="Y174">
        <v>1</v>
      </c>
      <c r="Z174">
        <v>0</v>
      </c>
      <c r="AA174">
        <v>1</v>
      </c>
      <c r="AB174">
        <v>1</v>
      </c>
      <c r="AC174">
        <v>0</v>
      </c>
      <c r="AD174">
        <v>0</v>
      </c>
      <c r="AE174">
        <v>0</v>
      </c>
      <c r="AF174">
        <v>0</v>
      </c>
      <c r="AG174">
        <v>0</v>
      </c>
      <c r="AH174">
        <v>0</v>
      </c>
      <c r="AI174">
        <v>0</v>
      </c>
      <c r="AJ174">
        <v>1</v>
      </c>
      <c r="AK174">
        <v>1</v>
      </c>
      <c r="AL174">
        <v>1</v>
      </c>
      <c r="AM174" t="s">
        <v>46</v>
      </c>
      <c r="AN174" t="s">
        <v>46</v>
      </c>
      <c r="AO174" t="s">
        <v>46</v>
      </c>
      <c r="AP174" t="s">
        <v>46</v>
      </c>
      <c r="AQ174" t="s">
        <v>46</v>
      </c>
      <c r="AR174">
        <v>0</v>
      </c>
      <c r="AS174">
        <v>2021</v>
      </c>
    </row>
    <row r="175" spans="1:45" x14ac:dyDescent="0.3">
      <c r="A175">
        <v>821530008</v>
      </c>
      <c r="B175" t="s">
        <v>225</v>
      </c>
      <c r="C175" t="s">
        <v>41</v>
      </c>
      <c r="D175" t="s">
        <v>42</v>
      </c>
      <c r="E175" t="s">
        <v>48</v>
      </c>
      <c r="F175">
        <v>1</v>
      </c>
      <c r="G175">
        <v>1</v>
      </c>
      <c r="H175">
        <v>1</v>
      </c>
      <c r="I175">
        <v>1</v>
      </c>
      <c r="J175">
        <v>0</v>
      </c>
      <c r="K175">
        <v>0</v>
      </c>
      <c r="L175">
        <v>0</v>
      </c>
      <c r="M175">
        <v>0</v>
      </c>
      <c r="N175" t="s">
        <v>44</v>
      </c>
      <c r="O175" t="s">
        <v>54</v>
      </c>
      <c r="P175">
        <v>1</v>
      </c>
      <c r="Q175">
        <v>0</v>
      </c>
      <c r="R175">
        <v>0</v>
      </c>
      <c r="S175">
        <v>1</v>
      </c>
      <c r="T175">
        <v>1</v>
      </c>
      <c r="U175">
        <v>1</v>
      </c>
      <c r="V175">
        <v>1</v>
      </c>
      <c r="W175">
        <v>1</v>
      </c>
      <c r="X175">
        <v>0</v>
      </c>
      <c r="Y175">
        <v>1</v>
      </c>
      <c r="Z175">
        <v>1</v>
      </c>
      <c r="AA175">
        <v>1</v>
      </c>
      <c r="AB175">
        <v>1</v>
      </c>
      <c r="AC175">
        <v>0</v>
      </c>
      <c r="AD175">
        <v>0</v>
      </c>
      <c r="AE175">
        <v>0</v>
      </c>
      <c r="AF175">
        <v>0</v>
      </c>
      <c r="AG175">
        <v>0</v>
      </c>
      <c r="AH175">
        <v>1</v>
      </c>
      <c r="AI175">
        <v>0</v>
      </c>
      <c r="AJ175">
        <v>1</v>
      </c>
      <c r="AK175">
        <v>0</v>
      </c>
      <c r="AL175">
        <v>1</v>
      </c>
      <c r="AM175" t="s">
        <v>46</v>
      </c>
      <c r="AN175" t="s">
        <v>46</v>
      </c>
      <c r="AO175" t="s">
        <v>46</v>
      </c>
      <c r="AP175" t="s">
        <v>46</v>
      </c>
      <c r="AQ175" t="s">
        <v>46</v>
      </c>
      <c r="AR175">
        <v>0</v>
      </c>
      <c r="AS175">
        <v>2021</v>
      </c>
    </row>
    <row r="176" spans="1:45" x14ac:dyDescent="0.3">
      <c r="A176">
        <v>819390004</v>
      </c>
      <c r="B176" t="s">
        <v>226</v>
      </c>
      <c r="C176" t="s">
        <v>41</v>
      </c>
      <c r="D176" t="s">
        <v>42</v>
      </c>
      <c r="E176" t="s">
        <v>48</v>
      </c>
      <c r="F176">
        <v>1</v>
      </c>
      <c r="G176">
        <v>0</v>
      </c>
      <c r="H176">
        <v>1</v>
      </c>
      <c r="I176">
        <v>1</v>
      </c>
      <c r="J176">
        <v>0</v>
      </c>
      <c r="K176">
        <v>0</v>
      </c>
      <c r="L176">
        <v>0</v>
      </c>
      <c r="M176">
        <v>0</v>
      </c>
      <c r="N176" t="s">
        <v>44</v>
      </c>
      <c r="O176" t="s">
        <v>45</v>
      </c>
      <c r="P176">
        <v>1</v>
      </c>
      <c r="Q176">
        <v>0</v>
      </c>
      <c r="R176">
        <v>0</v>
      </c>
      <c r="S176">
        <v>1</v>
      </c>
      <c r="T176">
        <v>1</v>
      </c>
      <c r="U176">
        <v>0</v>
      </c>
      <c r="V176">
        <v>1</v>
      </c>
      <c r="W176">
        <v>1</v>
      </c>
      <c r="X176">
        <v>0</v>
      </c>
      <c r="Y176">
        <v>1</v>
      </c>
      <c r="Z176">
        <v>1</v>
      </c>
      <c r="AA176">
        <v>0</v>
      </c>
      <c r="AB176">
        <v>0</v>
      </c>
      <c r="AC176">
        <v>0</v>
      </c>
      <c r="AD176">
        <v>0</v>
      </c>
      <c r="AE176">
        <v>0</v>
      </c>
      <c r="AF176">
        <v>0</v>
      </c>
      <c r="AG176">
        <v>0</v>
      </c>
      <c r="AH176">
        <v>1</v>
      </c>
      <c r="AI176">
        <v>0</v>
      </c>
      <c r="AJ176">
        <v>1</v>
      </c>
      <c r="AK176">
        <v>1</v>
      </c>
      <c r="AL176">
        <v>1</v>
      </c>
      <c r="AM176" t="s">
        <v>46</v>
      </c>
      <c r="AN176" t="s">
        <v>46</v>
      </c>
      <c r="AO176" t="s">
        <v>46</v>
      </c>
      <c r="AP176" t="s">
        <v>46</v>
      </c>
      <c r="AQ176" t="s">
        <v>46</v>
      </c>
      <c r="AR176">
        <v>0</v>
      </c>
      <c r="AS176">
        <v>2021</v>
      </c>
    </row>
    <row r="177" spans="1:45" x14ac:dyDescent="0.3">
      <c r="A177">
        <v>821880001</v>
      </c>
      <c r="B177" t="s">
        <v>227</v>
      </c>
      <c r="C177" t="s">
        <v>41</v>
      </c>
      <c r="D177" t="s">
        <v>42</v>
      </c>
      <c r="E177" t="s">
        <v>43</v>
      </c>
      <c r="F177">
        <v>1</v>
      </c>
      <c r="G177">
        <v>1</v>
      </c>
      <c r="H177">
        <v>1</v>
      </c>
      <c r="I177">
        <v>1</v>
      </c>
      <c r="J177">
        <v>0</v>
      </c>
      <c r="K177">
        <v>0</v>
      </c>
      <c r="L177">
        <v>0</v>
      </c>
      <c r="M177">
        <v>0</v>
      </c>
      <c r="N177" t="s">
        <v>51</v>
      </c>
      <c r="O177" t="s">
        <v>45</v>
      </c>
      <c r="P177">
        <v>1</v>
      </c>
      <c r="Q177">
        <v>0</v>
      </c>
      <c r="R177">
        <v>0</v>
      </c>
      <c r="S177">
        <v>1</v>
      </c>
      <c r="T177">
        <v>1</v>
      </c>
      <c r="U177">
        <v>1</v>
      </c>
      <c r="V177">
        <v>1</v>
      </c>
      <c r="W177">
        <v>1</v>
      </c>
      <c r="X177">
        <v>0</v>
      </c>
      <c r="Y177">
        <v>1</v>
      </c>
      <c r="Z177">
        <v>1</v>
      </c>
      <c r="AA177">
        <v>0</v>
      </c>
      <c r="AB177">
        <v>1</v>
      </c>
      <c r="AC177">
        <v>0</v>
      </c>
      <c r="AD177">
        <v>0</v>
      </c>
      <c r="AE177">
        <v>0</v>
      </c>
      <c r="AF177">
        <v>0</v>
      </c>
      <c r="AG177">
        <v>0</v>
      </c>
      <c r="AH177">
        <v>1</v>
      </c>
      <c r="AI177">
        <v>1</v>
      </c>
      <c r="AJ177">
        <v>1</v>
      </c>
      <c r="AK177">
        <v>1</v>
      </c>
      <c r="AL177">
        <v>1</v>
      </c>
      <c r="AM177" t="s">
        <v>46</v>
      </c>
      <c r="AN177" t="s">
        <v>46</v>
      </c>
      <c r="AO177" t="s">
        <v>46</v>
      </c>
      <c r="AP177" t="s">
        <v>46</v>
      </c>
      <c r="AQ177" t="s">
        <v>46</v>
      </c>
      <c r="AR177">
        <v>0</v>
      </c>
      <c r="AS177">
        <v>2021</v>
      </c>
    </row>
    <row r="178" spans="1:45" x14ac:dyDescent="0.3">
      <c r="A178">
        <v>821720002</v>
      </c>
      <c r="B178" t="s">
        <v>228</v>
      </c>
      <c r="C178" t="s">
        <v>41</v>
      </c>
      <c r="D178" t="s">
        <v>42</v>
      </c>
      <c r="E178" t="s">
        <v>68</v>
      </c>
      <c r="F178">
        <v>1</v>
      </c>
      <c r="G178">
        <v>1</v>
      </c>
      <c r="H178">
        <v>1</v>
      </c>
      <c r="I178">
        <v>1</v>
      </c>
      <c r="J178">
        <v>0</v>
      </c>
      <c r="K178">
        <v>0</v>
      </c>
      <c r="L178">
        <v>0</v>
      </c>
      <c r="M178">
        <v>0</v>
      </c>
      <c r="N178" t="s">
        <v>44</v>
      </c>
      <c r="O178" t="s">
        <v>54</v>
      </c>
      <c r="P178">
        <v>1</v>
      </c>
      <c r="Q178">
        <v>0</v>
      </c>
      <c r="R178">
        <v>0</v>
      </c>
      <c r="S178">
        <v>1</v>
      </c>
      <c r="T178">
        <v>1</v>
      </c>
      <c r="U178">
        <v>1</v>
      </c>
      <c r="V178">
        <v>1</v>
      </c>
      <c r="W178">
        <v>1</v>
      </c>
      <c r="X178">
        <v>0</v>
      </c>
      <c r="Y178">
        <v>1</v>
      </c>
      <c r="Z178">
        <v>1</v>
      </c>
      <c r="AA178">
        <v>1</v>
      </c>
      <c r="AB178">
        <v>1</v>
      </c>
      <c r="AC178">
        <v>0</v>
      </c>
      <c r="AD178">
        <v>0</v>
      </c>
      <c r="AE178">
        <v>1</v>
      </c>
      <c r="AF178">
        <v>0</v>
      </c>
      <c r="AG178">
        <v>1</v>
      </c>
      <c r="AH178">
        <v>1</v>
      </c>
      <c r="AI178">
        <v>1</v>
      </c>
      <c r="AJ178">
        <v>1</v>
      </c>
      <c r="AK178">
        <v>1</v>
      </c>
      <c r="AL178">
        <v>1</v>
      </c>
      <c r="AM178" t="s">
        <v>46</v>
      </c>
      <c r="AN178">
        <v>1</v>
      </c>
      <c r="AO178">
        <v>1</v>
      </c>
      <c r="AP178" t="s">
        <v>46</v>
      </c>
      <c r="AQ178" t="s">
        <v>46</v>
      </c>
      <c r="AR178">
        <v>0</v>
      </c>
      <c r="AS178">
        <v>2021</v>
      </c>
    </row>
    <row r="179" spans="1:45" x14ac:dyDescent="0.3">
      <c r="A179">
        <v>822050006</v>
      </c>
      <c r="B179" t="s">
        <v>229</v>
      </c>
      <c r="C179" t="s">
        <v>41</v>
      </c>
      <c r="D179" t="s">
        <v>42</v>
      </c>
      <c r="E179" t="s">
        <v>48</v>
      </c>
      <c r="F179">
        <v>1</v>
      </c>
      <c r="G179">
        <v>1</v>
      </c>
      <c r="H179">
        <v>1</v>
      </c>
      <c r="I179">
        <v>1</v>
      </c>
      <c r="J179">
        <v>0</v>
      </c>
      <c r="K179">
        <v>0</v>
      </c>
      <c r="L179">
        <v>0</v>
      </c>
      <c r="M179">
        <v>0</v>
      </c>
      <c r="N179" t="s">
        <v>46</v>
      </c>
      <c r="O179" t="s">
        <v>46</v>
      </c>
      <c r="P179" t="s">
        <v>46</v>
      </c>
      <c r="Q179" t="s">
        <v>46</v>
      </c>
      <c r="R179" t="s">
        <v>46</v>
      </c>
      <c r="S179" t="s">
        <v>46</v>
      </c>
      <c r="T179" t="s">
        <v>46</v>
      </c>
      <c r="U179">
        <v>1</v>
      </c>
      <c r="V179">
        <v>1</v>
      </c>
      <c r="W179">
        <v>1</v>
      </c>
      <c r="X179">
        <v>0</v>
      </c>
      <c r="Y179" t="s">
        <v>46</v>
      </c>
      <c r="Z179">
        <v>1</v>
      </c>
      <c r="AA179" t="s">
        <v>46</v>
      </c>
      <c r="AB179" t="s">
        <v>46</v>
      </c>
      <c r="AC179" t="s">
        <v>46</v>
      </c>
      <c r="AD179">
        <v>0</v>
      </c>
      <c r="AE179">
        <v>0</v>
      </c>
      <c r="AF179">
        <v>0</v>
      </c>
      <c r="AG179">
        <v>0</v>
      </c>
      <c r="AH179">
        <v>1</v>
      </c>
      <c r="AI179">
        <v>1</v>
      </c>
      <c r="AJ179" t="s">
        <v>46</v>
      </c>
      <c r="AK179">
        <v>1</v>
      </c>
      <c r="AL179" t="s">
        <v>46</v>
      </c>
      <c r="AM179" t="s">
        <v>46</v>
      </c>
      <c r="AN179" t="s">
        <v>46</v>
      </c>
      <c r="AO179" t="s">
        <v>46</v>
      </c>
      <c r="AP179" t="s">
        <v>46</v>
      </c>
      <c r="AQ179" t="s">
        <v>46</v>
      </c>
      <c r="AR179">
        <v>0</v>
      </c>
      <c r="AS179">
        <v>2021</v>
      </c>
    </row>
    <row r="180" spans="1:45" x14ac:dyDescent="0.3">
      <c r="A180">
        <v>822120002</v>
      </c>
      <c r="B180" t="s">
        <v>230</v>
      </c>
      <c r="C180" t="s">
        <v>41</v>
      </c>
      <c r="D180" t="s">
        <v>42</v>
      </c>
      <c r="E180" t="s">
        <v>43</v>
      </c>
      <c r="F180">
        <v>1</v>
      </c>
      <c r="G180">
        <v>1</v>
      </c>
      <c r="H180">
        <v>1</v>
      </c>
      <c r="I180">
        <v>1</v>
      </c>
      <c r="J180">
        <v>0</v>
      </c>
      <c r="K180">
        <v>0</v>
      </c>
      <c r="L180">
        <v>0</v>
      </c>
      <c r="M180">
        <v>0</v>
      </c>
      <c r="N180" t="s">
        <v>51</v>
      </c>
      <c r="O180" t="s">
        <v>45</v>
      </c>
      <c r="P180">
        <v>1</v>
      </c>
      <c r="Q180">
        <v>0</v>
      </c>
      <c r="R180">
        <v>0</v>
      </c>
      <c r="S180">
        <v>1</v>
      </c>
      <c r="T180">
        <v>1</v>
      </c>
      <c r="U180">
        <v>1</v>
      </c>
      <c r="V180">
        <v>1</v>
      </c>
      <c r="W180">
        <v>1</v>
      </c>
      <c r="X180">
        <v>0</v>
      </c>
      <c r="Y180">
        <v>1</v>
      </c>
      <c r="Z180">
        <v>1</v>
      </c>
      <c r="AA180">
        <v>0</v>
      </c>
      <c r="AB180">
        <v>1</v>
      </c>
      <c r="AC180">
        <v>0</v>
      </c>
      <c r="AD180">
        <v>0</v>
      </c>
      <c r="AE180">
        <v>0</v>
      </c>
      <c r="AF180">
        <v>0</v>
      </c>
      <c r="AG180">
        <v>0</v>
      </c>
      <c r="AH180">
        <v>1</v>
      </c>
      <c r="AI180">
        <v>1</v>
      </c>
      <c r="AJ180">
        <v>1</v>
      </c>
      <c r="AK180">
        <v>1</v>
      </c>
      <c r="AL180">
        <v>1</v>
      </c>
      <c r="AM180" t="s">
        <v>46</v>
      </c>
      <c r="AN180" t="s">
        <v>46</v>
      </c>
      <c r="AO180" t="s">
        <v>46</v>
      </c>
      <c r="AP180" t="s">
        <v>46</v>
      </c>
      <c r="AQ180" t="s">
        <v>46</v>
      </c>
      <c r="AR180">
        <v>0</v>
      </c>
      <c r="AS180">
        <v>2021</v>
      </c>
    </row>
    <row r="181" spans="1:45" x14ac:dyDescent="0.3">
      <c r="A181">
        <v>822270005</v>
      </c>
      <c r="B181" t="s">
        <v>231</v>
      </c>
      <c r="C181" t="s">
        <v>41</v>
      </c>
      <c r="D181" t="s">
        <v>42</v>
      </c>
      <c r="E181" t="s">
        <v>48</v>
      </c>
      <c r="F181">
        <v>1</v>
      </c>
      <c r="G181">
        <v>1</v>
      </c>
      <c r="H181">
        <v>1</v>
      </c>
      <c r="I181">
        <v>1</v>
      </c>
      <c r="J181">
        <v>0</v>
      </c>
      <c r="K181">
        <v>0</v>
      </c>
      <c r="L181">
        <v>0</v>
      </c>
      <c r="M181">
        <v>0</v>
      </c>
      <c r="N181" t="s">
        <v>44</v>
      </c>
      <c r="O181" t="s">
        <v>54</v>
      </c>
      <c r="P181">
        <v>1</v>
      </c>
      <c r="Q181">
        <v>0</v>
      </c>
      <c r="R181">
        <v>0</v>
      </c>
      <c r="S181">
        <v>1</v>
      </c>
      <c r="T181">
        <v>1</v>
      </c>
      <c r="U181">
        <v>1</v>
      </c>
      <c r="V181">
        <v>1</v>
      </c>
      <c r="W181">
        <v>1</v>
      </c>
      <c r="X181">
        <v>0</v>
      </c>
      <c r="Y181">
        <v>1</v>
      </c>
      <c r="Z181">
        <v>1</v>
      </c>
      <c r="AA181">
        <v>1</v>
      </c>
      <c r="AB181">
        <v>1</v>
      </c>
      <c r="AC181">
        <v>0</v>
      </c>
      <c r="AD181">
        <v>0</v>
      </c>
      <c r="AE181">
        <v>0</v>
      </c>
      <c r="AF181">
        <v>0</v>
      </c>
      <c r="AG181">
        <v>0</v>
      </c>
      <c r="AH181">
        <v>1</v>
      </c>
      <c r="AI181">
        <v>1</v>
      </c>
      <c r="AJ181">
        <v>1</v>
      </c>
      <c r="AK181">
        <v>1</v>
      </c>
      <c r="AL181">
        <v>1</v>
      </c>
      <c r="AM181" t="s">
        <v>46</v>
      </c>
      <c r="AN181" t="s">
        <v>46</v>
      </c>
      <c r="AO181" t="s">
        <v>46</v>
      </c>
      <c r="AP181" t="s">
        <v>46</v>
      </c>
      <c r="AQ181" t="s">
        <v>46</v>
      </c>
      <c r="AR181">
        <v>0</v>
      </c>
      <c r="AS181">
        <v>2021</v>
      </c>
    </row>
    <row r="182" spans="1:45" x14ac:dyDescent="0.3">
      <c r="A182">
        <v>822330008</v>
      </c>
      <c r="B182" t="s">
        <v>232</v>
      </c>
      <c r="C182" t="s">
        <v>41</v>
      </c>
      <c r="D182" t="s">
        <v>42</v>
      </c>
      <c r="E182" t="s">
        <v>48</v>
      </c>
      <c r="F182">
        <v>1</v>
      </c>
      <c r="G182">
        <v>1</v>
      </c>
      <c r="H182">
        <v>1</v>
      </c>
      <c r="I182">
        <v>1</v>
      </c>
      <c r="J182">
        <v>0</v>
      </c>
      <c r="K182">
        <v>0</v>
      </c>
      <c r="L182">
        <v>0</v>
      </c>
      <c r="M182">
        <v>0</v>
      </c>
      <c r="N182" t="s">
        <v>51</v>
      </c>
      <c r="O182" t="s">
        <v>45</v>
      </c>
      <c r="P182">
        <v>1</v>
      </c>
      <c r="Q182">
        <v>0</v>
      </c>
      <c r="R182">
        <v>0</v>
      </c>
      <c r="S182">
        <v>1</v>
      </c>
      <c r="T182">
        <v>1</v>
      </c>
      <c r="U182">
        <v>1</v>
      </c>
      <c r="V182">
        <v>1</v>
      </c>
      <c r="W182">
        <v>1</v>
      </c>
      <c r="X182">
        <v>0</v>
      </c>
      <c r="Y182">
        <v>1</v>
      </c>
      <c r="Z182">
        <v>1</v>
      </c>
      <c r="AA182">
        <v>0</v>
      </c>
      <c r="AB182">
        <v>0</v>
      </c>
      <c r="AC182">
        <v>0</v>
      </c>
      <c r="AD182">
        <v>0</v>
      </c>
      <c r="AE182">
        <v>0</v>
      </c>
      <c r="AF182">
        <v>0</v>
      </c>
      <c r="AG182">
        <v>0</v>
      </c>
      <c r="AH182">
        <v>1</v>
      </c>
      <c r="AI182">
        <v>1</v>
      </c>
      <c r="AJ182">
        <v>1</v>
      </c>
      <c r="AK182">
        <v>1</v>
      </c>
      <c r="AL182">
        <v>1</v>
      </c>
      <c r="AM182" t="s">
        <v>46</v>
      </c>
      <c r="AN182" t="s">
        <v>46</v>
      </c>
      <c r="AO182" t="s">
        <v>46</v>
      </c>
      <c r="AP182" t="s">
        <v>46</v>
      </c>
      <c r="AQ182" t="s">
        <v>46</v>
      </c>
      <c r="AR182">
        <v>0</v>
      </c>
      <c r="AS182">
        <v>2021</v>
      </c>
    </row>
    <row r="183" spans="1:45" x14ac:dyDescent="0.3">
      <c r="A183">
        <v>822480001</v>
      </c>
      <c r="B183" t="s">
        <v>233</v>
      </c>
      <c r="C183" t="s">
        <v>41</v>
      </c>
      <c r="D183" t="s">
        <v>42</v>
      </c>
      <c r="E183" t="s">
        <v>48</v>
      </c>
      <c r="F183">
        <v>1</v>
      </c>
      <c r="G183">
        <v>1</v>
      </c>
      <c r="H183">
        <v>1</v>
      </c>
      <c r="I183">
        <v>1</v>
      </c>
      <c r="J183">
        <v>0</v>
      </c>
      <c r="K183">
        <v>0</v>
      </c>
      <c r="L183">
        <v>0</v>
      </c>
      <c r="M183">
        <v>0</v>
      </c>
      <c r="N183" t="s">
        <v>44</v>
      </c>
      <c r="O183" t="s">
        <v>54</v>
      </c>
      <c r="P183">
        <v>0</v>
      </c>
      <c r="Q183">
        <v>0</v>
      </c>
      <c r="R183">
        <v>0</v>
      </c>
      <c r="S183">
        <v>1</v>
      </c>
      <c r="T183">
        <v>1</v>
      </c>
      <c r="U183">
        <v>0</v>
      </c>
      <c r="V183">
        <v>1</v>
      </c>
      <c r="W183">
        <v>1</v>
      </c>
      <c r="X183">
        <v>0</v>
      </c>
      <c r="Y183">
        <v>1</v>
      </c>
      <c r="Z183">
        <v>1</v>
      </c>
      <c r="AA183">
        <v>1</v>
      </c>
      <c r="AB183">
        <v>1</v>
      </c>
      <c r="AC183">
        <v>0</v>
      </c>
      <c r="AD183">
        <v>0</v>
      </c>
      <c r="AE183">
        <v>0</v>
      </c>
      <c r="AF183">
        <v>0</v>
      </c>
      <c r="AG183">
        <v>0</v>
      </c>
      <c r="AH183">
        <v>1</v>
      </c>
      <c r="AI183">
        <v>0</v>
      </c>
      <c r="AJ183">
        <v>1</v>
      </c>
      <c r="AK183">
        <v>1</v>
      </c>
      <c r="AL183">
        <v>1</v>
      </c>
      <c r="AM183" t="s">
        <v>46</v>
      </c>
      <c r="AN183" t="s">
        <v>46</v>
      </c>
      <c r="AO183" t="s">
        <v>46</v>
      </c>
      <c r="AP183" t="s">
        <v>46</v>
      </c>
      <c r="AQ183" t="s">
        <v>46</v>
      </c>
      <c r="AR183">
        <v>0</v>
      </c>
      <c r="AS183">
        <v>2021</v>
      </c>
    </row>
    <row r="184" spans="1:45" x14ac:dyDescent="0.3">
      <c r="A184">
        <v>822640003</v>
      </c>
      <c r="B184" t="s">
        <v>234</v>
      </c>
      <c r="C184" t="s">
        <v>41</v>
      </c>
      <c r="D184" t="s">
        <v>42</v>
      </c>
      <c r="E184" t="s">
        <v>48</v>
      </c>
      <c r="F184">
        <v>1</v>
      </c>
      <c r="G184">
        <v>1</v>
      </c>
      <c r="H184">
        <v>1</v>
      </c>
      <c r="I184">
        <v>1</v>
      </c>
      <c r="J184">
        <v>0</v>
      </c>
      <c r="K184">
        <v>0</v>
      </c>
      <c r="L184">
        <v>0</v>
      </c>
      <c r="M184">
        <v>0</v>
      </c>
      <c r="N184" t="s">
        <v>44</v>
      </c>
      <c r="O184" t="s">
        <v>54</v>
      </c>
      <c r="P184">
        <v>1</v>
      </c>
      <c r="Q184">
        <v>0</v>
      </c>
      <c r="R184">
        <v>0</v>
      </c>
      <c r="S184">
        <v>1</v>
      </c>
      <c r="T184">
        <v>1</v>
      </c>
      <c r="U184">
        <v>1</v>
      </c>
      <c r="V184">
        <v>1</v>
      </c>
      <c r="W184">
        <v>1</v>
      </c>
      <c r="X184">
        <v>0</v>
      </c>
      <c r="Y184">
        <v>1</v>
      </c>
      <c r="Z184">
        <v>1</v>
      </c>
      <c r="AA184">
        <v>0</v>
      </c>
      <c r="AB184">
        <v>1</v>
      </c>
      <c r="AC184">
        <v>0</v>
      </c>
      <c r="AD184">
        <v>0</v>
      </c>
      <c r="AE184">
        <v>0</v>
      </c>
      <c r="AF184">
        <v>0</v>
      </c>
      <c r="AG184">
        <v>0</v>
      </c>
      <c r="AH184">
        <v>1</v>
      </c>
      <c r="AI184">
        <v>0</v>
      </c>
      <c r="AJ184">
        <v>1</v>
      </c>
      <c r="AK184">
        <v>1</v>
      </c>
      <c r="AL184">
        <v>1</v>
      </c>
      <c r="AM184" t="s">
        <v>46</v>
      </c>
      <c r="AN184" t="s">
        <v>46</v>
      </c>
      <c r="AO184" t="s">
        <v>46</v>
      </c>
      <c r="AP184" t="s">
        <v>46</v>
      </c>
      <c r="AQ184" t="s">
        <v>46</v>
      </c>
      <c r="AR184">
        <v>0</v>
      </c>
      <c r="AS184">
        <v>2021</v>
      </c>
    </row>
    <row r="185" spans="1:45" x14ac:dyDescent="0.3">
      <c r="A185">
        <v>822700000</v>
      </c>
      <c r="B185" t="s">
        <v>235</v>
      </c>
      <c r="C185" t="s">
        <v>41</v>
      </c>
      <c r="D185" t="s">
        <v>42</v>
      </c>
      <c r="E185" t="s">
        <v>48</v>
      </c>
      <c r="F185">
        <v>1</v>
      </c>
      <c r="G185">
        <v>0</v>
      </c>
      <c r="H185">
        <v>1</v>
      </c>
      <c r="I185">
        <v>1</v>
      </c>
      <c r="J185">
        <v>0</v>
      </c>
      <c r="K185">
        <v>0</v>
      </c>
      <c r="L185">
        <v>0</v>
      </c>
      <c r="M185">
        <v>0</v>
      </c>
      <c r="N185" t="s">
        <v>46</v>
      </c>
      <c r="O185" t="s">
        <v>46</v>
      </c>
      <c r="P185" t="s">
        <v>46</v>
      </c>
      <c r="Q185" t="s">
        <v>46</v>
      </c>
      <c r="R185" t="s">
        <v>46</v>
      </c>
      <c r="S185" t="s">
        <v>46</v>
      </c>
      <c r="T185" t="s">
        <v>46</v>
      </c>
      <c r="U185">
        <v>1</v>
      </c>
      <c r="V185">
        <v>1</v>
      </c>
      <c r="W185">
        <v>1</v>
      </c>
      <c r="X185">
        <v>0</v>
      </c>
      <c r="Y185" t="s">
        <v>46</v>
      </c>
      <c r="Z185">
        <v>1</v>
      </c>
      <c r="AA185" t="s">
        <v>46</v>
      </c>
      <c r="AB185" t="s">
        <v>46</v>
      </c>
      <c r="AC185" t="s">
        <v>46</v>
      </c>
      <c r="AD185">
        <v>0</v>
      </c>
      <c r="AE185">
        <v>0</v>
      </c>
      <c r="AF185">
        <v>0</v>
      </c>
      <c r="AG185">
        <v>0</v>
      </c>
      <c r="AH185">
        <v>1</v>
      </c>
      <c r="AI185">
        <v>1</v>
      </c>
      <c r="AJ185" t="s">
        <v>46</v>
      </c>
      <c r="AK185">
        <v>1</v>
      </c>
      <c r="AL185" t="s">
        <v>46</v>
      </c>
      <c r="AM185" t="s">
        <v>46</v>
      </c>
      <c r="AN185" t="s">
        <v>46</v>
      </c>
      <c r="AO185" t="s">
        <v>46</v>
      </c>
      <c r="AP185" t="s">
        <v>46</v>
      </c>
      <c r="AQ185" t="s">
        <v>46</v>
      </c>
      <c r="AR185">
        <v>0</v>
      </c>
      <c r="AS185">
        <v>2021</v>
      </c>
    </row>
    <row r="186" spans="1:45" x14ac:dyDescent="0.3">
      <c r="A186">
        <v>822990004</v>
      </c>
      <c r="B186" t="s">
        <v>236</v>
      </c>
      <c r="C186" t="s">
        <v>41</v>
      </c>
      <c r="D186" t="s">
        <v>42</v>
      </c>
      <c r="E186" t="s">
        <v>48</v>
      </c>
      <c r="F186">
        <v>1</v>
      </c>
      <c r="G186">
        <v>1</v>
      </c>
      <c r="H186">
        <v>1</v>
      </c>
      <c r="I186">
        <v>1</v>
      </c>
      <c r="J186">
        <v>0</v>
      </c>
      <c r="K186">
        <v>0</v>
      </c>
      <c r="L186">
        <v>0</v>
      </c>
      <c r="M186">
        <v>0</v>
      </c>
      <c r="N186" t="s">
        <v>51</v>
      </c>
      <c r="O186" t="s">
        <v>45</v>
      </c>
      <c r="P186">
        <v>1</v>
      </c>
      <c r="Q186">
        <v>0</v>
      </c>
      <c r="R186">
        <v>0</v>
      </c>
      <c r="S186">
        <v>1</v>
      </c>
      <c r="T186">
        <v>1</v>
      </c>
      <c r="U186">
        <v>1</v>
      </c>
      <c r="V186">
        <v>1</v>
      </c>
      <c r="W186">
        <v>1</v>
      </c>
      <c r="X186">
        <v>0</v>
      </c>
      <c r="Y186">
        <v>1</v>
      </c>
      <c r="Z186">
        <v>1</v>
      </c>
      <c r="AA186">
        <v>0</v>
      </c>
      <c r="AB186">
        <v>1</v>
      </c>
      <c r="AC186">
        <v>0</v>
      </c>
      <c r="AD186">
        <v>0</v>
      </c>
      <c r="AE186">
        <v>0</v>
      </c>
      <c r="AF186">
        <v>0</v>
      </c>
      <c r="AG186">
        <v>0</v>
      </c>
      <c r="AH186">
        <v>1</v>
      </c>
      <c r="AI186">
        <v>1</v>
      </c>
      <c r="AJ186">
        <v>1</v>
      </c>
      <c r="AK186">
        <v>1</v>
      </c>
      <c r="AL186">
        <v>1</v>
      </c>
      <c r="AM186" t="s">
        <v>46</v>
      </c>
      <c r="AN186" t="s">
        <v>46</v>
      </c>
      <c r="AO186" t="s">
        <v>46</v>
      </c>
      <c r="AP186" t="s">
        <v>46</v>
      </c>
      <c r="AQ186" t="s">
        <v>46</v>
      </c>
      <c r="AR186">
        <v>0</v>
      </c>
      <c r="AS186">
        <v>2021</v>
      </c>
    </row>
    <row r="187" spans="1:45" x14ac:dyDescent="0.3">
      <c r="A187">
        <v>823100000</v>
      </c>
      <c r="B187" t="s">
        <v>237</v>
      </c>
      <c r="C187" t="s">
        <v>41</v>
      </c>
      <c r="D187" t="s">
        <v>42</v>
      </c>
      <c r="E187" t="s">
        <v>68</v>
      </c>
      <c r="F187">
        <v>1</v>
      </c>
      <c r="G187">
        <v>1</v>
      </c>
      <c r="H187">
        <v>1</v>
      </c>
      <c r="I187">
        <v>1</v>
      </c>
      <c r="J187">
        <v>0</v>
      </c>
      <c r="K187">
        <v>0</v>
      </c>
      <c r="L187">
        <v>0</v>
      </c>
      <c r="M187">
        <v>0</v>
      </c>
      <c r="N187" t="s">
        <v>44</v>
      </c>
      <c r="O187" t="s">
        <v>54</v>
      </c>
      <c r="P187">
        <v>0</v>
      </c>
      <c r="Q187">
        <v>0</v>
      </c>
      <c r="R187">
        <v>0</v>
      </c>
      <c r="S187">
        <v>1</v>
      </c>
      <c r="T187">
        <v>1</v>
      </c>
      <c r="U187">
        <v>1</v>
      </c>
      <c r="V187">
        <v>1</v>
      </c>
      <c r="W187">
        <v>1</v>
      </c>
      <c r="X187">
        <v>0</v>
      </c>
      <c r="Y187">
        <v>1</v>
      </c>
      <c r="Z187">
        <v>0</v>
      </c>
      <c r="AA187">
        <v>1</v>
      </c>
      <c r="AB187">
        <v>1</v>
      </c>
      <c r="AC187">
        <v>0</v>
      </c>
      <c r="AD187">
        <v>0</v>
      </c>
      <c r="AE187">
        <v>0</v>
      </c>
      <c r="AF187">
        <v>0</v>
      </c>
      <c r="AG187">
        <v>0</v>
      </c>
      <c r="AH187">
        <v>1</v>
      </c>
      <c r="AI187">
        <v>1</v>
      </c>
      <c r="AJ187">
        <v>1</v>
      </c>
      <c r="AK187">
        <v>1</v>
      </c>
      <c r="AL187">
        <v>1</v>
      </c>
      <c r="AM187" t="s">
        <v>46</v>
      </c>
      <c r="AN187">
        <v>1</v>
      </c>
      <c r="AO187">
        <v>1</v>
      </c>
      <c r="AP187" t="s">
        <v>46</v>
      </c>
      <c r="AQ187" t="s">
        <v>46</v>
      </c>
      <c r="AR187">
        <v>0</v>
      </c>
      <c r="AS187">
        <v>2021</v>
      </c>
    </row>
    <row r="188" spans="1:45" x14ac:dyDescent="0.3">
      <c r="A188">
        <v>823250006</v>
      </c>
      <c r="B188" t="s">
        <v>238</v>
      </c>
      <c r="C188" t="s">
        <v>41</v>
      </c>
      <c r="D188" t="s">
        <v>42</v>
      </c>
      <c r="E188" t="s">
        <v>48</v>
      </c>
      <c r="F188">
        <v>1</v>
      </c>
      <c r="G188">
        <v>1</v>
      </c>
      <c r="H188">
        <v>1</v>
      </c>
      <c r="I188">
        <v>1</v>
      </c>
      <c r="J188">
        <v>0</v>
      </c>
      <c r="K188">
        <v>0</v>
      </c>
      <c r="L188">
        <v>0</v>
      </c>
      <c r="M188">
        <v>0</v>
      </c>
      <c r="N188" t="s">
        <v>46</v>
      </c>
      <c r="O188" t="s">
        <v>46</v>
      </c>
      <c r="P188" t="s">
        <v>46</v>
      </c>
      <c r="Q188" t="s">
        <v>46</v>
      </c>
      <c r="R188" t="s">
        <v>46</v>
      </c>
      <c r="S188" t="s">
        <v>46</v>
      </c>
      <c r="T188" t="s">
        <v>46</v>
      </c>
      <c r="U188">
        <v>1</v>
      </c>
      <c r="V188">
        <v>1</v>
      </c>
      <c r="W188">
        <v>1</v>
      </c>
      <c r="X188">
        <v>0</v>
      </c>
      <c r="Y188" t="s">
        <v>46</v>
      </c>
      <c r="Z188">
        <v>1</v>
      </c>
      <c r="AA188" t="s">
        <v>46</v>
      </c>
      <c r="AB188" t="s">
        <v>46</v>
      </c>
      <c r="AC188" t="s">
        <v>46</v>
      </c>
      <c r="AD188">
        <v>0</v>
      </c>
      <c r="AE188">
        <v>0</v>
      </c>
      <c r="AF188">
        <v>0</v>
      </c>
      <c r="AG188">
        <v>0</v>
      </c>
      <c r="AH188">
        <v>1</v>
      </c>
      <c r="AI188">
        <v>1</v>
      </c>
      <c r="AJ188" t="s">
        <v>46</v>
      </c>
      <c r="AK188">
        <v>1</v>
      </c>
      <c r="AL188" t="s">
        <v>46</v>
      </c>
      <c r="AM188" t="s">
        <v>46</v>
      </c>
      <c r="AN188" t="s">
        <v>46</v>
      </c>
      <c r="AO188" t="s">
        <v>46</v>
      </c>
      <c r="AP188" t="s">
        <v>46</v>
      </c>
      <c r="AQ188" t="s">
        <v>46</v>
      </c>
      <c r="AR188">
        <v>0</v>
      </c>
      <c r="AS188">
        <v>2021</v>
      </c>
    </row>
    <row r="189" spans="1:45" x14ac:dyDescent="0.3">
      <c r="A189">
        <v>823310007</v>
      </c>
      <c r="B189" t="s">
        <v>239</v>
      </c>
      <c r="C189" t="s">
        <v>41</v>
      </c>
      <c r="D189" t="s">
        <v>42</v>
      </c>
      <c r="E189" t="s">
        <v>48</v>
      </c>
      <c r="F189">
        <v>1</v>
      </c>
      <c r="G189">
        <v>1</v>
      </c>
      <c r="H189">
        <v>1</v>
      </c>
      <c r="I189">
        <v>1</v>
      </c>
      <c r="J189">
        <v>0</v>
      </c>
      <c r="K189">
        <v>0</v>
      </c>
      <c r="L189">
        <v>0</v>
      </c>
      <c r="M189">
        <v>0</v>
      </c>
      <c r="N189" t="s">
        <v>46</v>
      </c>
      <c r="O189" t="s">
        <v>46</v>
      </c>
      <c r="P189" t="s">
        <v>46</v>
      </c>
      <c r="Q189" t="s">
        <v>46</v>
      </c>
      <c r="R189" t="s">
        <v>46</v>
      </c>
      <c r="S189" t="s">
        <v>46</v>
      </c>
      <c r="T189" t="s">
        <v>46</v>
      </c>
      <c r="U189">
        <v>1</v>
      </c>
      <c r="V189">
        <v>1</v>
      </c>
      <c r="W189">
        <v>1</v>
      </c>
      <c r="X189">
        <v>0</v>
      </c>
      <c r="Y189" t="s">
        <v>46</v>
      </c>
      <c r="Z189">
        <v>1</v>
      </c>
      <c r="AA189" t="s">
        <v>46</v>
      </c>
      <c r="AB189" t="s">
        <v>46</v>
      </c>
      <c r="AC189" t="s">
        <v>46</v>
      </c>
      <c r="AD189">
        <v>0</v>
      </c>
      <c r="AE189">
        <v>0</v>
      </c>
      <c r="AF189">
        <v>0</v>
      </c>
      <c r="AG189">
        <v>0</v>
      </c>
      <c r="AH189">
        <v>1</v>
      </c>
      <c r="AI189">
        <v>1</v>
      </c>
      <c r="AJ189" t="s">
        <v>46</v>
      </c>
      <c r="AK189">
        <v>1</v>
      </c>
      <c r="AL189" t="s">
        <v>46</v>
      </c>
      <c r="AM189" t="s">
        <v>46</v>
      </c>
      <c r="AN189" t="s">
        <v>46</v>
      </c>
      <c r="AO189" t="s">
        <v>46</v>
      </c>
      <c r="AP189" t="s">
        <v>46</v>
      </c>
      <c r="AQ189" t="s">
        <v>46</v>
      </c>
      <c r="AR189">
        <v>0</v>
      </c>
      <c r="AS189">
        <v>2021</v>
      </c>
    </row>
    <row r="190" spans="1:45" x14ac:dyDescent="0.3">
      <c r="A190">
        <v>823460009</v>
      </c>
      <c r="B190" t="s">
        <v>240</v>
      </c>
      <c r="C190" t="s">
        <v>41</v>
      </c>
      <c r="D190" t="s">
        <v>42</v>
      </c>
      <c r="E190" t="s">
        <v>48</v>
      </c>
      <c r="F190">
        <v>1</v>
      </c>
      <c r="G190">
        <v>1</v>
      </c>
      <c r="H190">
        <v>1</v>
      </c>
      <c r="I190">
        <v>1</v>
      </c>
      <c r="J190">
        <v>0</v>
      </c>
      <c r="K190">
        <v>0</v>
      </c>
      <c r="L190">
        <v>0</v>
      </c>
      <c r="M190">
        <v>0</v>
      </c>
      <c r="N190" t="s">
        <v>44</v>
      </c>
      <c r="O190" t="s">
        <v>54</v>
      </c>
      <c r="P190">
        <v>1</v>
      </c>
      <c r="Q190">
        <v>0</v>
      </c>
      <c r="R190">
        <v>0</v>
      </c>
      <c r="S190">
        <v>1</v>
      </c>
      <c r="T190">
        <v>0</v>
      </c>
      <c r="U190">
        <v>1</v>
      </c>
      <c r="V190">
        <v>1</v>
      </c>
      <c r="W190">
        <v>1</v>
      </c>
      <c r="X190">
        <v>0</v>
      </c>
      <c r="Y190">
        <v>1</v>
      </c>
      <c r="Z190">
        <v>1</v>
      </c>
      <c r="AA190">
        <v>0</v>
      </c>
      <c r="AB190">
        <v>0</v>
      </c>
      <c r="AC190">
        <v>0</v>
      </c>
      <c r="AD190">
        <v>0</v>
      </c>
      <c r="AE190">
        <v>0</v>
      </c>
      <c r="AF190">
        <v>0</v>
      </c>
      <c r="AG190">
        <v>0</v>
      </c>
      <c r="AH190">
        <v>1</v>
      </c>
      <c r="AI190">
        <v>0</v>
      </c>
      <c r="AJ190">
        <v>1</v>
      </c>
      <c r="AK190">
        <v>0</v>
      </c>
      <c r="AL190">
        <v>1</v>
      </c>
      <c r="AM190" t="s">
        <v>46</v>
      </c>
      <c r="AN190" t="s">
        <v>46</v>
      </c>
      <c r="AO190" t="s">
        <v>46</v>
      </c>
      <c r="AP190" t="s">
        <v>46</v>
      </c>
      <c r="AQ190" t="s">
        <v>46</v>
      </c>
      <c r="AR190">
        <v>0</v>
      </c>
      <c r="AS190">
        <v>2021</v>
      </c>
    </row>
    <row r="191" spans="1:45" x14ac:dyDescent="0.3">
      <c r="A191">
        <v>823590004</v>
      </c>
      <c r="B191" t="s">
        <v>241</v>
      </c>
      <c r="C191" t="s">
        <v>41</v>
      </c>
      <c r="D191" t="s">
        <v>42</v>
      </c>
      <c r="E191" t="s">
        <v>43</v>
      </c>
      <c r="F191">
        <v>1</v>
      </c>
      <c r="G191">
        <v>1</v>
      </c>
      <c r="H191">
        <v>1</v>
      </c>
      <c r="I191">
        <v>1</v>
      </c>
      <c r="J191">
        <v>0</v>
      </c>
      <c r="K191">
        <v>0</v>
      </c>
      <c r="L191">
        <v>0</v>
      </c>
      <c r="M191">
        <v>0</v>
      </c>
      <c r="N191" t="s">
        <v>51</v>
      </c>
      <c r="O191" t="s">
        <v>54</v>
      </c>
      <c r="P191">
        <v>1</v>
      </c>
      <c r="Q191">
        <v>0</v>
      </c>
      <c r="R191">
        <v>0</v>
      </c>
      <c r="S191">
        <v>1</v>
      </c>
      <c r="T191">
        <v>1</v>
      </c>
      <c r="U191">
        <v>1</v>
      </c>
      <c r="V191">
        <v>1</v>
      </c>
      <c r="W191">
        <v>1</v>
      </c>
      <c r="X191">
        <v>0</v>
      </c>
      <c r="Y191">
        <v>1</v>
      </c>
      <c r="Z191">
        <v>1</v>
      </c>
      <c r="AA191">
        <v>0</v>
      </c>
      <c r="AB191">
        <v>0</v>
      </c>
      <c r="AC191">
        <v>0</v>
      </c>
      <c r="AD191">
        <v>0</v>
      </c>
      <c r="AE191">
        <v>0</v>
      </c>
      <c r="AF191">
        <v>0</v>
      </c>
      <c r="AG191">
        <v>0</v>
      </c>
      <c r="AH191">
        <v>1</v>
      </c>
      <c r="AI191">
        <v>1</v>
      </c>
      <c r="AJ191">
        <v>1</v>
      </c>
      <c r="AK191">
        <v>1</v>
      </c>
      <c r="AL191">
        <v>1</v>
      </c>
      <c r="AM191" t="s">
        <v>46</v>
      </c>
      <c r="AN191" t="s">
        <v>46</v>
      </c>
      <c r="AO191" t="s">
        <v>46</v>
      </c>
      <c r="AP191" t="s">
        <v>46</v>
      </c>
      <c r="AQ191" t="s">
        <v>46</v>
      </c>
      <c r="AR191">
        <v>0</v>
      </c>
      <c r="AS191">
        <v>2021</v>
      </c>
    </row>
    <row r="192" spans="1:45" x14ac:dyDescent="0.3">
      <c r="A192">
        <v>823620002</v>
      </c>
      <c r="B192" t="s">
        <v>242</v>
      </c>
      <c r="C192" t="s">
        <v>41</v>
      </c>
      <c r="D192" t="s">
        <v>42</v>
      </c>
      <c r="E192" t="s">
        <v>48</v>
      </c>
      <c r="F192">
        <v>1</v>
      </c>
      <c r="G192">
        <v>1</v>
      </c>
      <c r="H192">
        <v>1</v>
      </c>
      <c r="I192">
        <v>1</v>
      </c>
      <c r="J192">
        <v>0</v>
      </c>
      <c r="K192">
        <v>0</v>
      </c>
      <c r="L192">
        <v>0</v>
      </c>
      <c r="M192">
        <v>0</v>
      </c>
      <c r="N192" t="s">
        <v>51</v>
      </c>
      <c r="O192" t="s">
        <v>54</v>
      </c>
      <c r="P192">
        <v>1</v>
      </c>
      <c r="Q192">
        <v>0</v>
      </c>
      <c r="R192">
        <v>0</v>
      </c>
      <c r="S192">
        <v>1</v>
      </c>
      <c r="T192">
        <v>1</v>
      </c>
      <c r="U192">
        <v>1</v>
      </c>
      <c r="V192">
        <v>1</v>
      </c>
      <c r="W192">
        <v>1</v>
      </c>
      <c r="X192">
        <v>0</v>
      </c>
      <c r="Y192">
        <v>1</v>
      </c>
      <c r="Z192">
        <v>1</v>
      </c>
      <c r="AA192">
        <v>1</v>
      </c>
      <c r="AB192">
        <v>1</v>
      </c>
      <c r="AC192">
        <v>0</v>
      </c>
      <c r="AD192">
        <v>0</v>
      </c>
      <c r="AE192">
        <v>0</v>
      </c>
      <c r="AF192">
        <v>0</v>
      </c>
      <c r="AG192">
        <v>0</v>
      </c>
      <c r="AH192">
        <v>1</v>
      </c>
      <c r="AI192">
        <v>1</v>
      </c>
      <c r="AJ192">
        <v>1</v>
      </c>
      <c r="AK192">
        <v>1</v>
      </c>
      <c r="AL192">
        <v>1</v>
      </c>
      <c r="AM192" t="s">
        <v>46</v>
      </c>
      <c r="AN192" t="s">
        <v>46</v>
      </c>
      <c r="AO192" t="s">
        <v>46</v>
      </c>
      <c r="AP192" t="s">
        <v>46</v>
      </c>
      <c r="AQ192" t="s">
        <v>46</v>
      </c>
      <c r="AR192">
        <v>0</v>
      </c>
      <c r="AS192">
        <v>2021</v>
      </c>
    </row>
    <row r="193" spans="1:45" x14ac:dyDescent="0.3">
      <c r="A193">
        <v>823780001</v>
      </c>
      <c r="B193" t="s">
        <v>243</v>
      </c>
      <c r="C193" t="s">
        <v>41</v>
      </c>
      <c r="D193" t="s">
        <v>42</v>
      </c>
      <c r="E193" t="s">
        <v>48</v>
      </c>
      <c r="F193">
        <v>1</v>
      </c>
      <c r="G193">
        <v>1</v>
      </c>
      <c r="H193">
        <v>1</v>
      </c>
      <c r="I193">
        <v>1</v>
      </c>
      <c r="J193">
        <v>0</v>
      </c>
      <c r="K193">
        <v>0</v>
      </c>
      <c r="L193">
        <v>0</v>
      </c>
      <c r="M193">
        <v>0</v>
      </c>
      <c r="N193" t="s">
        <v>51</v>
      </c>
      <c r="O193" t="s">
        <v>54</v>
      </c>
      <c r="P193">
        <v>1</v>
      </c>
      <c r="Q193">
        <v>0</v>
      </c>
      <c r="R193">
        <v>0</v>
      </c>
      <c r="S193">
        <v>1</v>
      </c>
      <c r="T193">
        <v>1</v>
      </c>
      <c r="U193">
        <v>0</v>
      </c>
      <c r="V193">
        <v>1</v>
      </c>
      <c r="W193">
        <v>1</v>
      </c>
      <c r="X193">
        <v>0</v>
      </c>
      <c r="Y193">
        <v>1</v>
      </c>
      <c r="Z193">
        <v>1</v>
      </c>
      <c r="AA193">
        <v>0</v>
      </c>
      <c r="AB193">
        <v>0</v>
      </c>
      <c r="AC193">
        <v>0</v>
      </c>
      <c r="AD193">
        <v>0</v>
      </c>
      <c r="AE193">
        <v>0</v>
      </c>
      <c r="AF193">
        <v>0</v>
      </c>
      <c r="AG193">
        <v>0</v>
      </c>
      <c r="AH193">
        <v>1</v>
      </c>
      <c r="AI193">
        <v>0</v>
      </c>
      <c r="AJ193">
        <v>1</v>
      </c>
      <c r="AK193">
        <v>1</v>
      </c>
      <c r="AL193">
        <v>1</v>
      </c>
      <c r="AM193" t="s">
        <v>46</v>
      </c>
      <c r="AN193" t="s">
        <v>46</v>
      </c>
      <c r="AO193" t="s">
        <v>46</v>
      </c>
      <c r="AP193" t="s">
        <v>46</v>
      </c>
      <c r="AQ193" t="s">
        <v>46</v>
      </c>
      <c r="AR193">
        <v>0</v>
      </c>
      <c r="AS193">
        <v>2021</v>
      </c>
    </row>
    <row r="194" spans="1:45" x14ac:dyDescent="0.3">
      <c r="A194">
        <v>823840003</v>
      </c>
      <c r="B194" t="s">
        <v>244</v>
      </c>
      <c r="C194" t="s">
        <v>41</v>
      </c>
      <c r="D194" t="s">
        <v>42</v>
      </c>
      <c r="E194" t="s">
        <v>68</v>
      </c>
      <c r="F194">
        <v>1</v>
      </c>
      <c r="G194">
        <v>1</v>
      </c>
      <c r="H194">
        <v>1</v>
      </c>
      <c r="I194">
        <v>1</v>
      </c>
      <c r="J194">
        <v>0</v>
      </c>
      <c r="K194">
        <v>0</v>
      </c>
      <c r="L194">
        <v>0</v>
      </c>
      <c r="M194">
        <v>0</v>
      </c>
      <c r="N194" t="s">
        <v>44</v>
      </c>
      <c r="O194" t="s">
        <v>45</v>
      </c>
      <c r="P194">
        <v>1</v>
      </c>
      <c r="Q194">
        <v>1</v>
      </c>
      <c r="R194">
        <v>1</v>
      </c>
      <c r="S194">
        <v>1</v>
      </c>
      <c r="T194">
        <v>1</v>
      </c>
      <c r="U194">
        <v>1</v>
      </c>
      <c r="V194">
        <v>1</v>
      </c>
      <c r="W194">
        <v>1</v>
      </c>
      <c r="X194">
        <v>0</v>
      </c>
      <c r="Y194">
        <v>1</v>
      </c>
      <c r="Z194">
        <v>0</v>
      </c>
      <c r="AA194">
        <v>1</v>
      </c>
      <c r="AB194">
        <v>1</v>
      </c>
      <c r="AC194">
        <v>0</v>
      </c>
      <c r="AD194">
        <v>0</v>
      </c>
      <c r="AE194">
        <v>0</v>
      </c>
      <c r="AF194">
        <v>0</v>
      </c>
      <c r="AG194">
        <v>1</v>
      </c>
      <c r="AH194">
        <v>1</v>
      </c>
      <c r="AI194">
        <v>1</v>
      </c>
      <c r="AJ194">
        <v>1</v>
      </c>
      <c r="AK194">
        <v>0</v>
      </c>
      <c r="AL194">
        <v>1</v>
      </c>
      <c r="AM194" t="s">
        <v>46</v>
      </c>
      <c r="AN194">
        <v>1</v>
      </c>
      <c r="AO194">
        <v>1</v>
      </c>
      <c r="AP194" t="s">
        <v>46</v>
      </c>
      <c r="AQ194" t="s">
        <v>46</v>
      </c>
      <c r="AR194">
        <v>0</v>
      </c>
      <c r="AS194">
        <v>2021</v>
      </c>
    </row>
    <row r="195" spans="1:45" x14ac:dyDescent="0.3">
      <c r="A195">
        <v>823970005</v>
      </c>
      <c r="B195" t="s">
        <v>245</v>
      </c>
      <c r="C195" t="s">
        <v>41</v>
      </c>
      <c r="D195" t="s">
        <v>42</v>
      </c>
      <c r="E195" t="s">
        <v>48</v>
      </c>
      <c r="F195">
        <v>1</v>
      </c>
      <c r="G195">
        <v>1</v>
      </c>
      <c r="H195">
        <v>1</v>
      </c>
      <c r="I195">
        <v>1</v>
      </c>
      <c r="J195">
        <v>0</v>
      </c>
      <c r="K195">
        <v>0</v>
      </c>
      <c r="L195">
        <v>0</v>
      </c>
      <c r="M195">
        <v>0</v>
      </c>
      <c r="N195" t="s">
        <v>46</v>
      </c>
      <c r="O195" t="s">
        <v>46</v>
      </c>
      <c r="P195" t="s">
        <v>46</v>
      </c>
      <c r="Q195" t="s">
        <v>46</v>
      </c>
      <c r="R195" t="s">
        <v>46</v>
      </c>
      <c r="S195" t="s">
        <v>46</v>
      </c>
      <c r="T195" t="s">
        <v>46</v>
      </c>
      <c r="U195">
        <v>1</v>
      </c>
      <c r="V195">
        <v>1</v>
      </c>
      <c r="W195">
        <v>1</v>
      </c>
      <c r="X195">
        <v>0</v>
      </c>
      <c r="Y195" t="s">
        <v>46</v>
      </c>
      <c r="Z195">
        <v>1</v>
      </c>
      <c r="AA195" t="s">
        <v>46</v>
      </c>
      <c r="AB195" t="s">
        <v>46</v>
      </c>
      <c r="AC195" t="s">
        <v>46</v>
      </c>
      <c r="AD195">
        <v>0</v>
      </c>
      <c r="AE195">
        <v>0</v>
      </c>
      <c r="AF195">
        <v>0</v>
      </c>
      <c r="AG195">
        <v>0</v>
      </c>
      <c r="AH195">
        <v>1</v>
      </c>
      <c r="AI195">
        <v>0</v>
      </c>
      <c r="AJ195" t="s">
        <v>46</v>
      </c>
      <c r="AK195">
        <v>1</v>
      </c>
      <c r="AL195" t="s">
        <v>46</v>
      </c>
      <c r="AM195" t="s">
        <v>46</v>
      </c>
      <c r="AN195" t="s">
        <v>46</v>
      </c>
      <c r="AO195" t="s">
        <v>46</v>
      </c>
      <c r="AP195" t="s">
        <v>46</v>
      </c>
      <c r="AQ195" t="s">
        <v>46</v>
      </c>
      <c r="AR195">
        <v>0</v>
      </c>
      <c r="AS195">
        <v>2021</v>
      </c>
    </row>
    <row r="196" spans="1:45" x14ac:dyDescent="0.3">
      <c r="A196">
        <v>824010007</v>
      </c>
      <c r="B196" t="s">
        <v>246</v>
      </c>
      <c r="C196" t="s">
        <v>41</v>
      </c>
      <c r="D196" t="s">
        <v>42</v>
      </c>
      <c r="E196" t="s">
        <v>43</v>
      </c>
      <c r="F196">
        <v>1</v>
      </c>
      <c r="G196">
        <v>1</v>
      </c>
      <c r="H196">
        <v>1</v>
      </c>
      <c r="I196">
        <v>1</v>
      </c>
      <c r="J196">
        <v>0</v>
      </c>
      <c r="K196">
        <v>0</v>
      </c>
      <c r="L196">
        <v>0</v>
      </c>
      <c r="M196">
        <v>0</v>
      </c>
      <c r="N196" t="s">
        <v>44</v>
      </c>
      <c r="O196" t="s">
        <v>54</v>
      </c>
      <c r="P196">
        <v>1</v>
      </c>
      <c r="Q196">
        <v>0</v>
      </c>
      <c r="R196">
        <v>0</v>
      </c>
      <c r="S196">
        <v>1</v>
      </c>
      <c r="T196">
        <v>1</v>
      </c>
      <c r="U196">
        <v>1</v>
      </c>
      <c r="V196">
        <v>1</v>
      </c>
      <c r="W196">
        <v>1</v>
      </c>
      <c r="X196">
        <v>0</v>
      </c>
      <c r="Y196">
        <v>1</v>
      </c>
      <c r="Z196">
        <v>1</v>
      </c>
      <c r="AA196">
        <v>0</v>
      </c>
      <c r="AB196">
        <v>1</v>
      </c>
      <c r="AC196">
        <v>0</v>
      </c>
      <c r="AD196">
        <v>0</v>
      </c>
      <c r="AE196">
        <v>0</v>
      </c>
      <c r="AF196">
        <v>0</v>
      </c>
      <c r="AG196">
        <v>0</v>
      </c>
      <c r="AH196">
        <v>1</v>
      </c>
      <c r="AI196">
        <v>0</v>
      </c>
      <c r="AJ196">
        <v>1</v>
      </c>
      <c r="AK196">
        <v>0</v>
      </c>
      <c r="AL196">
        <v>1</v>
      </c>
      <c r="AM196" t="s">
        <v>46</v>
      </c>
      <c r="AN196" t="s">
        <v>46</v>
      </c>
      <c r="AO196" t="s">
        <v>46</v>
      </c>
      <c r="AP196" t="s">
        <v>46</v>
      </c>
      <c r="AQ196" t="s">
        <v>46</v>
      </c>
      <c r="AR196">
        <v>0</v>
      </c>
      <c r="AS196">
        <v>2021</v>
      </c>
    </row>
    <row r="197" spans="1:45" x14ac:dyDescent="0.3">
      <c r="A197">
        <v>809830008</v>
      </c>
      <c r="B197" t="s">
        <v>247</v>
      </c>
      <c r="C197" t="s">
        <v>41</v>
      </c>
      <c r="D197" t="s">
        <v>42</v>
      </c>
      <c r="E197" t="s">
        <v>48</v>
      </c>
      <c r="F197">
        <v>1</v>
      </c>
      <c r="G197">
        <v>1</v>
      </c>
      <c r="H197">
        <v>1</v>
      </c>
      <c r="I197">
        <v>1</v>
      </c>
      <c r="J197">
        <v>0</v>
      </c>
      <c r="K197">
        <v>0</v>
      </c>
      <c r="L197">
        <v>0</v>
      </c>
      <c r="M197">
        <v>0</v>
      </c>
      <c r="N197" t="s">
        <v>51</v>
      </c>
      <c r="O197" t="s">
        <v>45</v>
      </c>
      <c r="P197">
        <v>1</v>
      </c>
      <c r="Q197">
        <v>0</v>
      </c>
      <c r="R197">
        <v>0</v>
      </c>
      <c r="S197">
        <v>1</v>
      </c>
      <c r="T197">
        <v>1</v>
      </c>
      <c r="U197">
        <v>1</v>
      </c>
      <c r="V197">
        <v>1</v>
      </c>
      <c r="W197">
        <v>1</v>
      </c>
      <c r="X197">
        <v>0</v>
      </c>
      <c r="Y197">
        <v>1</v>
      </c>
      <c r="Z197">
        <v>1</v>
      </c>
      <c r="AA197">
        <v>0</v>
      </c>
      <c r="AB197">
        <v>0</v>
      </c>
      <c r="AC197">
        <v>0</v>
      </c>
      <c r="AD197">
        <v>0</v>
      </c>
      <c r="AE197">
        <v>0</v>
      </c>
      <c r="AF197">
        <v>0</v>
      </c>
      <c r="AG197">
        <v>0</v>
      </c>
      <c r="AH197">
        <v>1</v>
      </c>
      <c r="AI197">
        <v>1</v>
      </c>
      <c r="AJ197">
        <v>1</v>
      </c>
      <c r="AK197">
        <v>1</v>
      </c>
      <c r="AL197">
        <v>1</v>
      </c>
      <c r="AM197" t="s">
        <v>46</v>
      </c>
      <c r="AN197" t="s">
        <v>46</v>
      </c>
      <c r="AO197" t="s">
        <v>46</v>
      </c>
      <c r="AP197" t="s">
        <v>46</v>
      </c>
      <c r="AQ197" t="s">
        <v>46</v>
      </c>
      <c r="AR197">
        <v>0</v>
      </c>
      <c r="AS197">
        <v>2021</v>
      </c>
    </row>
    <row r="198" spans="1:45" x14ac:dyDescent="0.3">
      <c r="A198">
        <v>826280001</v>
      </c>
      <c r="B198" t="s">
        <v>248</v>
      </c>
      <c r="C198" t="s">
        <v>41</v>
      </c>
      <c r="D198" t="s">
        <v>42</v>
      </c>
      <c r="E198" t="s">
        <v>43</v>
      </c>
      <c r="F198">
        <v>1</v>
      </c>
      <c r="G198">
        <v>0</v>
      </c>
      <c r="H198">
        <v>1</v>
      </c>
      <c r="I198">
        <v>1</v>
      </c>
      <c r="J198">
        <v>0</v>
      </c>
      <c r="K198">
        <v>0</v>
      </c>
      <c r="L198">
        <v>0</v>
      </c>
      <c r="M198">
        <v>0</v>
      </c>
      <c r="N198" t="s">
        <v>44</v>
      </c>
      <c r="O198" t="s">
        <v>45</v>
      </c>
      <c r="P198">
        <v>1</v>
      </c>
      <c r="Q198">
        <v>0</v>
      </c>
      <c r="R198">
        <v>0</v>
      </c>
      <c r="S198">
        <v>1</v>
      </c>
      <c r="T198">
        <v>1</v>
      </c>
      <c r="U198">
        <v>0</v>
      </c>
      <c r="V198">
        <v>1</v>
      </c>
      <c r="W198">
        <v>1</v>
      </c>
      <c r="X198">
        <v>0</v>
      </c>
      <c r="Y198">
        <v>1</v>
      </c>
      <c r="Z198">
        <v>0</v>
      </c>
      <c r="AA198">
        <v>0</v>
      </c>
      <c r="AB198">
        <v>1</v>
      </c>
      <c r="AC198">
        <v>0</v>
      </c>
      <c r="AD198">
        <v>0</v>
      </c>
      <c r="AE198">
        <v>0</v>
      </c>
      <c r="AF198">
        <v>0</v>
      </c>
      <c r="AG198">
        <v>0</v>
      </c>
      <c r="AH198">
        <v>1</v>
      </c>
      <c r="AI198">
        <v>0</v>
      </c>
      <c r="AJ198">
        <v>1</v>
      </c>
      <c r="AK198">
        <v>1</v>
      </c>
      <c r="AL198">
        <v>1</v>
      </c>
      <c r="AM198" t="s">
        <v>46</v>
      </c>
      <c r="AN198" t="s">
        <v>46</v>
      </c>
      <c r="AO198" t="s">
        <v>46</v>
      </c>
      <c r="AP198" t="s">
        <v>46</v>
      </c>
      <c r="AQ198" t="s">
        <v>46</v>
      </c>
      <c r="AR198">
        <v>0</v>
      </c>
      <c r="AS198">
        <v>2021</v>
      </c>
    </row>
    <row r="199" spans="1:45" x14ac:dyDescent="0.3">
      <c r="A199">
        <v>826490004</v>
      </c>
      <c r="B199" t="s">
        <v>249</v>
      </c>
      <c r="C199" t="s">
        <v>41</v>
      </c>
      <c r="D199" t="s">
        <v>42</v>
      </c>
      <c r="E199" t="s">
        <v>43</v>
      </c>
      <c r="F199">
        <v>1</v>
      </c>
      <c r="G199">
        <v>0</v>
      </c>
      <c r="H199">
        <v>1</v>
      </c>
      <c r="I199">
        <v>1</v>
      </c>
      <c r="J199">
        <v>0</v>
      </c>
      <c r="K199">
        <v>0</v>
      </c>
      <c r="L199" t="s">
        <v>46</v>
      </c>
      <c r="M199">
        <v>0</v>
      </c>
      <c r="N199" t="s">
        <v>51</v>
      </c>
      <c r="O199" t="s">
        <v>45</v>
      </c>
      <c r="P199">
        <v>1</v>
      </c>
      <c r="Q199">
        <v>0</v>
      </c>
      <c r="R199">
        <v>0</v>
      </c>
      <c r="S199">
        <v>1</v>
      </c>
      <c r="T199">
        <v>1</v>
      </c>
      <c r="U199">
        <v>1</v>
      </c>
      <c r="V199">
        <v>1</v>
      </c>
      <c r="W199">
        <v>1</v>
      </c>
      <c r="X199">
        <v>0</v>
      </c>
      <c r="Y199">
        <v>1</v>
      </c>
      <c r="Z199">
        <v>0</v>
      </c>
      <c r="AA199">
        <v>0</v>
      </c>
      <c r="AB199">
        <v>1</v>
      </c>
      <c r="AC199">
        <v>0</v>
      </c>
      <c r="AD199">
        <v>0</v>
      </c>
      <c r="AE199">
        <v>0</v>
      </c>
      <c r="AF199">
        <v>0</v>
      </c>
      <c r="AG199">
        <v>0</v>
      </c>
      <c r="AH199">
        <v>1</v>
      </c>
      <c r="AI199">
        <v>0</v>
      </c>
      <c r="AJ199">
        <v>1</v>
      </c>
      <c r="AK199">
        <v>1</v>
      </c>
      <c r="AL199">
        <v>1</v>
      </c>
      <c r="AM199" t="s">
        <v>46</v>
      </c>
      <c r="AN199" t="s">
        <v>46</v>
      </c>
      <c r="AO199" t="s">
        <v>46</v>
      </c>
      <c r="AP199" t="s">
        <v>46</v>
      </c>
      <c r="AQ199" t="s">
        <v>46</v>
      </c>
      <c r="AR199">
        <v>0</v>
      </c>
      <c r="AS199">
        <v>2021</v>
      </c>
    </row>
    <row r="200" spans="1:45" x14ac:dyDescent="0.3">
      <c r="A200">
        <v>826520002</v>
      </c>
      <c r="B200" t="s">
        <v>250</v>
      </c>
      <c r="C200" t="s">
        <v>41</v>
      </c>
      <c r="D200" t="s">
        <v>42</v>
      </c>
      <c r="E200" t="s">
        <v>48</v>
      </c>
      <c r="F200">
        <v>1</v>
      </c>
      <c r="G200">
        <v>1</v>
      </c>
      <c r="H200">
        <v>1</v>
      </c>
      <c r="I200">
        <v>1</v>
      </c>
      <c r="J200">
        <v>0</v>
      </c>
      <c r="K200">
        <v>0</v>
      </c>
      <c r="L200">
        <v>0</v>
      </c>
      <c r="M200">
        <v>0</v>
      </c>
      <c r="N200" t="s">
        <v>44</v>
      </c>
      <c r="O200" t="s">
        <v>62</v>
      </c>
      <c r="P200">
        <v>1</v>
      </c>
      <c r="Q200">
        <v>1</v>
      </c>
      <c r="R200">
        <v>1</v>
      </c>
      <c r="S200">
        <v>1</v>
      </c>
      <c r="T200">
        <v>1</v>
      </c>
      <c r="U200">
        <v>1</v>
      </c>
      <c r="V200">
        <v>1</v>
      </c>
      <c r="W200">
        <v>1</v>
      </c>
      <c r="X200">
        <v>0</v>
      </c>
      <c r="Y200">
        <v>1</v>
      </c>
      <c r="Z200">
        <v>1</v>
      </c>
      <c r="AA200">
        <v>0</v>
      </c>
      <c r="AB200">
        <v>1</v>
      </c>
      <c r="AC200">
        <v>0</v>
      </c>
      <c r="AD200">
        <v>0</v>
      </c>
      <c r="AE200">
        <v>0</v>
      </c>
      <c r="AF200">
        <v>0</v>
      </c>
      <c r="AG200">
        <v>0</v>
      </c>
      <c r="AH200">
        <v>1</v>
      </c>
      <c r="AI200">
        <v>0</v>
      </c>
      <c r="AJ200">
        <v>1</v>
      </c>
      <c r="AK200">
        <v>0</v>
      </c>
      <c r="AL200">
        <v>1</v>
      </c>
      <c r="AM200" t="s">
        <v>46</v>
      </c>
      <c r="AN200" t="s">
        <v>46</v>
      </c>
      <c r="AO200" t="s">
        <v>46</v>
      </c>
      <c r="AP200" t="s">
        <v>46</v>
      </c>
      <c r="AQ200" t="s">
        <v>46</v>
      </c>
      <c r="AR200">
        <v>0</v>
      </c>
      <c r="AS200">
        <v>2021</v>
      </c>
    </row>
    <row r="201" spans="1:45" x14ac:dyDescent="0.3">
      <c r="A201">
        <v>826340003</v>
      </c>
      <c r="B201" t="s">
        <v>251</v>
      </c>
      <c r="C201" t="s">
        <v>41</v>
      </c>
      <c r="D201" t="s">
        <v>42</v>
      </c>
      <c r="E201" t="s">
        <v>68</v>
      </c>
      <c r="F201">
        <v>1</v>
      </c>
      <c r="G201">
        <v>1</v>
      </c>
      <c r="H201">
        <v>1</v>
      </c>
      <c r="I201">
        <v>1</v>
      </c>
      <c r="J201">
        <v>0</v>
      </c>
      <c r="K201">
        <v>0</v>
      </c>
      <c r="L201">
        <v>0</v>
      </c>
      <c r="M201">
        <v>0</v>
      </c>
      <c r="N201" t="s">
        <v>44</v>
      </c>
      <c r="O201" t="s">
        <v>45</v>
      </c>
      <c r="P201">
        <v>1</v>
      </c>
      <c r="Q201">
        <v>0</v>
      </c>
      <c r="R201">
        <v>0</v>
      </c>
      <c r="S201">
        <v>1</v>
      </c>
      <c r="T201">
        <v>1</v>
      </c>
      <c r="U201">
        <v>1</v>
      </c>
      <c r="V201">
        <v>1</v>
      </c>
      <c r="W201">
        <v>1</v>
      </c>
      <c r="X201">
        <v>0</v>
      </c>
      <c r="Y201">
        <v>1</v>
      </c>
      <c r="Z201">
        <v>0</v>
      </c>
      <c r="AA201">
        <v>0</v>
      </c>
      <c r="AB201">
        <v>0</v>
      </c>
      <c r="AC201">
        <v>0</v>
      </c>
      <c r="AD201">
        <v>0</v>
      </c>
      <c r="AE201">
        <v>0</v>
      </c>
      <c r="AF201">
        <v>0</v>
      </c>
      <c r="AG201">
        <v>0</v>
      </c>
      <c r="AH201">
        <v>1</v>
      </c>
      <c r="AI201">
        <v>1</v>
      </c>
      <c r="AJ201">
        <v>1</v>
      </c>
      <c r="AK201">
        <v>1</v>
      </c>
      <c r="AL201">
        <v>1</v>
      </c>
      <c r="AM201" t="s">
        <v>46</v>
      </c>
      <c r="AN201">
        <v>1</v>
      </c>
      <c r="AO201">
        <v>1</v>
      </c>
      <c r="AP201" t="s">
        <v>46</v>
      </c>
      <c r="AQ201" t="s">
        <v>46</v>
      </c>
      <c r="AR201">
        <v>0</v>
      </c>
      <c r="AS201">
        <v>2021</v>
      </c>
    </row>
    <row r="202" spans="1:45" x14ac:dyDescent="0.3">
      <c r="A202">
        <v>824440003</v>
      </c>
      <c r="B202" t="s">
        <v>252</v>
      </c>
      <c r="C202" t="s">
        <v>41</v>
      </c>
      <c r="D202" t="s">
        <v>42</v>
      </c>
      <c r="E202" t="s">
        <v>43</v>
      </c>
      <c r="F202">
        <v>1</v>
      </c>
      <c r="G202">
        <v>1</v>
      </c>
      <c r="H202">
        <v>1</v>
      </c>
      <c r="I202">
        <v>1</v>
      </c>
      <c r="J202">
        <v>0</v>
      </c>
      <c r="K202">
        <v>0</v>
      </c>
      <c r="L202">
        <v>0</v>
      </c>
      <c r="M202">
        <v>0</v>
      </c>
      <c r="N202" t="s">
        <v>44</v>
      </c>
      <c r="O202" t="s">
        <v>45</v>
      </c>
      <c r="P202">
        <v>1</v>
      </c>
      <c r="Q202">
        <v>0</v>
      </c>
      <c r="R202">
        <v>0</v>
      </c>
      <c r="S202">
        <v>1</v>
      </c>
      <c r="T202">
        <v>1</v>
      </c>
      <c r="U202">
        <v>1</v>
      </c>
      <c r="V202">
        <v>1</v>
      </c>
      <c r="W202">
        <v>1</v>
      </c>
      <c r="X202">
        <v>0</v>
      </c>
      <c r="Y202">
        <v>1</v>
      </c>
      <c r="Z202">
        <v>0</v>
      </c>
      <c r="AA202">
        <v>1</v>
      </c>
      <c r="AB202">
        <v>1</v>
      </c>
      <c r="AC202">
        <v>0</v>
      </c>
      <c r="AD202">
        <v>0</v>
      </c>
      <c r="AE202">
        <v>0</v>
      </c>
      <c r="AF202">
        <v>0</v>
      </c>
      <c r="AG202">
        <v>0</v>
      </c>
      <c r="AH202">
        <v>1</v>
      </c>
      <c r="AI202">
        <v>1</v>
      </c>
      <c r="AJ202">
        <v>1</v>
      </c>
      <c r="AK202">
        <v>1</v>
      </c>
      <c r="AL202">
        <v>1</v>
      </c>
      <c r="AM202" t="s">
        <v>46</v>
      </c>
      <c r="AN202" t="s">
        <v>46</v>
      </c>
      <c r="AO202" t="s">
        <v>46</v>
      </c>
      <c r="AP202" t="s">
        <v>46</v>
      </c>
      <c r="AQ202" t="s">
        <v>46</v>
      </c>
      <c r="AR202">
        <v>0</v>
      </c>
      <c r="AS202">
        <v>2021</v>
      </c>
    </row>
    <row r="203" spans="1:45" x14ac:dyDescent="0.3">
      <c r="A203">
        <v>824570005</v>
      </c>
      <c r="B203" t="s">
        <v>253</v>
      </c>
      <c r="C203" t="s">
        <v>41</v>
      </c>
      <c r="D203" t="s">
        <v>42</v>
      </c>
      <c r="E203" t="s">
        <v>61</v>
      </c>
      <c r="F203">
        <v>1</v>
      </c>
      <c r="G203">
        <v>1</v>
      </c>
      <c r="H203">
        <v>1</v>
      </c>
      <c r="I203">
        <v>1</v>
      </c>
      <c r="J203">
        <v>1</v>
      </c>
      <c r="K203">
        <v>1</v>
      </c>
      <c r="L203">
        <v>1</v>
      </c>
      <c r="M203">
        <v>1</v>
      </c>
      <c r="N203" t="s">
        <v>46</v>
      </c>
      <c r="O203" t="s">
        <v>46</v>
      </c>
      <c r="P203" t="s">
        <v>46</v>
      </c>
      <c r="Q203" t="s">
        <v>46</v>
      </c>
      <c r="R203" t="s">
        <v>46</v>
      </c>
      <c r="S203" t="s">
        <v>46</v>
      </c>
      <c r="T203" t="s">
        <v>46</v>
      </c>
      <c r="U203">
        <v>0</v>
      </c>
      <c r="V203">
        <v>1</v>
      </c>
      <c r="W203">
        <v>1</v>
      </c>
      <c r="X203">
        <v>0</v>
      </c>
      <c r="Y203" t="s">
        <v>46</v>
      </c>
      <c r="Z203">
        <v>1</v>
      </c>
      <c r="AA203" t="s">
        <v>46</v>
      </c>
      <c r="AB203" t="s">
        <v>46</v>
      </c>
      <c r="AC203" t="s">
        <v>46</v>
      </c>
      <c r="AD203">
        <v>0</v>
      </c>
      <c r="AE203">
        <v>1</v>
      </c>
      <c r="AF203">
        <v>0</v>
      </c>
      <c r="AG203">
        <v>1</v>
      </c>
      <c r="AH203">
        <v>1</v>
      </c>
      <c r="AI203">
        <v>1</v>
      </c>
      <c r="AJ203" t="s">
        <v>46</v>
      </c>
      <c r="AK203">
        <v>0</v>
      </c>
      <c r="AL203" t="s">
        <v>46</v>
      </c>
      <c r="AM203" t="s">
        <v>46</v>
      </c>
      <c r="AN203">
        <v>1</v>
      </c>
      <c r="AO203">
        <v>1</v>
      </c>
      <c r="AP203" t="s">
        <v>46</v>
      </c>
      <c r="AQ203" t="s">
        <v>46</v>
      </c>
      <c r="AR203">
        <v>0</v>
      </c>
      <c r="AS203">
        <v>2021</v>
      </c>
    </row>
    <row r="204" spans="1:45" x14ac:dyDescent="0.3">
      <c r="A204">
        <v>824600000</v>
      </c>
      <c r="B204" t="s">
        <v>254</v>
      </c>
      <c r="C204" t="s">
        <v>41</v>
      </c>
      <c r="D204" t="s">
        <v>42</v>
      </c>
      <c r="E204" t="s">
        <v>48</v>
      </c>
      <c r="F204">
        <v>1</v>
      </c>
      <c r="G204">
        <v>1</v>
      </c>
      <c r="H204">
        <v>1</v>
      </c>
      <c r="I204">
        <v>1</v>
      </c>
      <c r="J204">
        <v>0</v>
      </c>
      <c r="K204">
        <v>0</v>
      </c>
      <c r="L204">
        <v>0</v>
      </c>
      <c r="M204">
        <v>0</v>
      </c>
      <c r="N204" t="s">
        <v>44</v>
      </c>
      <c r="O204" t="s">
        <v>54</v>
      </c>
      <c r="P204">
        <v>1</v>
      </c>
      <c r="Q204">
        <v>0</v>
      </c>
      <c r="R204">
        <v>0</v>
      </c>
      <c r="S204">
        <v>1</v>
      </c>
      <c r="T204">
        <v>1</v>
      </c>
      <c r="U204">
        <v>1</v>
      </c>
      <c r="V204">
        <v>1</v>
      </c>
      <c r="W204">
        <v>1</v>
      </c>
      <c r="X204">
        <v>0</v>
      </c>
      <c r="Y204">
        <v>1</v>
      </c>
      <c r="Z204">
        <v>1</v>
      </c>
      <c r="AA204">
        <v>0</v>
      </c>
      <c r="AB204">
        <v>0</v>
      </c>
      <c r="AC204">
        <v>0</v>
      </c>
      <c r="AD204">
        <v>0</v>
      </c>
      <c r="AE204">
        <v>0</v>
      </c>
      <c r="AF204">
        <v>0</v>
      </c>
      <c r="AG204">
        <v>0</v>
      </c>
      <c r="AH204">
        <v>1</v>
      </c>
      <c r="AI204">
        <v>0</v>
      </c>
      <c r="AJ204">
        <v>1</v>
      </c>
      <c r="AK204">
        <v>1</v>
      </c>
      <c r="AL204">
        <v>1</v>
      </c>
      <c r="AM204" t="s">
        <v>46</v>
      </c>
      <c r="AN204" t="s">
        <v>46</v>
      </c>
      <c r="AO204" t="s">
        <v>46</v>
      </c>
      <c r="AP204" t="s">
        <v>46</v>
      </c>
      <c r="AQ204" t="s">
        <v>46</v>
      </c>
      <c r="AR204">
        <v>0</v>
      </c>
      <c r="AS204">
        <v>2021</v>
      </c>
    </row>
    <row r="205" spans="1:45" x14ac:dyDescent="0.3">
      <c r="A205">
        <v>824760009</v>
      </c>
      <c r="B205" t="s">
        <v>255</v>
      </c>
      <c r="C205" t="s">
        <v>41</v>
      </c>
      <c r="D205" t="s">
        <v>42</v>
      </c>
      <c r="E205" t="s">
        <v>48</v>
      </c>
      <c r="F205">
        <v>1</v>
      </c>
      <c r="G205">
        <v>1</v>
      </c>
      <c r="H205">
        <v>1</v>
      </c>
      <c r="I205">
        <v>1</v>
      </c>
      <c r="J205">
        <v>0</v>
      </c>
      <c r="K205">
        <v>0</v>
      </c>
      <c r="L205">
        <v>0</v>
      </c>
      <c r="M205">
        <v>0</v>
      </c>
      <c r="N205" t="s">
        <v>44</v>
      </c>
      <c r="O205" t="s">
        <v>54</v>
      </c>
      <c r="P205">
        <v>1</v>
      </c>
      <c r="Q205">
        <v>0</v>
      </c>
      <c r="R205">
        <v>0</v>
      </c>
      <c r="S205">
        <v>1</v>
      </c>
      <c r="T205">
        <v>1</v>
      </c>
      <c r="U205">
        <v>0</v>
      </c>
      <c r="V205">
        <v>1</v>
      </c>
      <c r="W205">
        <v>1</v>
      </c>
      <c r="X205">
        <v>0</v>
      </c>
      <c r="Y205">
        <v>1</v>
      </c>
      <c r="Z205">
        <v>1</v>
      </c>
      <c r="AA205">
        <v>1</v>
      </c>
      <c r="AB205">
        <v>1</v>
      </c>
      <c r="AC205">
        <v>0</v>
      </c>
      <c r="AD205">
        <v>0</v>
      </c>
      <c r="AE205">
        <v>0</v>
      </c>
      <c r="AF205">
        <v>0</v>
      </c>
      <c r="AG205">
        <v>0</v>
      </c>
      <c r="AH205">
        <v>1</v>
      </c>
      <c r="AI205">
        <v>0</v>
      </c>
      <c r="AJ205">
        <v>1</v>
      </c>
      <c r="AK205">
        <v>1</v>
      </c>
      <c r="AL205">
        <v>1</v>
      </c>
      <c r="AM205" t="s">
        <v>46</v>
      </c>
      <c r="AN205" t="s">
        <v>46</v>
      </c>
      <c r="AO205" t="s">
        <v>46</v>
      </c>
      <c r="AP205" t="s">
        <v>46</v>
      </c>
      <c r="AQ205" t="s">
        <v>46</v>
      </c>
      <c r="AR205">
        <v>0</v>
      </c>
      <c r="AS205">
        <v>2021</v>
      </c>
    </row>
    <row r="206" spans="1:45" x14ac:dyDescent="0.3">
      <c r="A206">
        <v>824820002</v>
      </c>
      <c r="B206" t="s">
        <v>256</v>
      </c>
      <c r="C206" t="s">
        <v>41</v>
      </c>
      <c r="D206" t="s">
        <v>42</v>
      </c>
      <c r="E206" t="s">
        <v>43</v>
      </c>
      <c r="F206">
        <v>1</v>
      </c>
      <c r="G206">
        <v>1</v>
      </c>
      <c r="H206">
        <v>1</v>
      </c>
      <c r="I206">
        <v>1</v>
      </c>
      <c r="J206">
        <v>0</v>
      </c>
      <c r="K206">
        <v>0</v>
      </c>
      <c r="L206">
        <v>0</v>
      </c>
      <c r="M206">
        <v>0</v>
      </c>
      <c r="N206" t="s">
        <v>44</v>
      </c>
      <c r="O206" t="s">
        <v>54</v>
      </c>
      <c r="P206">
        <v>0</v>
      </c>
      <c r="Q206">
        <v>0</v>
      </c>
      <c r="R206">
        <v>0</v>
      </c>
      <c r="S206">
        <v>1</v>
      </c>
      <c r="T206">
        <v>1</v>
      </c>
      <c r="U206">
        <v>1</v>
      </c>
      <c r="V206">
        <v>1</v>
      </c>
      <c r="W206">
        <v>1</v>
      </c>
      <c r="X206">
        <v>0</v>
      </c>
      <c r="Y206">
        <v>1</v>
      </c>
      <c r="Z206">
        <v>1</v>
      </c>
      <c r="AA206">
        <v>1</v>
      </c>
      <c r="AB206">
        <v>0</v>
      </c>
      <c r="AC206">
        <v>0</v>
      </c>
      <c r="AD206">
        <v>0</v>
      </c>
      <c r="AE206">
        <v>0</v>
      </c>
      <c r="AF206">
        <v>0</v>
      </c>
      <c r="AG206">
        <v>0</v>
      </c>
      <c r="AH206">
        <v>1</v>
      </c>
      <c r="AI206">
        <v>1</v>
      </c>
      <c r="AJ206">
        <v>1</v>
      </c>
      <c r="AK206">
        <v>1</v>
      </c>
      <c r="AL206">
        <v>1</v>
      </c>
      <c r="AM206" t="s">
        <v>46</v>
      </c>
      <c r="AN206" t="s">
        <v>46</v>
      </c>
      <c r="AO206" t="s">
        <v>46</v>
      </c>
      <c r="AP206" t="s">
        <v>46</v>
      </c>
      <c r="AQ206" t="s">
        <v>46</v>
      </c>
      <c r="AR206">
        <v>0</v>
      </c>
      <c r="AS206">
        <v>2021</v>
      </c>
    </row>
    <row r="207" spans="1:45" x14ac:dyDescent="0.3">
      <c r="A207">
        <v>825080001</v>
      </c>
      <c r="B207" t="s">
        <v>257</v>
      </c>
      <c r="C207" t="s">
        <v>41</v>
      </c>
      <c r="D207" t="s">
        <v>42</v>
      </c>
      <c r="E207" t="s">
        <v>43</v>
      </c>
      <c r="F207">
        <v>1</v>
      </c>
      <c r="G207">
        <v>1</v>
      </c>
      <c r="H207">
        <v>1</v>
      </c>
      <c r="I207">
        <v>1</v>
      </c>
      <c r="J207">
        <v>0</v>
      </c>
      <c r="K207">
        <v>0</v>
      </c>
      <c r="L207">
        <v>0</v>
      </c>
      <c r="M207">
        <v>0</v>
      </c>
      <c r="N207" t="s">
        <v>44</v>
      </c>
      <c r="O207" t="s">
        <v>45</v>
      </c>
      <c r="P207">
        <v>1</v>
      </c>
      <c r="Q207">
        <v>0</v>
      </c>
      <c r="R207">
        <v>0</v>
      </c>
      <c r="S207">
        <v>1</v>
      </c>
      <c r="T207">
        <v>1</v>
      </c>
      <c r="U207">
        <v>1</v>
      </c>
      <c r="V207">
        <v>1</v>
      </c>
      <c r="W207">
        <v>1</v>
      </c>
      <c r="X207">
        <v>0</v>
      </c>
      <c r="Y207">
        <v>1</v>
      </c>
      <c r="Z207">
        <v>1</v>
      </c>
      <c r="AA207">
        <v>1</v>
      </c>
      <c r="AB207">
        <v>1</v>
      </c>
      <c r="AC207">
        <v>0</v>
      </c>
      <c r="AD207">
        <v>0</v>
      </c>
      <c r="AE207">
        <v>0</v>
      </c>
      <c r="AF207">
        <v>0</v>
      </c>
      <c r="AG207">
        <v>0</v>
      </c>
      <c r="AH207">
        <v>1</v>
      </c>
      <c r="AI207">
        <v>1</v>
      </c>
      <c r="AJ207">
        <v>1</v>
      </c>
      <c r="AK207">
        <v>0</v>
      </c>
      <c r="AL207">
        <v>1</v>
      </c>
      <c r="AM207" t="s">
        <v>46</v>
      </c>
      <c r="AN207" t="s">
        <v>46</v>
      </c>
      <c r="AO207" t="s">
        <v>46</v>
      </c>
      <c r="AP207" t="s">
        <v>46</v>
      </c>
      <c r="AQ207" t="s">
        <v>46</v>
      </c>
      <c r="AR207">
        <v>0</v>
      </c>
      <c r="AS207">
        <v>2021</v>
      </c>
    </row>
    <row r="208" spans="1:45" x14ac:dyDescent="0.3">
      <c r="A208">
        <v>825150006</v>
      </c>
      <c r="B208" t="s">
        <v>258</v>
      </c>
      <c r="C208" t="s">
        <v>41</v>
      </c>
      <c r="D208" t="s">
        <v>42</v>
      </c>
      <c r="E208" t="s">
        <v>43</v>
      </c>
      <c r="F208">
        <v>1</v>
      </c>
      <c r="G208">
        <v>0</v>
      </c>
      <c r="H208">
        <v>0</v>
      </c>
      <c r="I208">
        <v>1</v>
      </c>
      <c r="J208">
        <v>0</v>
      </c>
      <c r="K208">
        <v>0</v>
      </c>
      <c r="L208">
        <v>0</v>
      </c>
      <c r="M208">
        <v>0</v>
      </c>
      <c r="N208" t="s">
        <v>46</v>
      </c>
      <c r="O208" t="s">
        <v>46</v>
      </c>
      <c r="P208" t="s">
        <v>46</v>
      </c>
      <c r="Q208" t="s">
        <v>46</v>
      </c>
      <c r="R208" t="s">
        <v>46</v>
      </c>
      <c r="S208" t="s">
        <v>46</v>
      </c>
      <c r="T208" t="s">
        <v>46</v>
      </c>
      <c r="U208">
        <v>1</v>
      </c>
      <c r="V208">
        <v>1</v>
      </c>
      <c r="W208">
        <v>1</v>
      </c>
      <c r="X208">
        <v>0</v>
      </c>
      <c r="Y208" t="s">
        <v>46</v>
      </c>
      <c r="Z208">
        <v>0</v>
      </c>
      <c r="AA208" t="s">
        <v>46</v>
      </c>
      <c r="AB208" t="s">
        <v>46</v>
      </c>
      <c r="AC208" t="s">
        <v>46</v>
      </c>
      <c r="AD208">
        <v>0</v>
      </c>
      <c r="AE208">
        <v>0</v>
      </c>
      <c r="AF208">
        <v>0</v>
      </c>
      <c r="AG208">
        <v>0</v>
      </c>
      <c r="AH208">
        <v>0</v>
      </c>
      <c r="AI208">
        <v>0</v>
      </c>
      <c r="AJ208" t="s">
        <v>46</v>
      </c>
      <c r="AK208">
        <v>1</v>
      </c>
      <c r="AL208" t="s">
        <v>46</v>
      </c>
      <c r="AM208" t="s">
        <v>46</v>
      </c>
      <c r="AN208" t="s">
        <v>46</v>
      </c>
      <c r="AO208" t="s">
        <v>46</v>
      </c>
      <c r="AP208" t="s">
        <v>46</v>
      </c>
      <c r="AQ208" t="s">
        <v>46</v>
      </c>
      <c r="AR208">
        <v>0</v>
      </c>
      <c r="AS208">
        <v>2021</v>
      </c>
    </row>
    <row r="209" spans="1:45" x14ac:dyDescent="0.3">
      <c r="A209">
        <v>825410007</v>
      </c>
      <c r="B209" t="s">
        <v>259</v>
      </c>
      <c r="C209" t="s">
        <v>41</v>
      </c>
      <c r="D209" t="s">
        <v>42</v>
      </c>
      <c r="E209" t="s">
        <v>48</v>
      </c>
      <c r="F209">
        <v>1</v>
      </c>
      <c r="G209">
        <v>1</v>
      </c>
      <c r="H209">
        <v>1</v>
      </c>
      <c r="I209">
        <v>1</v>
      </c>
      <c r="J209">
        <v>0</v>
      </c>
      <c r="K209">
        <v>0</v>
      </c>
      <c r="L209">
        <v>0</v>
      </c>
      <c r="M209">
        <v>0</v>
      </c>
      <c r="N209" t="s">
        <v>51</v>
      </c>
      <c r="O209" t="s">
        <v>45</v>
      </c>
      <c r="P209">
        <v>1</v>
      </c>
      <c r="Q209">
        <v>0</v>
      </c>
      <c r="R209">
        <v>0</v>
      </c>
      <c r="S209">
        <v>1</v>
      </c>
      <c r="T209">
        <v>1</v>
      </c>
      <c r="U209">
        <v>1</v>
      </c>
      <c r="V209">
        <v>1</v>
      </c>
      <c r="W209">
        <v>1</v>
      </c>
      <c r="X209">
        <v>0</v>
      </c>
      <c r="Y209">
        <v>1</v>
      </c>
      <c r="Z209">
        <v>1</v>
      </c>
      <c r="AA209">
        <v>0</v>
      </c>
      <c r="AB209">
        <v>1</v>
      </c>
      <c r="AC209">
        <v>0</v>
      </c>
      <c r="AD209">
        <v>0</v>
      </c>
      <c r="AE209">
        <v>0</v>
      </c>
      <c r="AF209">
        <v>0</v>
      </c>
      <c r="AG209">
        <v>0</v>
      </c>
      <c r="AH209">
        <v>1</v>
      </c>
      <c r="AI209">
        <v>0</v>
      </c>
      <c r="AJ209">
        <v>1</v>
      </c>
      <c r="AK209">
        <v>1</v>
      </c>
      <c r="AL209">
        <v>1</v>
      </c>
      <c r="AM209" t="s">
        <v>46</v>
      </c>
      <c r="AN209" t="s">
        <v>46</v>
      </c>
      <c r="AO209" t="s">
        <v>46</v>
      </c>
      <c r="AP209" t="s">
        <v>46</v>
      </c>
      <c r="AQ209" t="s">
        <v>46</v>
      </c>
      <c r="AR209">
        <v>0</v>
      </c>
      <c r="AS209">
        <v>2021</v>
      </c>
    </row>
    <row r="210" spans="1:45" x14ac:dyDescent="0.3">
      <c r="A210">
        <v>825670005</v>
      </c>
      <c r="B210" t="s">
        <v>260</v>
      </c>
      <c r="C210" t="s">
        <v>41</v>
      </c>
      <c r="D210" t="s">
        <v>42</v>
      </c>
      <c r="E210" t="s">
        <v>48</v>
      </c>
      <c r="F210">
        <v>1</v>
      </c>
      <c r="G210">
        <v>0</v>
      </c>
      <c r="H210">
        <v>1</v>
      </c>
      <c r="I210">
        <v>1</v>
      </c>
      <c r="J210">
        <v>0</v>
      </c>
      <c r="K210">
        <v>0</v>
      </c>
      <c r="L210">
        <v>0</v>
      </c>
      <c r="M210">
        <v>0</v>
      </c>
      <c r="N210" t="s">
        <v>51</v>
      </c>
      <c r="O210" t="s">
        <v>45</v>
      </c>
      <c r="P210">
        <v>1</v>
      </c>
      <c r="Q210">
        <v>0</v>
      </c>
      <c r="R210">
        <v>0</v>
      </c>
      <c r="S210">
        <v>1</v>
      </c>
      <c r="T210">
        <v>1</v>
      </c>
      <c r="U210">
        <v>1</v>
      </c>
      <c r="V210">
        <v>1</v>
      </c>
      <c r="W210">
        <v>1</v>
      </c>
      <c r="X210">
        <v>0</v>
      </c>
      <c r="Y210">
        <v>1</v>
      </c>
      <c r="Z210">
        <v>1</v>
      </c>
      <c r="AA210">
        <v>0</v>
      </c>
      <c r="AB210">
        <v>1</v>
      </c>
      <c r="AC210">
        <v>0</v>
      </c>
      <c r="AD210">
        <v>0</v>
      </c>
      <c r="AE210">
        <v>0</v>
      </c>
      <c r="AF210">
        <v>0</v>
      </c>
      <c r="AG210">
        <v>0</v>
      </c>
      <c r="AH210">
        <v>1</v>
      </c>
      <c r="AI210">
        <v>1</v>
      </c>
      <c r="AJ210">
        <v>1</v>
      </c>
      <c r="AK210">
        <v>0</v>
      </c>
      <c r="AL210">
        <v>1</v>
      </c>
      <c r="AM210" t="s">
        <v>46</v>
      </c>
      <c r="AN210" t="s">
        <v>46</v>
      </c>
      <c r="AO210" t="s">
        <v>46</v>
      </c>
      <c r="AP210" t="s">
        <v>46</v>
      </c>
      <c r="AQ210" t="s">
        <v>46</v>
      </c>
      <c r="AR210">
        <v>0</v>
      </c>
      <c r="AS210">
        <v>2021</v>
      </c>
    </row>
    <row r="211" spans="1:45" x14ac:dyDescent="0.3">
      <c r="A211">
        <v>825920002</v>
      </c>
      <c r="B211" t="s">
        <v>261</v>
      </c>
      <c r="C211" t="s">
        <v>41</v>
      </c>
      <c r="D211" t="s">
        <v>42</v>
      </c>
      <c r="E211" t="s">
        <v>43</v>
      </c>
      <c r="F211">
        <v>1</v>
      </c>
      <c r="G211">
        <v>1</v>
      </c>
      <c r="H211">
        <v>1</v>
      </c>
      <c r="I211">
        <v>1</v>
      </c>
      <c r="J211">
        <v>0</v>
      </c>
      <c r="K211">
        <v>0</v>
      </c>
      <c r="L211">
        <v>0</v>
      </c>
      <c r="M211">
        <v>0</v>
      </c>
      <c r="N211" t="s">
        <v>46</v>
      </c>
      <c r="O211" t="s">
        <v>46</v>
      </c>
      <c r="P211" t="s">
        <v>46</v>
      </c>
      <c r="Q211" t="s">
        <v>46</v>
      </c>
      <c r="R211" t="s">
        <v>46</v>
      </c>
      <c r="S211" t="s">
        <v>46</v>
      </c>
      <c r="T211" t="s">
        <v>46</v>
      </c>
      <c r="U211">
        <v>1</v>
      </c>
      <c r="V211">
        <v>1</v>
      </c>
      <c r="W211">
        <v>1</v>
      </c>
      <c r="X211">
        <v>0</v>
      </c>
      <c r="Y211" t="s">
        <v>46</v>
      </c>
      <c r="Z211">
        <v>1</v>
      </c>
      <c r="AA211" t="s">
        <v>46</v>
      </c>
      <c r="AB211" t="s">
        <v>46</v>
      </c>
      <c r="AC211" t="s">
        <v>46</v>
      </c>
      <c r="AD211">
        <v>0</v>
      </c>
      <c r="AE211">
        <v>0</v>
      </c>
      <c r="AF211">
        <v>0</v>
      </c>
      <c r="AG211">
        <v>0</v>
      </c>
      <c r="AH211">
        <v>1</v>
      </c>
      <c r="AI211">
        <v>1</v>
      </c>
      <c r="AJ211" t="s">
        <v>46</v>
      </c>
      <c r="AK211">
        <v>1</v>
      </c>
      <c r="AL211" t="s">
        <v>46</v>
      </c>
      <c r="AM211" t="s">
        <v>46</v>
      </c>
      <c r="AN211" t="s">
        <v>46</v>
      </c>
      <c r="AO211" t="s">
        <v>46</v>
      </c>
      <c r="AP211" t="s">
        <v>46</v>
      </c>
      <c r="AQ211" t="s">
        <v>46</v>
      </c>
      <c r="AR211">
        <v>0</v>
      </c>
      <c r="AS211">
        <v>2021</v>
      </c>
    </row>
    <row r="212" spans="1:45" x14ac:dyDescent="0.3">
      <c r="A212">
        <v>825890004</v>
      </c>
      <c r="B212" t="s">
        <v>262</v>
      </c>
      <c r="C212" t="s">
        <v>41</v>
      </c>
      <c r="D212" t="s">
        <v>42</v>
      </c>
      <c r="E212" t="s">
        <v>48</v>
      </c>
      <c r="F212">
        <v>1</v>
      </c>
      <c r="G212">
        <v>1</v>
      </c>
      <c r="H212">
        <v>1</v>
      </c>
      <c r="I212">
        <v>1</v>
      </c>
      <c r="J212">
        <v>0</v>
      </c>
      <c r="K212">
        <v>0</v>
      </c>
      <c r="L212">
        <v>0</v>
      </c>
      <c r="M212">
        <v>0</v>
      </c>
      <c r="N212" t="s">
        <v>51</v>
      </c>
      <c r="O212" t="s">
        <v>54</v>
      </c>
      <c r="P212">
        <v>0</v>
      </c>
      <c r="Q212">
        <v>0</v>
      </c>
      <c r="R212">
        <v>0</v>
      </c>
      <c r="S212">
        <v>1</v>
      </c>
      <c r="T212">
        <v>1</v>
      </c>
      <c r="U212">
        <v>0</v>
      </c>
      <c r="V212">
        <v>1</v>
      </c>
      <c r="W212">
        <v>1</v>
      </c>
      <c r="X212">
        <v>0</v>
      </c>
      <c r="Y212">
        <v>1</v>
      </c>
      <c r="Z212">
        <v>1</v>
      </c>
      <c r="AA212">
        <v>0</v>
      </c>
      <c r="AB212">
        <v>0</v>
      </c>
      <c r="AC212">
        <v>0</v>
      </c>
      <c r="AD212">
        <v>0</v>
      </c>
      <c r="AE212">
        <v>0</v>
      </c>
      <c r="AF212">
        <v>0</v>
      </c>
      <c r="AG212">
        <v>0</v>
      </c>
      <c r="AH212">
        <v>1</v>
      </c>
      <c r="AI212">
        <v>0</v>
      </c>
      <c r="AJ212">
        <v>1</v>
      </c>
      <c r="AK212">
        <v>1</v>
      </c>
      <c r="AL212">
        <v>1</v>
      </c>
      <c r="AM212" t="s">
        <v>46</v>
      </c>
      <c r="AN212" t="s">
        <v>46</v>
      </c>
      <c r="AO212" t="s">
        <v>46</v>
      </c>
      <c r="AP212" t="s">
        <v>46</v>
      </c>
      <c r="AQ212" t="s">
        <v>46</v>
      </c>
      <c r="AR212">
        <v>0</v>
      </c>
      <c r="AS212">
        <v>2021</v>
      </c>
    </row>
    <row r="213" spans="1:45" x14ac:dyDescent="0.3">
      <c r="A213">
        <v>826060009</v>
      </c>
      <c r="B213" t="s">
        <v>263</v>
      </c>
      <c r="C213" t="s">
        <v>41</v>
      </c>
      <c r="D213" t="s">
        <v>42</v>
      </c>
      <c r="E213" t="s">
        <v>68</v>
      </c>
      <c r="F213">
        <v>1</v>
      </c>
      <c r="G213">
        <v>1</v>
      </c>
      <c r="H213">
        <v>1</v>
      </c>
      <c r="I213">
        <v>1</v>
      </c>
      <c r="J213">
        <v>1</v>
      </c>
      <c r="K213">
        <v>1</v>
      </c>
      <c r="L213">
        <v>1</v>
      </c>
      <c r="M213">
        <v>1</v>
      </c>
      <c r="N213" t="s">
        <v>51</v>
      </c>
      <c r="O213" t="s">
        <v>45</v>
      </c>
      <c r="P213">
        <v>1</v>
      </c>
      <c r="Q213">
        <v>1</v>
      </c>
      <c r="R213">
        <v>1</v>
      </c>
      <c r="S213">
        <v>1</v>
      </c>
      <c r="T213">
        <v>1</v>
      </c>
      <c r="U213">
        <v>0</v>
      </c>
      <c r="V213">
        <v>1</v>
      </c>
      <c r="W213">
        <v>1</v>
      </c>
      <c r="X213">
        <v>1</v>
      </c>
      <c r="Y213">
        <v>1</v>
      </c>
      <c r="Z213">
        <v>0</v>
      </c>
      <c r="AA213">
        <v>1</v>
      </c>
      <c r="AB213">
        <v>1</v>
      </c>
      <c r="AC213">
        <v>0</v>
      </c>
      <c r="AD213">
        <v>0</v>
      </c>
      <c r="AE213">
        <v>0</v>
      </c>
      <c r="AF213">
        <v>0</v>
      </c>
      <c r="AG213">
        <v>0</v>
      </c>
      <c r="AH213">
        <v>1</v>
      </c>
      <c r="AI213">
        <v>1</v>
      </c>
      <c r="AJ213">
        <v>1</v>
      </c>
      <c r="AK213">
        <v>0</v>
      </c>
      <c r="AL213">
        <v>1</v>
      </c>
      <c r="AM213" t="s">
        <v>46</v>
      </c>
      <c r="AN213">
        <v>1</v>
      </c>
      <c r="AO213">
        <v>1</v>
      </c>
      <c r="AP213" t="s">
        <v>46</v>
      </c>
      <c r="AQ213" t="s">
        <v>46</v>
      </c>
      <c r="AR213">
        <v>0</v>
      </c>
      <c r="AS213">
        <v>2021</v>
      </c>
    </row>
    <row r="214" spans="1:45" x14ac:dyDescent="0.3">
      <c r="A214">
        <v>826130008</v>
      </c>
      <c r="B214" t="s">
        <v>264</v>
      </c>
      <c r="C214" t="s">
        <v>41</v>
      </c>
      <c r="D214" t="s">
        <v>42</v>
      </c>
      <c r="E214" t="s">
        <v>48</v>
      </c>
      <c r="F214">
        <v>1</v>
      </c>
      <c r="G214">
        <v>1</v>
      </c>
      <c r="H214">
        <v>1</v>
      </c>
      <c r="I214">
        <v>1</v>
      </c>
      <c r="J214">
        <v>0</v>
      </c>
      <c r="K214">
        <v>0</v>
      </c>
      <c r="L214">
        <v>0</v>
      </c>
      <c r="M214">
        <v>0</v>
      </c>
      <c r="N214" t="s">
        <v>51</v>
      </c>
      <c r="O214" t="s">
        <v>45</v>
      </c>
      <c r="P214">
        <v>1</v>
      </c>
      <c r="Q214">
        <v>0</v>
      </c>
      <c r="R214">
        <v>0</v>
      </c>
      <c r="S214">
        <v>1</v>
      </c>
      <c r="T214">
        <v>1</v>
      </c>
      <c r="U214">
        <v>1</v>
      </c>
      <c r="V214">
        <v>1</v>
      </c>
      <c r="W214">
        <v>1</v>
      </c>
      <c r="X214">
        <v>0</v>
      </c>
      <c r="Y214">
        <v>1</v>
      </c>
      <c r="Z214">
        <v>1</v>
      </c>
      <c r="AA214">
        <v>1</v>
      </c>
      <c r="AB214">
        <v>1</v>
      </c>
      <c r="AC214">
        <v>0</v>
      </c>
      <c r="AD214">
        <v>0</v>
      </c>
      <c r="AE214">
        <v>0</v>
      </c>
      <c r="AF214">
        <v>0</v>
      </c>
      <c r="AG214">
        <v>0</v>
      </c>
      <c r="AH214">
        <v>1</v>
      </c>
      <c r="AI214">
        <v>1</v>
      </c>
      <c r="AJ214">
        <v>1</v>
      </c>
      <c r="AK214">
        <v>1</v>
      </c>
      <c r="AL214">
        <v>1</v>
      </c>
      <c r="AM214" t="s">
        <v>46</v>
      </c>
      <c r="AN214" t="s">
        <v>46</v>
      </c>
      <c r="AO214" t="s">
        <v>46</v>
      </c>
      <c r="AP214" t="s">
        <v>46</v>
      </c>
      <c r="AQ214" t="s">
        <v>46</v>
      </c>
      <c r="AR214">
        <v>0</v>
      </c>
      <c r="AS214">
        <v>2021</v>
      </c>
    </row>
    <row r="215" spans="1:45" x14ac:dyDescent="0.3">
      <c r="A215">
        <v>819230008</v>
      </c>
      <c r="B215" t="s">
        <v>265</v>
      </c>
      <c r="C215" t="s">
        <v>41</v>
      </c>
      <c r="D215" t="s">
        <v>42</v>
      </c>
      <c r="E215" t="s">
        <v>43</v>
      </c>
      <c r="F215">
        <v>1</v>
      </c>
      <c r="G215">
        <v>1</v>
      </c>
      <c r="H215">
        <v>1</v>
      </c>
      <c r="I215">
        <v>1</v>
      </c>
      <c r="J215">
        <v>0</v>
      </c>
      <c r="K215">
        <v>0</v>
      </c>
      <c r="L215">
        <v>0</v>
      </c>
      <c r="M215">
        <v>0</v>
      </c>
      <c r="N215" t="s">
        <v>51</v>
      </c>
      <c r="O215" t="s">
        <v>45</v>
      </c>
      <c r="P215">
        <v>1</v>
      </c>
      <c r="Q215">
        <v>0</v>
      </c>
      <c r="R215">
        <v>0</v>
      </c>
      <c r="S215">
        <v>1</v>
      </c>
      <c r="T215">
        <v>1</v>
      </c>
      <c r="U215">
        <v>1</v>
      </c>
      <c r="V215">
        <v>1</v>
      </c>
      <c r="W215">
        <v>1</v>
      </c>
      <c r="X215">
        <v>0</v>
      </c>
      <c r="Y215">
        <v>1</v>
      </c>
      <c r="Z215">
        <v>1</v>
      </c>
      <c r="AA215">
        <v>0</v>
      </c>
      <c r="AB215">
        <v>1</v>
      </c>
      <c r="AC215">
        <v>0</v>
      </c>
      <c r="AD215">
        <v>0</v>
      </c>
      <c r="AE215">
        <v>0</v>
      </c>
      <c r="AF215">
        <v>0</v>
      </c>
      <c r="AG215">
        <v>0</v>
      </c>
      <c r="AH215">
        <v>1</v>
      </c>
      <c r="AI215">
        <v>1</v>
      </c>
      <c r="AJ215">
        <v>1</v>
      </c>
      <c r="AK215">
        <v>1</v>
      </c>
      <c r="AL215">
        <v>1</v>
      </c>
      <c r="AM215" t="s">
        <v>46</v>
      </c>
      <c r="AN215" t="s">
        <v>46</v>
      </c>
      <c r="AO215" t="s">
        <v>46</v>
      </c>
      <c r="AP215" t="s">
        <v>46</v>
      </c>
      <c r="AQ215" t="s">
        <v>46</v>
      </c>
      <c r="AR215">
        <v>0</v>
      </c>
      <c r="AS215">
        <v>2021</v>
      </c>
    </row>
    <row r="216" spans="1:45" x14ac:dyDescent="0.3">
      <c r="A216">
        <v>826710007</v>
      </c>
      <c r="B216" t="s">
        <v>266</v>
      </c>
      <c r="C216" t="s">
        <v>41</v>
      </c>
      <c r="D216" t="s">
        <v>42</v>
      </c>
      <c r="E216" t="s">
        <v>43</v>
      </c>
      <c r="F216">
        <v>1</v>
      </c>
      <c r="G216">
        <v>1</v>
      </c>
      <c r="H216">
        <v>1</v>
      </c>
      <c r="I216">
        <v>1</v>
      </c>
      <c r="J216">
        <v>0</v>
      </c>
      <c r="K216">
        <v>0</v>
      </c>
      <c r="L216">
        <v>0</v>
      </c>
      <c r="M216">
        <v>0</v>
      </c>
      <c r="N216" t="s">
        <v>44</v>
      </c>
      <c r="O216" t="s">
        <v>45</v>
      </c>
      <c r="P216">
        <v>0</v>
      </c>
      <c r="Q216">
        <v>0</v>
      </c>
      <c r="R216">
        <v>0</v>
      </c>
      <c r="S216">
        <v>1</v>
      </c>
      <c r="T216">
        <v>1</v>
      </c>
      <c r="U216">
        <v>1</v>
      </c>
      <c r="V216">
        <v>1</v>
      </c>
      <c r="W216">
        <v>1</v>
      </c>
      <c r="X216">
        <v>0</v>
      </c>
      <c r="Y216">
        <v>1</v>
      </c>
      <c r="Z216">
        <v>1</v>
      </c>
      <c r="AA216">
        <v>1</v>
      </c>
      <c r="AB216">
        <v>1</v>
      </c>
      <c r="AC216">
        <v>0</v>
      </c>
      <c r="AD216">
        <v>0</v>
      </c>
      <c r="AE216">
        <v>0</v>
      </c>
      <c r="AF216">
        <v>0</v>
      </c>
      <c r="AG216">
        <v>0</v>
      </c>
      <c r="AH216">
        <v>1</v>
      </c>
      <c r="AI216">
        <v>1</v>
      </c>
      <c r="AJ216">
        <v>1</v>
      </c>
      <c r="AK216">
        <v>0</v>
      </c>
      <c r="AL216">
        <v>1</v>
      </c>
      <c r="AM216" t="s">
        <v>46</v>
      </c>
      <c r="AN216" t="s">
        <v>46</v>
      </c>
      <c r="AO216" t="s">
        <v>46</v>
      </c>
      <c r="AP216" t="s">
        <v>46</v>
      </c>
      <c r="AQ216" t="s">
        <v>46</v>
      </c>
      <c r="AR216">
        <v>0</v>
      </c>
      <c r="AS216">
        <v>2021</v>
      </c>
    </row>
    <row r="217" spans="1:45" x14ac:dyDescent="0.3">
      <c r="A217">
        <v>826900000</v>
      </c>
      <c r="B217" t="s">
        <v>267</v>
      </c>
      <c r="C217" t="s">
        <v>41</v>
      </c>
      <c r="D217" t="s">
        <v>42</v>
      </c>
      <c r="E217" t="s">
        <v>48</v>
      </c>
      <c r="F217">
        <v>1</v>
      </c>
      <c r="G217">
        <v>1</v>
      </c>
      <c r="H217">
        <v>1</v>
      </c>
      <c r="I217">
        <v>1</v>
      </c>
      <c r="J217">
        <v>0</v>
      </c>
      <c r="K217">
        <v>0</v>
      </c>
      <c r="L217">
        <v>0</v>
      </c>
      <c r="M217">
        <v>0</v>
      </c>
      <c r="N217" t="s">
        <v>44</v>
      </c>
      <c r="O217" t="s">
        <v>45</v>
      </c>
      <c r="P217">
        <v>1</v>
      </c>
      <c r="Q217">
        <v>0</v>
      </c>
      <c r="R217">
        <v>0</v>
      </c>
      <c r="S217">
        <v>1</v>
      </c>
      <c r="T217">
        <v>1</v>
      </c>
      <c r="U217">
        <v>1</v>
      </c>
      <c r="V217">
        <v>1</v>
      </c>
      <c r="W217">
        <v>1</v>
      </c>
      <c r="X217">
        <v>0</v>
      </c>
      <c r="Y217">
        <v>1</v>
      </c>
      <c r="Z217">
        <v>1</v>
      </c>
      <c r="AA217">
        <v>1</v>
      </c>
      <c r="AB217">
        <v>1</v>
      </c>
      <c r="AC217">
        <v>0</v>
      </c>
      <c r="AD217">
        <v>0</v>
      </c>
      <c r="AE217">
        <v>0</v>
      </c>
      <c r="AF217">
        <v>0</v>
      </c>
      <c r="AG217">
        <v>0</v>
      </c>
      <c r="AH217">
        <v>1</v>
      </c>
      <c r="AI217">
        <v>1</v>
      </c>
      <c r="AJ217">
        <v>1</v>
      </c>
      <c r="AK217">
        <v>1</v>
      </c>
      <c r="AL217">
        <v>1</v>
      </c>
      <c r="AM217" t="s">
        <v>46</v>
      </c>
      <c r="AN217" t="s">
        <v>46</v>
      </c>
      <c r="AO217" t="s">
        <v>46</v>
      </c>
      <c r="AP217" t="s">
        <v>46</v>
      </c>
      <c r="AQ217" t="s">
        <v>46</v>
      </c>
      <c r="AR217">
        <v>0</v>
      </c>
      <c r="AS217">
        <v>2021</v>
      </c>
    </row>
    <row r="218" spans="1:45" x14ac:dyDescent="0.3">
      <c r="A218">
        <v>827040003</v>
      </c>
      <c r="B218" t="s">
        <v>268</v>
      </c>
      <c r="C218" t="s">
        <v>41</v>
      </c>
      <c r="D218" t="s">
        <v>42</v>
      </c>
      <c r="E218" t="s">
        <v>68</v>
      </c>
      <c r="F218">
        <v>1</v>
      </c>
      <c r="G218">
        <v>1</v>
      </c>
      <c r="H218">
        <v>1</v>
      </c>
      <c r="I218">
        <v>1</v>
      </c>
      <c r="J218">
        <v>0</v>
      </c>
      <c r="K218">
        <v>0</v>
      </c>
      <c r="L218">
        <v>0</v>
      </c>
      <c r="M218">
        <v>0</v>
      </c>
      <c r="N218" t="s">
        <v>44</v>
      </c>
      <c r="O218" t="s">
        <v>45</v>
      </c>
      <c r="P218">
        <v>1</v>
      </c>
      <c r="Q218">
        <v>1</v>
      </c>
      <c r="R218">
        <v>1</v>
      </c>
      <c r="S218">
        <v>1</v>
      </c>
      <c r="T218">
        <v>1</v>
      </c>
      <c r="U218">
        <v>0</v>
      </c>
      <c r="V218">
        <v>1</v>
      </c>
      <c r="W218">
        <v>1</v>
      </c>
      <c r="X218">
        <v>0</v>
      </c>
      <c r="Y218">
        <v>1</v>
      </c>
      <c r="Z218">
        <v>0</v>
      </c>
      <c r="AA218">
        <v>0</v>
      </c>
      <c r="AB218">
        <v>0</v>
      </c>
      <c r="AC218">
        <v>0</v>
      </c>
      <c r="AD218">
        <v>0</v>
      </c>
      <c r="AE218">
        <v>0</v>
      </c>
      <c r="AF218">
        <v>0</v>
      </c>
      <c r="AG218">
        <v>0</v>
      </c>
      <c r="AH218">
        <v>1</v>
      </c>
      <c r="AI218">
        <v>1</v>
      </c>
      <c r="AJ218">
        <v>1</v>
      </c>
      <c r="AK218">
        <v>0</v>
      </c>
      <c r="AL218">
        <v>1</v>
      </c>
      <c r="AM218" t="s">
        <v>46</v>
      </c>
      <c r="AN218">
        <v>1</v>
      </c>
      <c r="AO218">
        <v>1</v>
      </c>
      <c r="AP218" t="s">
        <v>46</v>
      </c>
      <c r="AQ218" t="s">
        <v>46</v>
      </c>
      <c r="AR218">
        <v>0</v>
      </c>
      <c r="AS218">
        <v>2021</v>
      </c>
    </row>
    <row r="219" spans="1:45" x14ac:dyDescent="0.3">
      <c r="A219">
        <v>827320002</v>
      </c>
      <c r="B219" t="s">
        <v>269</v>
      </c>
      <c r="C219" t="s">
        <v>41</v>
      </c>
      <c r="D219" t="s">
        <v>42</v>
      </c>
      <c r="E219" t="s">
        <v>48</v>
      </c>
      <c r="F219">
        <v>1</v>
      </c>
      <c r="G219">
        <v>1</v>
      </c>
      <c r="H219">
        <v>1</v>
      </c>
      <c r="I219">
        <v>1</v>
      </c>
      <c r="J219">
        <v>0</v>
      </c>
      <c r="K219">
        <v>0</v>
      </c>
      <c r="L219">
        <v>0</v>
      </c>
      <c r="M219">
        <v>0</v>
      </c>
      <c r="N219" t="s">
        <v>51</v>
      </c>
      <c r="O219" t="s">
        <v>45</v>
      </c>
      <c r="P219">
        <v>1</v>
      </c>
      <c r="Q219">
        <v>0</v>
      </c>
      <c r="R219">
        <v>0</v>
      </c>
      <c r="S219">
        <v>1</v>
      </c>
      <c r="T219">
        <v>1</v>
      </c>
      <c r="U219">
        <v>1</v>
      </c>
      <c r="V219">
        <v>1</v>
      </c>
      <c r="W219">
        <v>1</v>
      </c>
      <c r="X219">
        <v>0</v>
      </c>
      <c r="Y219">
        <v>1</v>
      </c>
      <c r="Z219">
        <v>1</v>
      </c>
      <c r="AA219">
        <v>0</v>
      </c>
      <c r="AB219">
        <v>1</v>
      </c>
      <c r="AC219">
        <v>0</v>
      </c>
      <c r="AD219">
        <v>0</v>
      </c>
      <c r="AE219">
        <v>0</v>
      </c>
      <c r="AF219">
        <v>0</v>
      </c>
      <c r="AG219">
        <v>0</v>
      </c>
      <c r="AH219">
        <v>1</v>
      </c>
      <c r="AI219">
        <v>1</v>
      </c>
      <c r="AJ219">
        <v>1</v>
      </c>
      <c r="AK219">
        <v>1</v>
      </c>
      <c r="AL219">
        <v>1</v>
      </c>
      <c r="AM219" t="s">
        <v>46</v>
      </c>
      <c r="AN219" t="s">
        <v>46</v>
      </c>
      <c r="AO219" t="s">
        <v>46</v>
      </c>
      <c r="AP219" t="s">
        <v>46</v>
      </c>
      <c r="AQ219" t="s">
        <v>46</v>
      </c>
      <c r="AR219">
        <v>0</v>
      </c>
      <c r="AS219">
        <v>2021</v>
      </c>
    </row>
    <row r="220" spans="1:45" x14ac:dyDescent="0.3">
      <c r="A220">
        <v>827470005</v>
      </c>
      <c r="B220" t="s">
        <v>270</v>
      </c>
      <c r="C220" t="s">
        <v>41</v>
      </c>
      <c r="D220" t="s">
        <v>42</v>
      </c>
      <c r="E220" t="s">
        <v>43</v>
      </c>
      <c r="F220">
        <v>1</v>
      </c>
      <c r="G220">
        <v>1</v>
      </c>
      <c r="H220">
        <v>1</v>
      </c>
      <c r="I220">
        <v>1</v>
      </c>
      <c r="J220">
        <v>0</v>
      </c>
      <c r="K220">
        <v>0</v>
      </c>
      <c r="L220">
        <v>0</v>
      </c>
      <c r="M220">
        <v>0</v>
      </c>
      <c r="N220" t="s">
        <v>51</v>
      </c>
      <c r="O220" t="s">
        <v>62</v>
      </c>
      <c r="P220">
        <v>1</v>
      </c>
      <c r="Q220">
        <v>1</v>
      </c>
      <c r="R220">
        <v>0</v>
      </c>
      <c r="S220">
        <v>1</v>
      </c>
      <c r="T220">
        <v>1</v>
      </c>
      <c r="U220">
        <v>1</v>
      </c>
      <c r="V220">
        <v>1</v>
      </c>
      <c r="W220">
        <v>1</v>
      </c>
      <c r="X220">
        <v>0</v>
      </c>
      <c r="Y220">
        <v>1</v>
      </c>
      <c r="Z220">
        <v>1</v>
      </c>
      <c r="AA220">
        <v>1</v>
      </c>
      <c r="AB220">
        <v>1</v>
      </c>
      <c r="AC220">
        <v>1</v>
      </c>
      <c r="AD220">
        <v>0</v>
      </c>
      <c r="AE220">
        <v>0</v>
      </c>
      <c r="AF220">
        <v>0</v>
      </c>
      <c r="AG220">
        <v>0</v>
      </c>
      <c r="AH220">
        <v>1</v>
      </c>
      <c r="AI220">
        <v>0</v>
      </c>
      <c r="AJ220">
        <v>1</v>
      </c>
      <c r="AK220">
        <v>0</v>
      </c>
      <c r="AL220">
        <v>1</v>
      </c>
      <c r="AM220" t="s">
        <v>46</v>
      </c>
      <c r="AN220" t="s">
        <v>46</v>
      </c>
      <c r="AO220" t="s">
        <v>46</v>
      </c>
      <c r="AP220" t="s">
        <v>46</v>
      </c>
      <c r="AQ220" t="s">
        <v>46</v>
      </c>
      <c r="AR220">
        <v>0</v>
      </c>
      <c r="AS220">
        <v>2021</v>
      </c>
    </row>
    <row r="221" spans="1:45" x14ac:dyDescent="0.3">
      <c r="A221">
        <v>827850006</v>
      </c>
      <c r="B221" t="s">
        <v>271</v>
      </c>
      <c r="C221" t="s">
        <v>41</v>
      </c>
      <c r="D221" t="s">
        <v>42</v>
      </c>
      <c r="E221" t="s">
        <v>43</v>
      </c>
      <c r="F221">
        <v>1</v>
      </c>
      <c r="G221">
        <v>1</v>
      </c>
      <c r="H221">
        <v>1</v>
      </c>
      <c r="I221">
        <v>1</v>
      </c>
      <c r="J221">
        <v>0</v>
      </c>
      <c r="K221">
        <v>0</v>
      </c>
      <c r="L221">
        <v>0</v>
      </c>
      <c r="M221">
        <v>0</v>
      </c>
      <c r="N221" t="s">
        <v>46</v>
      </c>
      <c r="O221" t="s">
        <v>46</v>
      </c>
      <c r="P221" t="s">
        <v>46</v>
      </c>
      <c r="Q221" t="s">
        <v>46</v>
      </c>
      <c r="R221" t="s">
        <v>46</v>
      </c>
      <c r="S221" t="s">
        <v>46</v>
      </c>
      <c r="T221" t="s">
        <v>46</v>
      </c>
      <c r="U221">
        <v>1</v>
      </c>
      <c r="V221">
        <v>1</v>
      </c>
      <c r="W221">
        <v>1</v>
      </c>
      <c r="X221">
        <v>0</v>
      </c>
      <c r="Y221" t="s">
        <v>46</v>
      </c>
      <c r="Z221">
        <v>1</v>
      </c>
      <c r="AA221" t="s">
        <v>46</v>
      </c>
      <c r="AB221" t="s">
        <v>46</v>
      </c>
      <c r="AC221" t="s">
        <v>46</v>
      </c>
      <c r="AD221">
        <v>0</v>
      </c>
      <c r="AE221">
        <v>0</v>
      </c>
      <c r="AF221">
        <v>0</v>
      </c>
      <c r="AG221">
        <v>0</v>
      </c>
      <c r="AH221">
        <v>1</v>
      </c>
      <c r="AI221">
        <v>0</v>
      </c>
      <c r="AJ221" t="s">
        <v>46</v>
      </c>
      <c r="AK221">
        <v>1</v>
      </c>
      <c r="AL221" t="s">
        <v>46</v>
      </c>
      <c r="AM221" t="s">
        <v>46</v>
      </c>
      <c r="AN221" t="s">
        <v>46</v>
      </c>
      <c r="AO221" t="s">
        <v>46</v>
      </c>
      <c r="AP221" t="s">
        <v>46</v>
      </c>
      <c r="AQ221" t="s">
        <v>46</v>
      </c>
      <c r="AR221">
        <v>0</v>
      </c>
      <c r="AS221">
        <v>2021</v>
      </c>
    </row>
    <row r="222" spans="1:45" x14ac:dyDescent="0.3">
      <c r="A222">
        <v>828190004</v>
      </c>
      <c r="B222" t="s">
        <v>272</v>
      </c>
      <c r="C222" t="s">
        <v>41</v>
      </c>
      <c r="D222" t="s">
        <v>42</v>
      </c>
      <c r="E222" t="s">
        <v>43</v>
      </c>
      <c r="F222">
        <v>1</v>
      </c>
      <c r="G222">
        <v>1</v>
      </c>
      <c r="H222">
        <v>1</v>
      </c>
      <c r="I222">
        <v>1</v>
      </c>
      <c r="J222">
        <v>0</v>
      </c>
      <c r="K222">
        <v>0</v>
      </c>
      <c r="L222">
        <v>0</v>
      </c>
      <c r="M222">
        <v>0</v>
      </c>
      <c r="N222" t="s">
        <v>46</v>
      </c>
      <c r="O222" t="s">
        <v>46</v>
      </c>
      <c r="P222" t="s">
        <v>46</v>
      </c>
      <c r="Q222" t="s">
        <v>46</v>
      </c>
      <c r="R222" t="s">
        <v>46</v>
      </c>
      <c r="S222" t="s">
        <v>46</v>
      </c>
      <c r="T222" t="s">
        <v>46</v>
      </c>
      <c r="U222">
        <v>1</v>
      </c>
      <c r="V222">
        <v>1</v>
      </c>
      <c r="W222">
        <v>1</v>
      </c>
      <c r="X222">
        <v>0</v>
      </c>
      <c r="Y222" t="s">
        <v>46</v>
      </c>
      <c r="Z222">
        <v>1</v>
      </c>
      <c r="AA222" t="s">
        <v>46</v>
      </c>
      <c r="AB222" t="s">
        <v>46</v>
      </c>
      <c r="AC222" t="s">
        <v>46</v>
      </c>
      <c r="AD222">
        <v>0</v>
      </c>
      <c r="AE222">
        <v>0</v>
      </c>
      <c r="AF222">
        <v>0</v>
      </c>
      <c r="AG222">
        <v>0</v>
      </c>
      <c r="AH222">
        <v>1</v>
      </c>
      <c r="AI222">
        <v>1</v>
      </c>
      <c r="AJ222" t="s">
        <v>46</v>
      </c>
      <c r="AK222">
        <v>1</v>
      </c>
      <c r="AL222" t="s">
        <v>46</v>
      </c>
      <c r="AM222" t="s">
        <v>46</v>
      </c>
      <c r="AN222" t="s">
        <v>46</v>
      </c>
      <c r="AO222" t="s">
        <v>46</v>
      </c>
      <c r="AP222" t="s">
        <v>46</v>
      </c>
      <c r="AQ222" t="s">
        <v>46</v>
      </c>
      <c r="AR222">
        <v>0</v>
      </c>
      <c r="AS222">
        <v>2021</v>
      </c>
    </row>
    <row r="223" spans="1:45" x14ac:dyDescent="0.3">
      <c r="A223">
        <v>827980001</v>
      </c>
      <c r="B223" t="s">
        <v>273</v>
      </c>
      <c r="C223" t="s">
        <v>41</v>
      </c>
      <c r="D223" t="s">
        <v>42</v>
      </c>
      <c r="E223" t="s">
        <v>61</v>
      </c>
      <c r="F223">
        <v>1</v>
      </c>
      <c r="G223">
        <v>1</v>
      </c>
      <c r="H223">
        <v>1</v>
      </c>
      <c r="I223">
        <v>1</v>
      </c>
      <c r="J223">
        <v>0</v>
      </c>
      <c r="K223">
        <v>0</v>
      </c>
      <c r="L223">
        <v>0</v>
      </c>
      <c r="M223">
        <v>0</v>
      </c>
      <c r="N223" t="s">
        <v>51</v>
      </c>
      <c r="O223" t="s">
        <v>54</v>
      </c>
      <c r="P223">
        <v>1</v>
      </c>
      <c r="Q223">
        <v>0</v>
      </c>
      <c r="R223">
        <v>0</v>
      </c>
      <c r="S223">
        <v>1</v>
      </c>
      <c r="T223">
        <v>1</v>
      </c>
      <c r="U223">
        <v>1</v>
      </c>
      <c r="V223">
        <v>1</v>
      </c>
      <c r="W223">
        <v>1</v>
      </c>
      <c r="X223">
        <v>0</v>
      </c>
      <c r="Y223">
        <v>1</v>
      </c>
      <c r="Z223">
        <v>1</v>
      </c>
      <c r="AA223">
        <v>1</v>
      </c>
      <c r="AB223">
        <v>1</v>
      </c>
      <c r="AC223">
        <v>0</v>
      </c>
      <c r="AD223">
        <v>0</v>
      </c>
      <c r="AE223">
        <v>0</v>
      </c>
      <c r="AF223">
        <v>0</v>
      </c>
      <c r="AG223">
        <v>1</v>
      </c>
      <c r="AH223">
        <v>1</v>
      </c>
      <c r="AI223">
        <v>1</v>
      </c>
      <c r="AJ223">
        <v>1</v>
      </c>
      <c r="AK223">
        <v>0</v>
      </c>
      <c r="AL223">
        <v>1</v>
      </c>
      <c r="AM223" t="s">
        <v>46</v>
      </c>
      <c r="AN223">
        <v>1</v>
      </c>
      <c r="AO223">
        <v>1</v>
      </c>
      <c r="AP223" t="s">
        <v>46</v>
      </c>
      <c r="AQ223" t="s">
        <v>46</v>
      </c>
      <c r="AR223">
        <v>0</v>
      </c>
      <c r="AS223">
        <v>2021</v>
      </c>
    </row>
    <row r="224" spans="1:45" x14ac:dyDescent="0.3">
      <c r="A224">
        <v>828240003</v>
      </c>
      <c r="B224" t="s">
        <v>274</v>
      </c>
      <c r="C224" t="s">
        <v>41</v>
      </c>
      <c r="D224" t="s">
        <v>42</v>
      </c>
      <c r="E224" t="s">
        <v>43</v>
      </c>
      <c r="F224">
        <v>1</v>
      </c>
      <c r="G224">
        <v>1</v>
      </c>
      <c r="H224">
        <v>1</v>
      </c>
      <c r="I224">
        <v>1</v>
      </c>
      <c r="J224">
        <v>0</v>
      </c>
      <c r="K224">
        <v>0</v>
      </c>
      <c r="L224">
        <v>0</v>
      </c>
      <c r="M224">
        <v>0</v>
      </c>
      <c r="N224" t="s">
        <v>44</v>
      </c>
      <c r="O224" t="s">
        <v>54</v>
      </c>
      <c r="P224">
        <v>1</v>
      </c>
      <c r="Q224">
        <v>0</v>
      </c>
      <c r="R224">
        <v>0</v>
      </c>
      <c r="S224">
        <v>1</v>
      </c>
      <c r="T224">
        <v>1</v>
      </c>
      <c r="U224">
        <v>1</v>
      </c>
      <c r="V224">
        <v>1</v>
      </c>
      <c r="W224">
        <v>1</v>
      </c>
      <c r="X224">
        <v>0</v>
      </c>
      <c r="Y224">
        <v>1</v>
      </c>
      <c r="Z224">
        <v>1</v>
      </c>
      <c r="AA224">
        <v>1</v>
      </c>
      <c r="AB224">
        <v>1</v>
      </c>
      <c r="AC224">
        <v>0</v>
      </c>
      <c r="AD224">
        <v>0</v>
      </c>
      <c r="AE224">
        <v>0</v>
      </c>
      <c r="AF224">
        <v>0</v>
      </c>
      <c r="AG224">
        <v>0</v>
      </c>
      <c r="AH224">
        <v>1</v>
      </c>
      <c r="AI224">
        <v>0</v>
      </c>
      <c r="AJ224">
        <v>1</v>
      </c>
      <c r="AK224">
        <v>0</v>
      </c>
      <c r="AL224">
        <v>1</v>
      </c>
      <c r="AM224" t="s">
        <v>46</v>
      </c>
      <c r="AN224" t="s">
        <v>46</v>
      </c>
      <c r="AO224" t="s">
        <v>46</v>
      </c>
      <c r="AP224" t="s">
        <v>46</v>
      </c>
      <c r="AQ224" t="s">
        <v>46</v>
      </c>
      <c r="AR224">
        <v>0</v>
      </c>
      <c r="AS224">
        <v>2021</v>
      </c>
    </row>
    <row r="225" spans="1:45" x14ac:dyDescent="0.3">
      <c r="A225">
        <v>828300000</v>
      </c>
      <c r="B225" t="s">
        <v>275</v>
      </c>
      <c r="C225" t="s">
        <v>41</v>
      </c>
      <c r="D225" t="s">
        <v>42</v>
      </c>
      <c r="E225" t="s">
        <v>43</v>
      </c>
      <c r="F225">
        <v>1</v>
      </c>
      <c r="G225">
        <v>1</v>
      </c>
      <c r="H225">
        <v>1</v>
      </c>
      <c r="I225">
        <v>1</v>
      </c>
      <c r="J225">
        <v>0</v>
      </c>
      <c r="K225">
        <v>0</v>
      </c>
      <c r="L225">
        <v>0</v>
      </c>
      <c r="M225">
        <v>0</v>
      </c>
      <c r="N225" t="s">
        <v>44</v>
      </c>
      <c r="O225" t="s">
        <v>54</v>
      </c>
      <c r="P225">
        <v>0</v>
      </c>
      <c r="Q225">
        <v>0</v>
      </c>
      <c r="R225">
        <v>0</v>
      </c>
      <c r="S225">
        <v>1</v>
      </c>
      <c r="T225">
        <v>1</v>
      </c>
      <c r="U225">
        <v>1</v>
      </c>
      <c r="V225">
        <v>1</v>
      </c>
      <c r="W225">
        <v>1</v>
      </c>
      <c r="X225">
        <v>0</v>
      </c>
      <c r="Y225">
        <v>1</v>
      </c>
      <c r="Z225">
        <v>1</v>
      </c>
      <c r="AA225">
        <v>1</v>
      </c>
      <c r="AB225">
        <v>1</v>
      </c>
      <c r="AC225">
        <v>0</v>
      </c>
      <c r="AD225">
        <v>0</v>
      </c>
      <c r="AE225">
        <v>0</v>
      </c>
      <c r="AF225">
        <v>0</v>
      </c>
      <c r="AG225">
        <v>0</v>
      </c>
      <c r="AH225">
        <v>1</v>
      </c>
      <c r="AI225">
        <v>1</v>
      </c>
      <c r="AJ225">
        <v>1</v>
      </c>
      <c r="AK225">
        <v>0</v>
      </c>
      <c r="AL225">
        <v>1</v>
      </c>
      <c r="AM225" t="s">
        <v>46</v>
      </c>
      <c r="AN225" t="s">
        <v>46</v>
      </c>
      <c r="AO225" t="s">
        <v>46</v>
      </c>
      <c r="AP225" t="s">
        <v>46</v>
      </c>
      <c r="AQ225" t="s">
        <v>46</v>
      </c>
      <c r="AR225">
        <v>0</v>
      </c>
      <c r="AS225">
        <v>2021</v>
      </c>
    </row>
    <row r="226" spans="1:45" x14ac:dyDescent="0.3">
      <c r="A226">
        <v>828450006</v>
      </c>
      <c r="B226" t="s">
        <v>276</v>
      </c>
      <c r="C226" t="s">
        <v>41</v>
      </c>
      <c r="D226" t="s">
        <v>42</v>
      </c>
      <c r="E226" t="s">
        <v>43</v>
      </c>
      <c r="F226">
        <v>1</v>
      </c>
      <c r="G226">
        <v>1</v>
      </c>
      <c r="H226">
        <v>0</v>
      </c>
      <c r="I226">
        <v>1</v>
      </c>
      <c r="J226">
        <v>0</v>
      </c>
      <c r="K226">
        <v>0</v>
      </c>
      <c r="L226">
        <v>0</v>
      </c>
      <c r="M226">
        <v>0</v>
      </c>
      <c r="N226" t="s">
        <v>44</v>
      </c>
      <c r="O226" t="s">
        <v>54</v>
      </c>
      <c r="P226">
        <v>0</v>
      </c>
      <c r="Q226">
        <v>0</v>
      </c>
      <c r="R226">
        <v>0</v>
      </c>
      <c r="S226">
        <v>1</v>
      </c>
      <c r="T226">
        <v>1</v>
      </c>
      <c r="U226">
        <v>1</v>
      </c>
      <c r="V226">
        <v>1</v>
      </c>
      <c r="W226">
        <v>1</v>
      </c>
      <c r="X226">
        <v>0</v>
      </c>
      <c r="Y226">
        <v>1</v>
      </c>
      <c r="Z226">
        <v>1</v>
      </c>
      <c r="AA226">
        <v>1</v>
      </c>
      <c r="AB226">
        <v>1</v>
      </c>
      <c r="AC226">
        <v>0</v>
      </c>
      <c r="AD226">
        <v>0</v>
      </c>
      <c r="AE226">
        <v>0</v>
      </c>
      <c r="AF226">
        <v>0</v>
      </c>
      <c r="AG226">
        <v>0</v>
      </c>
      <c r="AH226">
        <v>1</v>
      </c>
      <c r="AI226">
        <v>1</v>
      </c>
      <c r="AJ226">
        <v>1</v>
      </c>
      <c r="AK226">
        <v>1</v>
      </c>
      <c r="AL226">
        <v>1</v>
      </c>
      <c r="AM226" t="s">
        <v>46</v>
      </c>
      <c r="AN226" t="s">
        <v>46</v>
      </c>
      <c r="AO226" t="s">
        <v>46</v>
      </c>
      <c r="AP226" t="s">
        <v>46</v>
      </c>
      <c r="AQ226" t="s">
        <v>46</v>
      </c>
      <c r="AR226">
        <v>0</v>
      </c>
      <c r="AS226">
        <v>2021</v>
      </c>
    </row>
    <row r="227" spans="1:45" x14ac:dyDescent="0.3">
      <c r="A227">
        <v>828580001</v>
      </c>
      <c r="B227" t="s">
        <v>277</v>
      </c>
      <c r="C227" t="s">
        <v>41</v>
      </c>
      <c r="D227" t="s">
        <v>42</v>
      </c>
      <c r="E227" t="s">
        <v>43</v>
      </c>
      <c r="F227">
        <v>1</v>
      </c>
      <c r="G227">
        <v>1</v>
      </c>
      <c r="H227">
        <v>1</v>
      </c>
      <c r="I227">
        <v>1</v>
      </c>
      <c r="J227">
        <v>0</v>
      </c>
      <c r="K227">
        <v>0</v>
      </c>
      <c r="L227">
        <v>0</v>
      </c>
      <c r="M227">
        <v>0</v>
      </c>
      <c r="N227" t="s">
        <v>44</v>
      </c>
      <c r="O227" t="s">
        <v>45</v>
      </c>
      <c r="P227">
        <v>1</v>
      </c>
      <c r="Q227">
        <v>1</v>
      </c>
      <c r="R227">
        <v>1</v>
      </c>
      <c r="S227">
        <v>1</v>
      </c>
      <c r="T227">
        <v>1</v>
      </c>
      <c r="U227">
        <v>1</v>
      </c>
      <c r="V227">
        <v>1</v>
      </c>
      <c r="W227">
        <v>1</v>
      </c>
      <c r="X227">
        <v>0</v>
      </c>
      <c r="Y227">
        <v>1</v>
      </c>
      <c r="Z227">
        <v>0</v>
      </c>
      <c r="AA227">
        <v>1</v>
      </c>
      <c r="AB227">
        <v>1</v>
      </c>
      <c r="AC227">
        <v>0</v>
      </c>
      <c r="AD227">
        <v>0</v>
      </c>
      <c r="AE227">
        <v>0</v>
      </c>
      <c r="AF227">
        <v>0</v>
      </c>
      <c r="AG227">
        <v>0</v>
      </c>
      <c r="AH227">
        <v>1</v>
      </c>
      <c r="AI227">
        <v>1</v>
      </c>
      <c r="AJ227">
        <v>1</v>
      </c>
      <c r="AK227">
        <v>1</v>
      </c>
      <c r="AL227">
        <v>1</v>
      </c>
      <c r="AM227" t="s">
        <v>46</v>
      </c>
      <c r="AN227" t="s">
        <v>46</v>
      </c>
      <c r="AO227" t="s">
        <v>46</v>
      </c>
      <c r="AP227" t="s">
        <v>46</v>
      </c>
      <c r="AQ227" t="s">
        <v>46</v>
      </c>
      <c r="AR227">
        <v>0</v>
      </c>
      <c r="AS227">
        <v>2021</v>
      </c>
    </row>
    <row r="228" spans="1:45" x14ac:dyDescent="0.3">
      <c r="A228">
        <v>828610007</v>
      </c>
      <c r="B228" t="s">
        <v>278</v>
      </c>
      <c r="C228" t="s">
        <v>41</v>
      </c>
      <c r="D228" t="s">
        <v>42</v>
      </c>
      <c r="E228" t="s">
        <v>48</v>
      </c>
      <c r="F228">
        <v>1</v>
      </c>
      <c r="G228">
        <v>1</v>
      </c>
      <c r="H228">
        <v>1</v>
      </c>
      <c r="I228">
        <v>1</v>
      </c>
      <c r="J228">
        <v>0</v>
      </c>
      <c r="K228">
        <v>0</v>
      </c>
      <c r="L228">
        <v>0</v>
      </c>
      <c r="M228">
        <v>0</v>
      </c>
      <c r="N228" t="s">
        <v>44</v>
      </c>
      <c r="O228" t="s">
        <v>45</v>
      </c>
      <c r="P228">
        <v>1</v>
      </c>
      <c r="Q228">
        <v>0</v>
      </c>
      <c r="R228">
        <v>0</v>
      </c>
      <c r="S228">
        <v>1</v>
      </c>
      <c r="T228">
        <v>1</v>
      </c>
      <c r="U228">
        <v>1</v>
      </c>
      <c r="V228">
        <v>1</v>
      </c>
      <c r="W228">
        <v>1</v>
      </c>
      <c r="X228">
        <v>0</v>
      </c>
      <c r="Y228">
        <v>1</v>
      </c>
      <c r="Z228">
        <v>1</v>
      </c>
      <c r="AA228">
        <v>0</v>
      </c>
      <c r="AB228">
        <v>0</v>
      </c>
      <c r="AC228">
        <v>0</v>
      </c>
      <c r="AD228">
        <v>0</v>
      </c>
      <c r="AE228">
        <v>0</v>
      </c>
      <c r="AF228">
        <v>0</v>
      </c>
      <c r="AG228">
        <v>0</v>
      </c>
      <c r="AH228">
        <v>1</v>
      </c>
      <c r="AI228">
        <v>1</v>
      </c>
      <c r="AJ228">
        <v>1</v>
      </c>
      <c r="AK228">
        <v>1</v>
      </c>
      <c r="AL228">
        <v>1</v>
      </c>
      <c r="AM228" t="s">
        <v>46</v>
      </c>
      <c r="AN228" t="s">
        <v>46</v>
      </c>
      <c r="AO228" t="s">
        <v>46</v>
      </c>
      <c r="AP228" t="s">
        <v>46</v>
      </c>
      <c r="AQ228" t="s">
        <v>46</v>
      </c>
      <c r="AR228">
        <v>0</v>
      </c>
      <c r="AS228">
        <v>2021</v>
      </c>
    </row>
    <row r="229" spans="1:45" x14ac:dyDescent="0.3">
      <c r="A229">
        <v>828770005</v>
      </c>
      <c r="B229" t="s">
        <v>279</v>
      </c>
      <c r="C229" t="s">
        <v>41</v>
      </c>
      <c r="D229" t="s">
        <v>42</v>
      </c>
      <c r="E229" t="s">
        <v>48</v>
      </c>
      <c r="F229">
        <v>1</v>
      </c>
      <c r="G229">
        <v>1</v>
      </c>
      <c r="H229">
        <v>1</v>
      </c>
      <c r="I229">
        <v>1</v>
      </c>
      <c r="J229">
        <v>0</v>
      </c>
      <c r="K229">
        <v>0</v>
      </c>
      <c r="L229">
        <v>0</v>
      </c>
      <c r="M229">
        <v>0</v>
      </c>
      <c r="N229" t="s">
        <v>44</v>
      </c>
      <c r="O229" t="s">
        <v>54</v>
      </c>
      <c r="P229">
        <v>1</v>
      </c>
      <c r="Q229">
        <v>0</v>
      </c>
      <c r="R229">
        <v>0</v>
      </c>
      <c r="S229">
        <v>1</v>
      </c>
      <c r="T229">
        <v>1</v>
      </c>
      <c r="U229">
        <v>0</v>
      </c>
      <c r="V229">
        <v>1</v>
      </c>
      <c r="W229">
        <v>1</v>
      </c>
      <c r="X229">
        <v>0</v>
      </c>
      <c r="Y229">
        <v>1</v>
      </c>
      <c r="Z229">
        <v>1</v>
      </c>
      <c r="AA229">
        <v>0</v>
      </c>
      <c r="AB229">
        <v>0</v>
      </c>
      <c r="AC229">
        <v>0</v>
      </c>
      <c r="AD229">
        <v>0</v>
      </c>
      <c r="AE229">
        <v>0</v>
      </c>
      <c r="AF229">
        <v>0</v>
      </c>
      <c r="AG229">
        <v>0</v>
      </c>
      <c r="AH229">
        <v>1</v>
      </c>
      <c r="AI229">
        <v>0</v>
      </c>
      <c r="AJ229">
        <v>1</v>
      </c>
      <c r="AK229">
        <v>1</v>
      </c>
      <c r="AL229">
        <v>1</v>
      </c>
      <c r="AM229" t="s">
        <v>46</v>
      </c>
      <c r="AN229" t="s">
        <v>46</v>
      </c>
      <c r="AO229" t="s">
        <v>46</v>
      </c>
      <c r="AP229" t="s">
        <v>46</v>
      </c>
      <c r="AQ229" t="s">
        <v>46</v>
      </c>
      <c r="AR229">
        <v>0</v>
      </c>
      <c r="AS229">
        <v>2021</v>
      </c>
    </row>
    <row r="230" spans="1:45" x14ac:dyDescent="0.3">
      <c r="A230">
        <v>828830008</v>
      </c>
      <c r="B230" t="s">
        <v>280</v>
      </c>
      <c r="C230" t="s">
        <v>41</v>
      </c>
      <c r="D230" t="s">
        <v>42</v>
      </c>
      <c r="E230" t="s">
        <v>48</v>
      </c>
      <c r="F230">
        <v>1</v>
      </c>
      <c r="G230">
        <v>1</v>
      </c>
      <c r="H230">
        <v>1</v>
      </c>
      <c r="I230">
        <v>1</v>
      </c>
      <c r="J230">
        <v>0</v>
      </c>
      <c r="K230">
        <v>0</v>
      </c>
      <c r="L230">
        <v>0</v>
      </c>
      <c r="M230">
        <v>0</v>
      </c>
      <c r="N230" t="s">
        <v>44</v>
      </c>
      <c r="O230" t="s">
        <v>54</v>
      </c>
      <c r="P230">
        <v>1</v>
      </c>
      <c r="Q230">
        <v>0</v>
      </c>
      <c r="R230">
        <v>0</v>
      </c>
      <c r="S230">
        <v>1</v>
      </c>
      <c r="T230">
        <v>1</v>
      </c>
      <c r="U230">
        <v>1</v>
      </c>
      <c r="V230">
        <v>1</v>
      </c>
      <c r="W230">
        <v>1</v>
      </c>
      <c r="X230">
        <v>0</v>
      </c>
      <c r="Y230">
        <v>1</v>
      </c>
      <c r="Z230">
        <v>1</v>
      </c>
      <c r="AA230">
        <v>0</v>
      </c>
      <c r="AB230">
        <v>0</v>
      </c>
      <c r="AC230">
        <v>0</v>
      </c>
      <c r="AD230">
        <v>0</v>
      </c>
      <c r="AE230">
        <v>0</v>
      </c>
      <c r="AF230">
        <v>0</v>
      </c>
      <c r="AG230">
        <v>0</v>
      </c>
      <c r="AH230">
        <v>1</v>
      </c>
      <c r="AI230">
        <v>1</v>
      </c>
      <c r="AJ230">
        <v>1</v>
      </c>
      <c r="AK230">
        <v>1</v>
      </c>
      <c r="AL230">
        <v>1</v>
      </c>
      <c r="AM230" t="s">
        <v>46</v>
      </c>
      <c r="AN230" t="s">
        <v>46</v>
      </c>
      <c r="AO230" t="s">
        <v>46</v>
      </c>
      <c r="AP230" t="s">
        <v>46</v>
      </c>
      <c r="AQ230" t="s">
        <v>46</v>
      </c>
      <c r="AR230">
        <v>0</v>
      </c>
      <c r="AS230">
        <v>2021</v>
      </c>
    </row>
    <row r="231" spans="1:45" x14ac:dyDescent="0.3">
      <c r="A231">
        <v>828960009</v>
      </c>
      <c r="B231" t="s">
        <v>281</v>
      </c>
      <c r="C231" t="s">
        <v>41</v>
      </c>
      <c r="D231" t="s">
        <v>42</v>
      </c>
      <c r="E231" t="s">
        <v>43</v>
      </c>
      <c r="F231">
        <v>1</v>
      </c>
      <c r="G231">
        <v>0</v>
      </c>
      <c r="H231">
        <v>1</v>
      </c>
      <c r="I231">
        <v>1</v>
      </c>
      <c r="J231">
        <v>0</v>
      </c>
      <c r="K231">
        <v>0</v>
      </c>
      <c r="L231">
        <v>0</v>
      </c>
      <c r="M231">
        <v>0</v>
      </c>
      <c r="N231" t="s">
        <v>46</v>
      </c>
      <c r="O231" t="s">
        <v>46</v>
      </c>
      <c r="P231" t="s">
        <v>46</v>
      </c>
      <c r="Q231" t="s">
        <v>46</v>
      </c>
      <c r="R231" t="s">
        <v>46</v>
      </c>
      <c r="S231" t="s">
        <v>46</v>
      </c>
      <c r="T231" t="s">
        <v>46</v>
      </c>
      <c r="U231">
        <v>1</v>
      </c>
      <c r="V231">
        <v>1</v>
      </c>
      <c r="W231">
        <v>1</v>
      </c>
      <c r="X231">
        <v>0</v>
      </c>
      <c r="Y231" t="s">
        <v>46</v>
      </c>
      <c r="Z231">
        <v>0</v>
      </c>
      <c r="AA231" t="s">
        <v>46</v>
      </c>
      <c r="AB231" t="s">
        <v>46</v>
      </c>
      <c r="AC231" t="s">
        <v>46</v>
      </c>
      <c r="AD231">
        <v>0</v>
      </c>
      <c r="AE231">
        <v>0</v>
      </c>
      <c r="AF231">
        <v>0</v>
      </c>
      <c r="AG231">
        <v>0</v>
      </c>
      <c r="AH231">
        <v>1</v>
      </c>
      <c r="AI231">
        <v>1</v>
      </c>
      <c r="AJ231" t="s">
        <v>46</v>
      </c>
      <c r="AK231">
        <v>1</v>
      </c>
      <c r="AL231" t="s">
        <v>46</v>
      </c>
      <c r="AM231" t="s">
        <v>46</v>
      </c>
      <c r="AN231" t="s">
        <v>46</v>
      </c>
      <c r="AO231" t="s">
        <v>46</v>
      </c>
      <c r="AP231" t="s">
        <v>46</v>
      </c>
      <c r="AQ231" t="s">
        <v>46</v>
      </c>
      <c r="AR231">
        <v>0</v>
      </c>
      <c r="AS231">
        <v>2021</v>
      </c>
    </row>
    <row r="232" spans="1:45" x14ac:dyDescent="0.3">
      <c r="A232">
        <v>829000000</v>
      </c>
      <c r="B232" t="s">
        <v>282</v>
      </c>
      <c r="C232" t="s">
        <v>41</v>
      </c>
      <c r="D232" t="s">
        <v>42</v>
      </c>
      <c r="E232" t="s">
        <v>48</v>
      </c>
      <c r="F232">
        <v>1</v>
      </c>
      <c r="G232">
        <v>1</v>
      </c>
      <c r="H232">
        <v>1</v>
      </c>
      <c r="I232">
        <v>1</v>
      </c>
      <c r="J232">
        <v>0</v>
      </c>
      <c r="K232">
        <v>0</v>
      </c>
      <c r="L232">
        <v>0</v>
      </c>
      <c r="M232">
        <v>0</v>
      </c>
      <c r="N232" t="s">
        <v>51</v>
      </c>
      <c r="O232" t="s">
        <v>54</v>
      </c>
      <c r="P232">
        <v>0</v>
      </c>
      <c r="Q232">
        <v>0</v>
      </c>
      <c r="R232">
        <v>0</v>
      </c>
      <c r="S232">
        <v>1</v>
      </c>
      <c r="T232">
        <v>1</v>
      </c>
      <c r="U232">
        <v>1</v>
      </c>
      <c r="V232">
        <v>1</v>
      </c>
      <c r="W232">
        <v>1</v>
      </c>
      <c r="X232">
        <v>0</v>
      </c>
      <c r="Y232">
        <v>1</v>
      </c>
      <c r="Z232">
        <v>1</v>
      </c>
      <c r="AA232">
        <v>1</v>
      </c>
      <c r="AB232">
        <v>1</v>
      </c>
      <c r="AC232">
        <v>0</v>
      </c>
      <c r="AD232">
        <v>0</v>
      </c>
      <c r="AE232">
        <v>0</v>
      </c>
      <c r="AF232">
        <v>0</v>
      </c>
      <c r="AG232">
        <v>0</v>
      </c>
      <c r="AH232">
        <v>1</v>
      </c>
      <c r="AI232">
        <v>1</v>
      </c>
      <c r="AJ232">
        <v>1</v>
      </c>
      <c r="AK232">
        <v>1</v>
      </c>
      <c r="AL232">
        <v>1</v>
      </c>
      <c r="AM232" t="s">
        <v>46</v>
      </c>
      <c r="AN232" t="s">
        <v>46</v>
      </c>
      <c r="AO232" t="s">
        <v>46</v>
      </c>
      <c r="AP232" t="s">
        <v>46</v>
      </c>
      <c r="AQ232" t="s">
        <v>46</v>
      </c>
      <c r="AR232">
        <v>0</v>
      </c>
      <c r="AS232">
        <v>2021</v>
      </c>
    </row>
    <row r="233" spans="1:45" x14ac:dyDescent="0.3">
      <c r="A233">
        <v>829170005</v>
      </c>
      <c r="B233" t="s">
        <v>283</v>
      </c>
      <c r="C233" t="s">
        <v>41</v>
      </c>
      <c r="D233" t="s">
        <v>42</v>
      </c>
      <c r="E233" t="s">
        <v>43</v>
      </c>
      <c r="F233">
        <v>1</v>
      </c>
      <c r="G233">
        <v>1</v>
      </c>
      <c r="H233">
        <v>1</v>
      </c>
      <c r="I233">
        <v>1</v>
      </c>
      <c r="J233">
        <v>0</v>
      </c>
      <c r="K233">
        <v>0</v>
      </c>
      <c r="L233">
        <v>0</v>
      </c>
      <c r="M233">
        <v>0</v>
      </c>
      <c r="N233" t="s">
        <v>44</v>
      </c>
      <c r="O233" t="s">
        <v>54</v>
      </c>
      <c r="P233">
        <v>0</v>
      </c>
      <c r="Q233">
        <v>0</v>
      </c>
      <c r="R233">
        <v>0</v>
      </c>
      <c r="S233">
        <v>1</v>
      </c>
      <c r="T233">
        <v>1</v>
      </c>
      <c r="U233">
        <v>1</v>
      </c>
      <c r="V233">
        <v>1</v>
      </c>
      <c r="W233">
        <v>1</v>
      </c>
      <c r="X233">
        <v>0</v>
      </c>
      <c r="Y233">
        <v>1</v>
      </c>
      <c r="Z233">
        <v>1</v>
      </c>
      <c r="AA233">
        <v>0</v>
      </c>
      <c r="AB233">
        <v>0</v>
      </c>
      <c r="AC233">
        <v>0</v>
      </c>
      <c r="AD233">
        <v>0</v>
      </c>
      <c r="AE233">
        <v>0</v>
      </c>
      <c r="AF233">
        <v>0</v>
      </c>
      <c r="AG233">
        <v>0</v>
      </c>
      <c r="AH233">
        <v>1</v>
      </c>
      <c r="AI233">
        <v>1</v>
      </c>
      <c r="AJ233">
        <v>1</v>
      </c>
      <c r="AK233">
        <v>1</v>
      </c>
      <c r="AL233">
        <v>1</v>
      </c>
      <c r="AM233" t="s">
        <v>46</v>
      </c>
      <c r="AN233" t="s">
        <v>46</v>
      </c>
      <c r="AO233" t="s">
        <v>46</v>
      </c>
      <c r="AP233" t="s">
        <v>46</v>
      </c>
      <c r="AQ233" t="s">
        <v>46</v>
      </c>
      <c r="AR233">
        <v>0</v>
      </c>
      <c r="AS233">
        <v>2021</v>
      </c>
    </row>
    <row r="234" spans="1:45" x14ac:dyDescent="0.3">
      <c r="A234">
        <v>829220002</v>
      </c>
      <c r="B234" t="s">
        <v>284</v>
      </c>
      <c r="C234" t="s">
        <v>41</v>
      </c>
      <c r="D234" t="s">
        <v>42</v>
      </c>
      <c r="E234" t="s">
        <v>48</v>
      </c>
      <c r="F234">
        <v>1</v>
      </c>
      <c r="G234">
        <v>1</v>
      </c>
      <c r="H234">
        <v>1</v>
      </c>
      <c r="I234">
        <v>1</v>
      </c>
      <c r="J234">
        <v>0</v>
      </c>
      <c r="K234">
        <v>0</v>
      </c>
      <c r="L234">
        <v>0</v>
      </c>
      <c r="M234">
        <v>0</v>
      </c>
      <c r="N234" t="s">
        <v>46</v>
      </c>
      <c r="O234" t="s">
        <v>46</v>
      </c>
      <c r="P234" t="s">
        <v>46</v>
      </c>
      <c r="Q234" t="s">
        <v>46</v>
      </c>
      <c r="R234" t="s">
        <v>46</v>
      </c>
      <c r="S234" t="s">
        <v>46</v>
      </c>
      <c r="T234" t="s">
        <v>46</v>
      </c>
      <c r="U234">
        <v>1</v>
      </c>
      <c r="V234">
        <v>1</v>
      </c>
      <c r="W234">
        <v>1</v>
      </c>
      <c r="X234">
        <v>0</v>
      </c>
      <c r="Y234" t="s">
        <v>46</v>
      </c>
      <c r="Z234">
        <v>1</v>
      </c>
      <c r="AA234" t="s">
        <v>46</v>
      </c>
      <c r="AB234" t="s">
        <v>46</v>
      </c>
      <c r="AC234" t="s">
        <v>46</v>
      </c>
      <c r="AD234">
        <v>0</v>
      </c>
      <c r="AE234">
        <v>0</v>
      </c>
      <c r="AF234">
        <v>0</v>
      </c>
      <c r="AG234">
        <v>0</v>
      </c>
      <c r="AH234">
        <v>1</v>
      </c>
      <c r="AI234">
        <v>0</v>
      </c>
      <c r="AJ234" t="s">
        <v>46</v>
      </c>
      <c r="AK234">
        <v>1</v>
      </c>
      <c r="AL234" t="s">
        <v>46</v>
      </c>
      <c r="AM234" t="s">
        <v>46</v>
      </c>
      <c r="AN234" t="s">
        <v>46</v>
      </c>
      <c r="AO234" t="s">
        <v>46</v>
      </c>
      <c r="AP234" t="s">
        <v>46</v>
      </c>
      <c r="AQ234" t="s">
        <v>46</v>
      </c>
      <c r="AR234">
        <v>0</v>
      </c>
      <c r="AS234">
        <v>2021</v>
      </c>
    </row>
    <row r="235" spans="1:45" x14ac:dyDescent="0.3">
      <c r="A235">
        <v>829430008</v>
      </c>
      <c r="B235" t="s">
        <v>285</v>
      </c>
      <c r="C235" t="s">
        <v>41</v>
      </c>
      <c r="D235" t="s">
        <v>42</v>
      </c>
      <c r="E235" t="s">
        <v>48</v>
      </c>
      <c r="F235">
        <v>1</v>
      </c>
      <c r="G235">
        <v>1</v>
      </c>
      <c r="H235">
        <v>1</v>
      </c>
      <c r="I235">
        <v>1</v>
      </c>
      <c r="J235">
        <v>0</v>
      </c>
      <c r="K235">
        <v>0</v>
      </c>
      <c r="L235">
        <v>0</v>
      </c>
      <c r="M235">
        <v>0</v>
      </c>
      <c r="N235" t="s">
        <v>46</v>
      </c>
      <c r="O235" t="s">
        <v>46</v>
      </c>
      <c r="P235" t="s">
        <v>46</v>
      </c>
      <c r="Q235" t="s">
        <v>46</v>
      </c>
      <c r="R235" t="s">
        <v>46</v>
      </c>
      <c r="S235" t="s">
        <v>46</v>
      </c>
      <c r="T235" t="s">
        <v>46</v>
      </c>
      <c r="U235">
        <v>1</v>
      </c>
      <c r="V235">
        <v>1</v>
      </c>
      <c r="W235">
        <v>1</v>
      </c>
      <c r="X235">
        <v>0</v>
      </c>
      <c r="Y235" t="s">
        <v>46</v>
      </c>
      <c r="Z235">
        <v>1</v>
      </c>
      <c r="AA235" t="s">
        <v>46</v>
      </c>
      <c r="AB235" t="s">
        <v>46</v>
      </c>
      <c r="AC235" t="s">
        <v>46</v>
      </c>
      <c r="AD235">
        <v>0</v>
      </c>
      <c r="AE235">
        <v>0</v>
      </c>
      <c r="AF235">
        <v>0</v>
      </c>
      <c r="AG235">
        <v>1</v>
      </c>
      <c r="AH235">
        <v>1</v>
      </c>
      <c r="AI235">
        <v>0</v>
      </c>
      <c r="AJ235" t="s">
        <v>46</v>
      </c>
      <c r="AK235">
        <v>0</v>
      </c>
      <c r="AL235" t="s">
        <v>46</v>
      </c>
      <c r="AM235" t="s">
        <v>46</v>
      </c>
      <c r="AN235" t="s">
        <v>46</v>
      </c>
      <c r="AO235" t="s">
        <v>46</v>
      </c>
      <c r="AP235" t="s">
        <v>46</v>
      </c>
      <c r="AQ235" t="s">
        <v>46</v>
      </c>
      <c r="AR235">
        <v>0</v>
      </c>
      <c r="AS235">
        <v>2021</v>
      </c>
    </row>
    <row r="236" spans="1:45" x14ac:dyDescent="0.3">
      <c r="A236">
        <v>829560009</v>
      </c>
      <c r="B236" t="s">
        <v>286</v>
      </c>
      <c r="C236" t="s">
        <v>41</v>
      </c>
      <c r="D236" t="s">
        <v>42</v>
      </c>
      <c r="E236" t="s">
        <v>43</v>
      </c>
      <c r="F236">
        <v>1</v>
      </c>
      <c r="G236">
        <v>1</v>
      </c>
      <c r="H236">
        <v>1</v>
      </c>
      <c r="I236">
        <v>1</v>
      </c>
      <c r="J236">
        <v>1</v>
      </c>
      <c r="K236">
        <v>1</v>
      </c>
      <c r="L236">
        <v>0</v>
      </c>
      <c r="M236">
        <v>1</v>
      </c>
      <c r="N236" t="s">
        <v>51</v>
      </c>
      <c r="O236" t="s">
        <v>62</v>
      </c>
      <c r="P236">
        <v>1</v>
      </c>
      <c r="Q236">
        <v>1</v>
      </c>
      <c r="R236">
        <v>1</v>
      </c>
      <c r="S236" t="s">
        <v>46</v>
      </c>
      <c r="T236" t="s">
        <v>46</v>
      </c>
      <c r="U236">
        <v>1</v>
      </c>
      <c r="V236">
        <v>1</v>
      </c>
      <c r="W236">
        <v>1</v>
      </c>
      <c r="X236">
        <v>1</v>
      </c>
      <c r="Y236">
        <v>1</v>
      </c>
      <c r="Z236">
        <v>1</v>
      </c>
      <c r="AA236" t="s">
        <v>46</v>
      </c>
      <c r="AB236" t="s">
        <v>46</v>
      </c>
      <c r="AC236" t="s">
        <v>46</v>
      </c>
      <c r="AD236">
        <v>0</v>
      </c>
      <c r="AE236">
        <v>0</v>
      </c>
      <c r="AF236">
        <v>0</v>
      </c>
      <c r="AG236">
        <v>0</v>
      </c>
      <c r="AH236">
        <v>1</v>
      </c>
      <c r="AI236">
        <v>1</v>
      </c>
      <c r="AJ236">
        <v>1</v>
      </c>
      <c r="AK236">
        <v>1</v>
      </c>
      <c r="AL236" t="s">
        <v>46</v>
      </c>
      <c r="AM236" t="s">
        <v>46</v>
      </c>
      <c r="AN236" t="s">
        <v>46</v>
      </c>
      <c r="AO236" t="s">
        <v>46</v>
      </c>
      <c r="AP236" t="s">
        <v>46</v>
      </c>
      <c r="AQ236" t="s">
        <v>46</v>
      </c>
      <c r="AR236">
        <v>0</v>
      </c>
      <c r="AS236">
        <v>2021</v>
      </c>
    </row>
    <row r="237" spans="1:45" x14ac:dyDescent="0.3">
      <c r="A237">
        <v>829690004</v>
      </c>
      <c r="B237" t="s">
        <v>287</v>
      </c>
      <c r="C237" t="s">
        <v>41</v>
      </c>
      <c r="D237" t="s">
        <v>42</v>
      </c>
      <c r="E237" t="s">
        <v>48</v>
      </c>
      <c r="F237">
        <v>1</v>
      </c>
      <c r="G237">
        <v>1</v>
      </c>
      <c r="H237">
        <v>1</v>
      </c>
      <c r="I237">
        <v>1</v>
      </c>
      <c r="J237">
        <v>0</v>
      </c>
      <c r="K237">
        <v>0</v>
      </c>
      <c r="L237">
        <v>0</v>
      </c>
      <c r="M237">
        <v>0</v>
      </c>
      <c r="N237" t="s">
        <v>44</v>
      </c>
      <c r="O237" t="s">
        <v>45</v>
      </c>
      <c r="P237">
        <v>1</v>
      </c>
      <c r="Q237">
        <v>0</v>
      </c>
      <c r="R237">
        <v>0</v>
      </c>
      <c r="S237" t="s">
        <v>46</v>
      </c>
      <c r="T237" t="s">
        <v>46</v>
      </c>
      <c r="U237">
        <v>1</v>
      </c>
      <c r="V237">
        <v>1</v>
      </c>
      <c r="W237">
        <v>1</v>
      </c>
      <c r="X237">
        <v>0</v>
      </c>
      <c r="Y237">
        <v>1</v>
      </c>
      <c r="Z237">
        <v>1</v>
      </c>
      <c r="AA237" t="s">
        <v>46</v>
      </c>
      <c r="AB237" t="s">
        <v>46</v>
      </c>
      <c r="AC237" t="s">
        <v>46</v>
      </c>
      <c r="AD237">
        <v>0</v>
      </c>
      <c r="AE237">
        <v>0</v>
      </c>
      <c r="AF237">
        <v>0</v>
      </c>
      <c r="AG237">
        <v>0</v>
      </c>
      <c r="AH237">
        <v>1</v>
      </c>
      <c r="AI237">
        <v>1</v>
      </c>
      <c r="AJ237">
        <v>1</v>
      </c>
      <c r="AK237">
        <v>1</v>
      </c>
      <c r="AL237" t="s">
        <v>46</v>
      </c>
      <c r="AM237" t="s">
        <v>46</v>
      </c>
      <c r="AN237" t="s">
        <v>46</v>
      </c>
      <c r="AO237" t="s">
        <v>46</v>
      </c>
      <c r="AP237" t="s">
        <v>46</v>
      </c>
      <c r="AQ237" t="s">
        <v>46</v>
      </c>
      <c r="AR237">
        <v>0</v>
      </c>
      <c r="AS237">
        <v>2021</v>
      </c>
    </row>
    <row r="238" spans="1:45" x14ac:dyDescent="0.3">
      <c r="A238">
        <v>829810007</v>
      </c>
      <c r="B238" t="s">
        <v>288</v>
      </c>
      <c r="C238" t="s">
        <v>41</v>
      </c>
      <c r="D238" t="s">
        <v>42</v>
      </c>
      <c r="E238" t="s">
        <v>68</v>
      </c>
      <c r="F238">
        <v>1</v>
      </c>
      <c r="G238">
        <v>1</v>
      </c>
      <c r="H238">
        <v>1</v>
      </c>
      <c r="I238">
        <v>1</v>
      </c>
      <c r="J238">
        <v>0</v>
      </c>
      <c r="K238">
        <v>0</v>
      </c>
      <c r="L238">
        <v>0</v>
      </c>
      <c r="M238">
        <v>0</v>
      </c>
      <c r="N238" t="s">
        <v>44</v>
      </c>
      <c r="O238" t="s">
        <v>45</v>
      </c>
      <c r="P238">
        <v>1</v>
      </c>
      <c r="Q238">
        <v>0</v>
      </c>
      <c r="R238">
        <v>0</v>
      </c>
      <c r="S238">
        <v>1</v>
      </c>
      <c r="T238">
        <v>1</v>
      </c>
      <c r="U238">
        <v>1</v>
      </c>
      <c r="V238">
        <v>1</v>
      </c>
      <c r="W238">
        <v>1</v>
      </c>
      <c r="X238">
        <v>0</v>
      </c>
      <c r="Y238">
        <v>1</v>
      </c>
      <c r="Z238">
        <v>0</v>
      </c>
      <c r="AA238">
        <v>0</v>
      </c>
      <c r="AB238">
        <v>0</v>
      </c>
      <c r="AC238">
        <v>0</v>
      </c>
      <c r="AD238">
        <v>0</v>
      </c>
      <c r="AE238">
        <v>1</v>
      </c>
      <c r="AF238">
        <v>0</v>
      </c>
      <c r="AG238">
        <v>1</v>
      </c>
      <c r="AH238">
        <v>1</v>
      </c>
      <c r="AI238">
        <v>1</v>
      </c>
      <c r="AJ238">
        <v>1</v>
      </c>
      <c r="AK238">
        <v>1</v>
      </c>
      <c r="AL238">
        <v>1</v>
      </c>
      <c r="AM238" t="s">
        <v>46</v>
      </c>
      <c r="AN238">
        <v>1</v>
      </c>
      <c r="AO238">
        <v>1</v>
      </c>
      <c r="AP238" t="s">
        <v>46</v>
      </c>
      <c r="AQ238" t="s">
        <v>46</v>
      </c>
      <c r="AR238">
        <v>0</v>
      </c>
      <c r="AS238">
        <v>2021</v>
      </c>
    </row>
    <row r="239" spans="1:45" x14ac:dyDescent="0.3">
      <c r="A239">
        <v>830150006</v>
      </c>
      <c r="B239" t="s">
        <v>289</v>
      </c>
      <c r="C239" t="s">
        <v>41</v>
      </c>
      <c r="D239" t="s">
        <v>42</v>
      </c>
      <c r="E239" t="s">
        <v>61</v>
      </c>
      <c r="F239">
        <v>1</v>
      </c>
      <c r="G239">
        <v>1</v>
      </c>
      <c r="H239">
        <v>1</v>
      </c>
      <c r="I239">
        <v>1</v>
      </c>
      <c r="J239">
        <v>0</v>
      </c>
      <c r="K239">
        <v>0</v>
      </c>
      <c r="L239">
        <v>0</v>
      </c>
      <c r="M239">
        <v>0</v>
      </c>
      <c r="N239" t="s">
        <v>44</v>
      </c>
      <c r="O239" t="s">
        <v>45</v>
      </c>
      <c r="P239">
        <v>1</v>
      </c>
      <c r="Q239">
        <v>1</v>
      </c>
      <c r="R239">
        <v>1</v>
      </c>
      <c r="S239">
        <v>1</v>
      </c>
      <c r="T239">
        <v>1</v>
      </c>
      <c r="U239">
        <v>1</v>
      </c>
      <c r="V239">
        <v>1</v>
      </c>
      <c r="W239">
        <v>1</v>
      </c>
      <c r="X239">
        <v>0</v>
      </c>
      <c r="Y239">
        <v>1</v>
      </c>
      <c r="Z239">
        <v>1</v>
      </c>
      <c r="AA239">
        <v>0</v>
      </c>
      <c r="AB239">
        <v>1</v>
      </c>
      <c r="AC239">
        <v>1</v>
      </c>
      <c r="AD239">
        <v>0</v>
      </c>
      <c r="AE239">
        <v>1</v>
      </c>
      <c r="AF239">
        <v>1</v>
      </c>
      <c r="AG239">
        <v>1</v>
      </c>
      <c r="AH239">
        <v>1</v>
      </c>
      <c r="AI239">
        <v>1</v>
      </c>
      <c r="AJ239">
        <v>1</v>
      </c>
      <c r="AK239">
        <v>0</v>
      </c>
      <c r="AL239">
        <v>1</v>
      </c>
      <c r="AM239" t="s">
        <v>46</v>
      </c>
      <c r="AN239">
        <v>1</v>
      </c>
      <c r="AO239">
        <v>1</v>
      </c>
      <c r="AP239" t="s">
        <v>46</v>
      </c>
      <c r="AQ239" t="s">
        <v>46</v>
      </c>
      <c r="AR239">
        <v>1</v>
      </c>
      <c r="AS239">
        <v>2021</v>
      </c>
    </row>
    <row r="240" spans="1:45" x14ac:dyDescent="0.3">
      <c r="A240">
        <v>830080001</v>
      </c>
      <c r="B240" t="s">
        <v>290</v>
      </c>
      <c r="C240" t="s">
        <v>41</v>
      </c>
      <c r="D240" t="s">
        <v>42</v>
      </c>
      <c r="E240" t="s">
        <v>43</v>
      </c>
      <c r="F240">
        <v>1</v>
      </c>
      <c r="G240">
        <v>0</v>
      </c>
      <c r="H240">
        <v>1</v>
      </c>
      <c r="I240">
        <v>1</v>
      </c>
      <c r="J240">
        <v>0</v>
      </c>
      <c r="K240">
        <v>0</v>
      </c>
      <c r="L240">
        <v>0</v>
      </c>
      <c r="M240">
        <v>0</v>
      </c>
      <c r="N240" t="s">
        <v>51</v>
      </c>
      <c r="O240" t="s">
        <v>45</v>
      </c>
      <c r="P240">
        <v>1</v>
      </c>
      <c r="Q240">
        <v>0</v>
      </c>
      <c r="R240">
        <v>0</v>
      </c>
      <c r="S240">
        <v>1</v>
      </c>
      <c r="T240">
        <v>1</v>
      </c>
      <c r="U240">
        <v>1</v>
      </c>
      <c r="V240">
        <v>1</v>
      </c>
      <c r="W240">
        <v>1</v>
      </c>
      <c r="X240">
        <v>0</v>
      </c>
      <c r="Y240">
        <v>1</v>
      </c>
      <c r="Z240">
        <v>0</v>
      </c>
      <c r="AA240">
        <v>0</v>
      </c>
      <c r="AB240">
        <v>1</v>
      </c>
      <c r="AC240">
        <v>0</v>
      </c>
      <c r="AD240">
        <v>0</v>
      </c>
      <c r="AE240">
        <v>0</v>
      </c>
      <c r="AF240">
        <v>0</v>
      </c>
      <c r="AG240">
        <v>0</v>
      </c>
      <c r="AH240">
        <v>1</v>
      </c>
      <c r="AI240">
        <v>1</v>
      </c>
      <c r="AJ240">
        <v>1</v>
      </c>
      <c r="AK240">
        <v>1</v>
      </c>
      <c r="AL240">
        <v>1</v>
      </c>
      <c r="AM240" t="s">
        <v>46</v>
      </c>
      <c r="AN240" t="s">
        <v>46</v>
      </c>
      <c r="AO240" t="s">
        <v>46</v>
      </c>
      <c r="AP240" t="s">
        <v>46</v>
      </c>
      <c r="AQ240" t="s">
        <v>46</v>
      </c>
      <c r="AR240">
        <v>0</v>
      </c>
      <c r="AS240">
        <v>2021</v>
      </c>
    </row>
    <row r="241" spans="1:45" x14ac:dyDescent="0.3">
      <c r="A241">
        <v>830540003</v>
      </c>
      <c r="B241" t="s">
        <v>291</v>
      </c>
      <c r="C241" t="s">
        <v>41</v>
      </c>
      <c r="D241" t="s">
        <v>42</v>
      </c>
      <c r="E241" t="s">
        <v>68</v>
      </c>
      <c r="F241">
        <v>1</v>
      </c>
      <c r="G241">
        <v>1</v>
      </c>
      <c r="H241">
        <v>1</v>
      </c>
      <c r="I241">
        <v>1</v>
      </c>
      <c r="J241">
        <v>0</v>
      </c>
      <c r="K241">
        <v>0</v>
      </c>
      <c r="L241">
        <v>0</v>
      </c>
      <c r="M241">
        <v>0</v>
      </c>
      <c r="N241" t="s">
        <v>44</v>
      </c>
      <c r="O241" t="s">
        <v>62</v>
      </c>
      <c r="P241">
        <v>1</v>
      </c>
      <c r="Q241">
        <v>1</v>
      </c>
      <c r="R241">
        <v>1</v>
      </c>
      <c r="S241">
        <v>1</v>
      </c>
      <c r="T241">
        <v>1</v>
      </c>
      <c r="U241">
        <v>1</v>
      </c>
      <c r="V241">
        <v>1</v>
      </c>
      <c r="W241">
        <v>1</v>
      </c>
      <c r="X241">
        <v>0</v>
      </c>
      <c r="Y241">
        <v>1</v>
      </c>
      <c r="Z241">
        <v>0</v>
      </c>
      <c r="AA241">
        <v>0</v>
      </c>
      <c r="AB241">
        <v>1</v>
      </c>
      <c r="AC241">
        <v>0</v>
      </c>
      <c r="AD241">
        <v>0</v>
      </c>
      <c r="AE241">
        <v>1</v>
      </c>
      <c r="AF241">
        <v>0</v>
      </c>
      <c r="AG241">
        <v>0</v>
      </c>
      <c r="AH241">
        <v>1</v>
      </c>
      <c r="AI241">
        <v>1</v>
      </c>
      <c r="AJ241">
        <v>1</v>
      </c>
      <c r="AK241">
        <v>1</v>
      </c>
      <c r="AL241">
        <v>1</v>
      </c>
      <c r="AM241" t="s">
        <v>46</v>
      </c>
      <c r="AN241">
        <v>1</v>
      </c>
      <c r="AO241">
        <v>1</v>
      </c>
      <c r="AP241" t="s">
        <v>46</v>
      </c>
      <c r="AQ241" t="s">
        <v>46</v>
      </c>
      <c r="AR241">
        <v>0</v>
      </c>
      <c r="AS241">
        <v>2021</v>
      </c>
    </row>
    <row r="242" spans="1:45" x14ac:dyDescent="0.3">
      <c r="A242">
        <v>830670005</v>
      </c>
      <c r="B242" t="s">
        <v>292</v>
      </c>
      <c r="C242" t="s">
        <v>41</v>
      </c>
      <c r="D242" t="s">
        <v>42</v>
      </c>
      <c r="E242" t="s">
        <v>48</v>
      </c>
      <c r="F242">
        <v>1</v>
      </c>
      <c r="G242">
        <v>1</v>
      </c>
      <c r="H242">
        <v>1</v>
      </c>
      <c r="I242">
        <v>1</v>
      </c>
      <c r="J242">
        <v>0</v>
      </c>
      <c r="K242">
        <v>0</v>
      </c>
      <c r="L242">
        <v>0</v>
      </c>
      <c r="M242">
        <v>0</v>
      </c>
      <c r="N242" t="s">
        <v>44</v>
      </c>
      <c r="O242" t="s">
        <v>54</v>
      </c>
      <c r="P242">
        <v>1</v>
      </c>
      <c r="Q242">
        <v>0</v>
      </c>
      <c r="R242">
        <v>0</v>
      </c>
      <c r="S242">
        <v>1</v>
      </c>
      <c r="T242">
        <v>1</v>
      </c>
      <c r="U242">
        <v>1</v>
      </c>
      <c r="V242">
        <v>1</v>
      </c>
      <c r="W242">
        <v>1</v>
      </c>
      <c r="X242">
        <v>0</v>
      </c>
      <c r="Y242">
        <v>1</v>
      </c>
      <c r="Z242">
        <v>1</v>
      </c>
      <c r="AA242">
        <v>1</v>
      </c>
      <c r="AB242">
        <v>1</v>
      </c>
      <c r="AC242">
        <v>0</v>
      </c>
      <c r="AD242">
        <v>0</v>
      </c>
      <c r="AE242">
        <v>0</v>
      </c>
      <c r="AF242">
        <v>0</v>
      </c>
      <c r="AG242">
        <v>0</v>
      </c>
      <c r="AH242">
        <v>1</v>
      </c>
      <c r="AI242">
        <v>1</v>
      </c>
      <c r="AJ242">
        <v>1</v>
      </c>
      <c r="AK242">
        <v>0</v>
      </c>
      <c r="AL242">
        <v>1</v>
      </c>
      <c r="AM242" t="s">
        <v>46</v>
      </c>
      <c r="AN242" t="s">
        <v>46</v>
      </c>
      <c r="AO242" t="s">
        <v>46</v>
      </c>
      <c r="AP242" t="s">
        <v>46</v>
      </c>
      <c r="AQ242" t="s">
        <v>46</v>
      </c>
      <c r="AR242">
        <v>0</v>
      </c>
      <c r="AS242">
        <v>2021</v>
      </c>
    </row>
    <row r="243" spans="1:45" x14ac:dyDescent="0.3">
      <c r="A243">
        <v>830200000</v>
      </c>
      <c r="B243" t="s">
        <v>293</v>
      </c>
      <c r="C243" t="s">
        <v>41</v>
      </c>
      <c r="D243" t="s">
        <v>42</v>
      </c>
      <c r="E243" t="s">
        <v>43</v>
      </c>
      <c r="F243">
        <v>1</v>
      </c>
      <c r="G243">
        <v>1</v>
      </c>
      <c r="H243">
        <v>1</v>
      </c>
      <c r="I243">
        <v>1</v>
      </c>
      <c r="J243" t="s">
        <v>46</v>
      </c>
      <c r="K243" t="s">
        <v>46</v>
      </c>
      <c r="L243" t="s">
        <v>46</v>
      </c>
      <c r="M243" t="s">
        <v>46</v>
      </c>
      <c r="N243" t="s">
        <v>44</v>
      </c>
      <c r="O243" t="s">
        <v>54</v>
      </c>
      <c r="P243">
        <v>1</v>
      </c>
      <c r="Q243">
        <v>0</v>
      </c>
      <c r="R243">
        <v>0</v>
      </c>
      <c r="S243">
        <v>1</v>
      </c>
      <c r="T243">
        <v>1</v>
      </c>
      <c r="U243">
        <v>1</v>
      </c>
      <c r="V243">
        <v>1</v>
      </c>
      <c r="W243">
        <v>1</v>
      </c>
      <c r="X243">
        <v>0</v>
      </c>
      <c r="Y243">
        <v>1</v>
      </c>
      <c r="Z243">
        <v>1</v>
      </c>
      <c r="AA243">
        <v>0</v>
      </c>
      <c r="AB243">
        <v>0</v>
      </c>
      <c r="AC243">
        <v>0</v>
      </c>
      <c r="AD243">
        <v>0</v>
      </c>
      <c r="AE243">
        <v>0</v>
      </c>
      <c r="AF243">
        <v>0</v>
      </c>
      <c r="AG243">
        <v>0</v>
      </c>
      <c r="AH243">
        <v>1</v>
      </c>
      <c r="AI243">
        <v>0</v>
      </c>
      <c r="AJ243">
        <v>1</v>
      </c>
      <c r="AK243">
        <v>1</v>
      </c>
      <c r="AL243">
        <v>1</v>
      </c>
      <c r="AM243" t="s">
        <v>46</v>
      </c>
      <c r="AN243" t="s">
        <v>46</v>
      </c>
      <c r="AO243" t="s">
        <v>46</v>
      </c>
      <c r="AP243" t="s">
        <v>46</v>
      </c>
      <c r="AQ243" t="s">
        <v>46</v>
      </c>
      <c r="AR243">
        <v>0</v>
      </c>
      <c r="AS243">
        <v>2021</v>
      </c>
    </row>
    <row r="244" spans="1:45" x14ac:dyDescent="0.3">
      <c r="A244">
        <v>890240003</v>
      </c>
      <c r="B244" t="s">
        <v>294</v>
      </c>
      <c r="C244" t="s">
        <v>41</v>
      </c>
      <c r="D244" t="s">
        <v>42</v>
      </c>
      <c r="E244" t="s">
        <v>43</v>
      </c>
      <c r="F244">
        <v>1</v>
      </c>
      <c r="G244">
        <v>1</v>
      </c>
      <c r="H244">
        <v>1</v>
      </c>
      <c r="I244">
        <v>1</v>
      </c>
      <c r="J244">
        <v>0</v>
      </c>
      <c r="K244">
        <v>0</v>
      </c>
      <c r="L244">
        <v>0</v>
      </c>
      <c r="M244">
        <v>0</v>
      </c>
      <c r="N244" t="s">
        <v>44</v>
      </c>
      <c r="O244" t="s">
        <v>45</v>
      </c>
      <c r="P244">
        <v>1</v>
      </c>
      <c r="Q244">
        <v>0</v>
      </c>
      <c r="R244">
        <v>0</v>
      </c>
      <c r="S244">
        <v>1</v>
      </c>
      <c r="T244">
        <v>1</v>
      </c>
      <c r="U244">
        <v>1</v>
      </c>
      <c r="V244">
        <v>1</v>
      </c>
      <c r="W244">
        <v>1</v>
      </c>
      <c r="X244">
        <v>0</v>
      </c>
      <c r="Y244">
        <v>1</v>
      </c>
      <c r="Z244">
        <v>1</v>
      </c>
      <c r="AA244">
        <v>0</v>
      </c>
      <c r="AB244">
        <v>0</v>
      </c>
      <c r="AC244">
        <v>0</v>
      </c>
      <c r="AD244">
        <v>0</v>
      </c>
      <c r="AE244">
        <v>1</v>
      </c>
      <c r="AF244">
        <v>0</v>
      </c>
      <c r="AG244">
        <v>0</v>
      </c>
      <c r="AH244">
        <v>1</v>
      </c>
      <c r="AI244">
        <v>1</v>
      </c>
      <c r="AJ244">
        <v>1</v>
      </c>
      <c r="AK244">
        <v>1</v>
      </c>
      <c r="AL244">
        <v>1</v>
      </c>
      <c r="AM244" t="s">
        <v>46</v>
      </c>
      <c r="AN244" t="s">
        <v>46</v>
      </c>
      <c r="AO244" t="s">
        <v>46</v>
      </c>
      <c r="AP244" t="s">
        <v>46</v>
      </c>
      <c r="AQ244" t="s">
        <v>46</v>
      </c>
      <c r="AR244">
        <v>0</v>
      </c>
      <c r="AS244">
        <v>2021</v>
      </c>
    </row>
    <row r="245" spans="1:45" x14ac:dyDescent="0.3">
      <c r="A245">
        <v>830730008</v>
      </c>
      <c r="B245" t="s">
        <v>295</v>
      </c>
      <c r="C245" t="s">
        <v>41</v>
      </c>
      <c r="D245" t="s">
        <v>42</v>
      </c>
      <c r="E245" t="s">
        <v>61</v>
      </c>
      <c r="F245">
        <v>1</v>
      </c>
      <c r="G245">
        <v>1</v>
      </c>
      <c r="H245">
        <v>1</v>
      </c>
      <c r="I245">
        <v>1</v>
      </c>
      <c r="J245">
        <v>1</v>
      </c>
      <c r="K245">
        <v>0</v>
      </c>
      <c r="L245">
        <v>0</v>
      </c>
      <c r="M245">
        <v>0</v>
      </c>
      <c r="N245" t="s">
        <v>46</v>
      </c>
      <c r="O245" t="s">
        <v>46</v>
      </c>
      <c r="P245" t="s">
        <v>46</v>
      </c>
      <c r="Q245" t="s">
        <v>46</v>
      </c>
      <c r="R245" t="s">
        <v>46</v>
      </c>
      <c r="S245" t="s">
        <v>46</v>
      </c>
      <c r="T245" t="s">
        <v>46</v>
      </c>
      <c r="U245">
        <v>1</v>
      </c>
      <c r="V245">
        <v>1</v>
      </c>
      <c r="W245">
        <v>1</v>
      </c>
      <c r="X245">
        <v>0</v>
      </c>
      <c r="Y245">
        <v>0</v>
      </c>
      <c r="Z245">
        <v>1</v>
      </c>
      <c r="AA245" t="s">
        <v>46</v>
      </c>
      <c r="AB245" t="s">
        <v>46</v>
      </c>
      <c r="AC245" t="s">
        <v>46</v>
      </c>
      <c r="AD245">
        <v>0</v>
      </c>
      <c r="AE245">
        <v>1</v>
      </c>
      <c r="AF245">
        <v>0</v>
      </c>
      <c r="AG245">
        <v>1</v>
      </c>
      <c r="AH245">
        <v>1</v>
      </c>
      <c r="AI245">
        <v>1</v>
      </c>
      <c r="AJ245">
        <v>0</v>
      </c>
      <c r="AK245">
        <v>0</v>
      </c>
      <c r="AL245" t="s">
        <v>46</v>
      </c>
      <c r="AM245" t="s">
        <v>46</v>
      </c>
      <c r="AN245">
        <v>1</v>
      </c>
      <c r="AO245">
        <v>1</v>
      </c>
      <c r="AP245" t="s">
        <v>46</v>
      </c>
      <c r="AQ245" t="s">
        <v>46</v>
      </c>
      <c r="AR245">
        <v>0</v>
      </c>
      <c r="AS245">
        <v>2021</v>
      </c>
    </row>
    <row r="246" spans="1:45" x14ac:dyDescent="0.3">
      <c r="A246">
        <v>821400000</v>
      </c>
      <c r="B246" t="s">
        <v>296</v>
      </c>
      <c r="C246" t="s">
        <v>41</v>
      </c>
      <c r="D246" t="s">
        <v>42</v>
      </c>
      <c r="E246" t="s">
        <v>43</v>
      </c>
      <c r="F246">
        <v>1</v>
      </c>
      <c r="G246">
        <v>0</v>
      </c>
      <c r="H246">
        <v>1</v>
      </c>
      <c r="I246">
        <v>1</v>
      </c>
      <c r="J246">
        <v>0</v>
      </c>
      <c r="K246">
        <v>0</v>
      </c>
      <c r="L246">
        <v>0</v>
      </c>
      <c r="M246">
        <v>0</v>
      </c>
      <c r="N246" t="s">
        <v>51</v>
      </c>
      <c r="O246" t="s">
        <v>45</v>
      </c>
      <c r="P246">
        <v>1</v>
      </c>
      <c r="Q246">
        <v>0</v>
      </c>
      <c r="R246">
        <v>0</v>
      </c>
      <c r="S246">
        <v>1</v>
      </c>
      <c r="T246">
        <v>1</v>
      </c>
      <c r="U246">
        <v>1</v>
      </c>
      <c r="V246">
        <v>1</v>
      </c>
      <c r="W246">
        <v>1</v>
      </c>
      <c r="X246">
        <v>0</v>
      </c>
      <c r="Y246">
        <v>1</v>
      </c>
      <c r="Z246">
        <v>1</v>
      </c>
      <c r="AA246">
        <v>0</v>
      </c>
      <c r="AB246">
        <v>1</v>
      </c>
      <c r="AC246">
        <v>0</v>
      </c>
      <c r="AD246">
        <v>0</v>
      </c>
      <c r="AE246">
        <v>0</v>
      </c>
      <c r="AF246">
        <v>0</v>
      </c>
      <c r="AG246">
        <v>0</v>
      </c>
      <c r="AH246">
        <v>1</v>
      </c>
      <c r="AI246">
        <v>0</v>
      </c>
      <c r="AJ246">
        <v>1</v>
      </c>
      <c r="AK246">
        <v>1</v>
      </c>
      <c r="AL246">
        <v>1</v>
      </c>
      <c r="AM246" t="s">
        <v>46</v>
      </c>
      <c r="AN246" t="s">
        <v>46</v>
      </c>
      <c r="AO246" t="s">
        <v>46</v>
      </c>
      <c r="AP246" t="s">
        <v>46</v>
      </c>
      <c r="AQ246" t="s">
        <v>46</v>
      </c>
      <c r="AR246">
        <v>0</v>
      </c>
      <c r="AS246">
        <v>2021</v>
      </c>
    </row>
    <row r="247" spans="1:45" x14ac:dyDescent="0.3">
      <c r="A247">
        <v>821910007</v>
      </c>
      <c r="B247" t="s">
        <v>297</v>
      </c>
      <c r="C247" t="s">
        <v>41</v>
      </c>
      <c r="D247" t="s">
        <v>42</v>
      </c>
      <c r="E247" t="s">
        <v>68</v>
      </c>
      <c r="F247">
        <v>1</v>
      </c>
      <c r="G247">
        <v>1</v>
      </c>
      <c r="H247">
        <v>1</v>
      </c>
      <c r="I247">
        <v>1</v>
      </c>
      <c r="J247">
        <v>0</v>
      </c>
      <c r="K247">
        <v>0</v>
      </c>
      <c r="L247">
        <v>0</v>
      </c>
      <c r="M247">
        <v>0</v>
      </c>
      <c r="N247" t="s">
        <v>51</v>
      </c>
      <c r="O247" t="s">
        <v>45</v>
      </c>
      <c r="P247">
        <v>1</v>
      </c>
      <c r="Q247">
        <v>0</v>
      </c>
      <c r="R247">
        <v>0</v>
      </c>
      <c r="S247">
        <v>1</v>
      </c>
      <c r="T247">
        <v>1</v>
      </c>
      <c r="U247">
        <v>1</v>
      </c>
      <c r="V247">
        <v>1</v>
      </c>
      <c r="W247">
        <v>1</v>
      </c>
      <c r="X247">
        <v>0</v>
      </c>
      <c r="Y247">
        <v>1</v>
      </c>
      <c r="Z247">
        <v>0</v>
      </c>
      <c r="AA247">
        <v>1</v>
      </c>
      <c r="AB247">
        <v>1</v>
      </c>
      <c r="AC247">
        <v>0</v>
      </c>
      <c r="AD247">
        <v>0</v>
      </c>
      <c r="AE247">
        <v>0</v>
      </c>
      <c r="AF247">
        <v>0</v>
      </c>
      <c r="AG247">
        <v>0</v>
      </c>
      <c r="AH247">
        <v>1</v>
      </c>
      <c r="AI247">
        <v>1</v>
      </c>
      <c r="AJ247">
        <v>1</v>
      </c>
      <c r="AK247">
        <v>1</v>
      </c>
      <c r="AL247">
        <v>1</v>
      </c>
      <c r="AM247" t="s">
        <v>46</v>
      </c>
      <c r="AN247">
        <v>1</v>
      </c>
      <c r="AO247">
        <v>1</v>
      </c>
      <c r="AP247" t="s">
        <v>46</v>
      </c>
      <c r="AQ247" t="s">
        <v>46</v>
      </c>
      <c r="AR247">
        <v>0</v>
      </c>
      <c r="AS247">
        <v>2021</v>
      </c>
    </row>
    <row r="248" spans="1:45" x14ac:dyDescent="0.3">
      <c r="A248">
        <v>830410007</v>
      </c>
      <c r="B248" t="s">
        <v>298</v>
      </c>
      <c r="C248" t="s">
        <v>41</v>
      </c>
      <c r="D248" t="s">
        <v>42</v>
      </c>
      <c r="E248" t="s">
        <v>48</v>
      </c>
      <c r="F248">
        <v>1</v>
      </c>
      <c r="G248">
        <v>1</v>
      </c>
      <c r="H248">
        <v>1</v>
      </c>
      <c r="I248">
        <v>1</v>
      </c>
      <c r="J248">
        <v>0</v>
      </c>
      <c r="K248">
        <v>0</v>
      </c>
      <c r="L248">
        <v>0</v>
      </c>
      <c r="M248">
        <v>0</v>
      </c>
      <c r="N248" t="s">
        <v>44</v>
      </c>
      <c r="O248" t="s">
        <v>45</v>
      </c>
      <c r="P248">
        <v>1</v>
      </c>
      <c r="Q248">
        <v>0</v>
      </c>
      <c r="R248">
        <v>0</v>
      </c>
      <c r="S248">
        <v>1</v>
      </c>
      <c r="T248">
        <v>1</v>
      </c>
      <c r="U248">
        <v>0</v>
      </c>
      <c r="V248">
        <v>1</v>
      </c>
      <c r="W248">
        <v>1</v>
      </c>
      <c r="X248">
        <v>0</v>
      </c>
      <c r="Y248">
        <v>1</v>
      </c>
      <c r="Z248">
        <v>1</v>
      </c>
      <c r="AA248">
        <v>0</v>
      </c>
      <c r="AB248">
        <v>1</v>
      </c>
      <c r="AC248">
        <v>0</v>
      </c>
      <c r="AD248">
        <v>0</v>
      </c>
      <c r="AE248">
        <v>0</v>
      </c>
      <c r="AF248">
        <v>0</v>
      </c>
      <c r="AG248">
        <v>0</v>
      </c>
      <c r="AH248">
        <v>1</v>
      </c>
      <c r="AI248">
        <v>0</v>
      </c>
      <c r="AJ248">
        <v>1</v>
      </c>
      <c r="AK248">
        <v>0</v>
      </c>
      <c r="AL248">
        <v>1</v>
      </c>
      <c r="AM248" t="s">
        <v>46</v>
      </c>
      <c r="AN248" t="s">
        <v>46</v>
      </c>
      <c r="AO248" t="s">
        <v>46</v>
      </c>
      <c r="AP248" t="s">
        <v>46</v>
      </c>
      <c r="AQ248" t="s">
        <v>46</v>
      </c>
      <c r="AR248">
        <v>0</v>
      </c>
      <c r="AS248">
        <v>2021</v>
      </c>
    </row>
    <row r="249" spans="1:45" x14ac:dyDescent="0.3">
      <c r="A249">
        <v>800180001</v>
      </c>
      <c r="B249" t="s">
        <v>40</v>
      </c>
      <c r="C249" t="s">
        <v>41</v>
      </c>
      <c r="D249" t="s">
        <v>42</v>
      </c>
      <c r="E249" t="s">
        <v>43</v>
      </c>
      <c r="F249">
        <v>1</v>
      </c>
      <c r="G249">
        <v>1</v>
      </c>
      <c r="H249">
        <v>1</v>
      </c>
      <c r="I249">
        <v>1</v>
      </c>
      <c r="J249">
        <v>0</v>
      </c>
      <c r="K249">
        <v>0</v>
      </c>
      <c r="L249">
        <v>0</v>
      </c>
      <c r="M249">
        <v>0</v>
      </c>
      <c r="N249" t="s">
        <v>44</v>
      </c>
      <c r="O249" t="s">
        <v>54</v>
      </c>
      <c r="P249">
        <v>1</v>
      </c>
      <c r="Q249">
        <v>0</v>
      </c>
      <c r="R249">
        <v>0</v>
      </c>
      <c r="S249">
        <v>1</v>
      </c>
      <c r="T249">
        <v>1</v>
      </c>
      <c r="U249">
        <v>1</v>
      </c>
      <c r="V249">
        <v>1</v>
      </c>
      <c r="W249">
        <v>1</v>
      </c>
      <c r="X249">
        <v>0</v>
      </c>
      <c r="Y249">
        <v>1</v>
      </c>
      <c r="Z249">
        <v>0</v>
      </c>
      <c r="AA249">
        <v>1</v>
      </c>
      <c r="AB249">
        <v>1</v>
      </c>
      <c r="AC249">
        <v>0</v>
      </c>
      <c r="AD249">
        <v>0</v>
      </c>
      <c r="AE249">
        <v>0</v>
      </c>
      <c r="AF249">
        <v>0</v>
      </c>
      <c r="AG249">
        <v>0</v>
      </c>
      <c r="AH249">
        <v>1</v>
      </c>
      <c r="AI249">
        <v>1</v>
      </c>
      <c r="AJ249">
        <v>1</v>
      </c>
      <c r="AK249">
        <v>0</v>
      </c>
      <c r="AL249">
        <v>1</v>
      </c>
      <c r="AM249">
        <v>1</v>
      </c>
      <c r="AN249">
        <v>1</v>
      </c>
      <c r="AO249">
        <v>1</v>
      </c>
      <c r="AP249">
        <v>0</v>
      </c>
      <c r="AQ249" t="s">
        <v>46</v>
      </c>
      <c r="AR249">
        <v>0</v>
      </c>
      <c r="AS249">
        <v>2022</v>
      </c>
    </row>
    <row r="250" spans="1:45" x14ac:dyDescent="0.3">
      <c r="A250">
        <v>801420002</v>
      </c>
      <c r="B250" t="s">
        <v>47</v>
      </c>
      <c r="C250" t="s">
        <v>41</v>
      </c>
      <c r="D250" t="s">
        <v>42</v>
      </c>
      <c r="E250" t="s">
        <v>48</v>
      </c>
      <c r="F250">
        <v>1</v>
      </c>
      <c r="G250">
        <v>1</v>
      </c>
      <c r="H250">
        <v>1</v>
      </c>
      <c r="I250">
        <v>1</v>
      </c>
      <c r="J250">
        <v>0</v>
      </c>
      <c r="K250">
        <v>0</v>
      </c>
      <c r="L250">
        <v>0</v>
      </c>
      <c r="M250">
        <v>0</v>
      </c>
      <c r="N250" t="s">
        <v>51</v>
      </c>
      <c r="O250" t="s">
        <v>62</v>
      </c>
      <c r="P250">
        <v>1</v>
      </c>
      <c r="Q250">
        <v>1</v>
      </c>
      <c r="R250">
        <v>0</v>
      </c>
      <c r="S250">
        <v>0</v>
      </c>
      <c r="T250">
        <v>1</v>
      </c>
      <c r="U250">
        <v>1</v>
      </c>
      <c r="V250">
        <v>1</v>
      </c>
      <c r="W250">
        <v>1</v>
      </c>
      <c r="X250">
        <v>0</v>
      </c>
      <c r="Y250">
        <v>1</v>
      </c>
      <c r="Z250">
        <v>0</v>
      </c>
      <c r="AA250">
        <v>1</v>
      </c>
      <c r="AB250">
        <v>1</v>
      </c>
      <c r="AC250">
        <v>0</v>
      </c>
      <c r="AD250">
        <v>0</v>
      </c>
      <c r="AE250">
        <v>0</v>
      </c>
      <c r="AF250">
        <v>0</v>
      </c>
      <c r="AG250">
        <v>0</v>
      </c>
      <c r="AH250">
        <v>1</v>
      </c>
      <c r="AI250">
        <v>1</v>
      </c>
      <c r="AJ250">
        <v>1</v>
      </c>
      <c r="AK250">
        <v>0</v>
      </c>
      <c r="AL250">
        <v>0</v>
      </c>
      <c r="AM250">
        <v>1</v>
      </c>
      <c r="AN250" t="s">
        <v>46</v>
      </c>
      <c r="AO250" t="s">
        <v>46</v>
      </c>
      <c r="AP250">
        <v>0</v>
      </c>
      <c r="AQ250" t="s">
        <v>46</v>
      </c>
      <c r="AR250">
        <v>0</v>
      </c>
      <c r="AS250">
        <v>2022</v>
      </c>
    </row>
    <row r="251" spans="1:45" x14ac:dyDescent="0.3">
      <c r="A251">
        <v>800390004</v>
      </c>
      <c r="B251" t="s">
        <v>49</v>
      </c>
      <c r="C251" t="s">
        <v>41</v>
      </c>
      <c r="D251" t="s">
        <v>42</v>
      </c>
      <c r="E251" t="s">
        <v>43</v>
      </c>
      <c r="F251">
        <v>1</v>
      </c>
      <c r="G251">
        <v>1</v>
      </c>
      <c r="H251">
        <v>1</v>
      </c>
      <c r="I251">
        <v>1</v>
      </c>
      <c r="J251" t="s">
        <v>46</v>
      </c>
      <c r="K251" t="s">
        <v>46</v>
      </c>
      <c r="L251" t="s">
        <v>46</v>
      </c>
      <c r="M251" t="s">
        <v>46</v>
      </c>
      <c r="N251" t="s">
        <v>44</v>
      </c>
      <c r="O251" t="s">
        <v>54</v>
      </c>
      <c r="P251">
        <v>1</v>
      </c>
      <c r="Q251">
        <v>0</v>
      </c>
      <c r="R251">
        <v>0</v>
      </c>
      <c r="S251">
        <v>1</v>
      </c>
      <c r="T251">
        <v>1</v>
      </c>
      <c r="U251">
        <v>1</v>
      </c>
      <c r="V251">
        <v>1</v>
      </c>
      <c r="W251">
        <v>1</v>
      </c>
      <c r="X251">
        <v>0</v>
      </c>
      <c r="Y251">
        <v>1</v>
      </c>
      <c r="Z251">
        <v>1</v>
      </c>
      <c r="AA251">
        <v>1</v>
      </c>
      <c r="AB251">
        <v>1</v>
      </c>
      <c r="AC251">
        <v>0</v>
      </c>
      <c r="AD251">
        <v>0</v>
      </c>
      <c r="AE251">
        <v>1</v>
      </c>
      <c r="AF251">
        <v>0</v>
      </c>
      <c r="AG251">
        <v>1</v>
      </c>
      <c r="AH251">
        <v>1</v>
      </c>
      <c r="AI251">
        <v>1</v>
      </c>
      <c r="AJ251">
        <v>1</v>
      </c>
      <c r="AK251">
        <v>0</v>
      </c>
      <c r="AL251">
        <v>1</v>
      </c>
      <c r="AM251">
        <v>1</v>
      </c>
      <c r="AN251">
        <v>1</v>
      </c>
      <c r="AO251">
        <v>1</v>
      </c>
      <c r="AP251">
        <v>1</v>
      </c>
      <c r="AQ251" t="s">
        <v>46</v>
      </c>
      <c r="AR251">
        <v>0</v>
      </c>
      <c r="AS251">
        <v>2022</v>
      </c>
    </row>
    <row r="252" spans="1:45" x14ac:dyDescent="0.3">
      <c r="A252">
        <v>800570005</v>
      </c>
      <c r="B252" t="s">
        <v>50</v>
      </c>
      <c r="C252" t="s">
        <v>41</v>
      </c>
      <c r="D252" t="s">
        <v>42</v>
      </c>
      <c r="E252" t="s">
        <v>43</v>
      </c>
      <c r="F252">
        <v>1</v>
      </c>
      <c r="G252">
        <v>1</v>
      </c>
      <c r="H252">
        <v>1</v>
      </c>
      <c r="I252">
        <v>1</v>
      </c>
      <c r="J252">
        <v>0</v>
      </c>
      <c r="K252">
        <v>0</v>
      </c>
      <c r="L252">
        <v>0</v>
      </c>
      <c r="M252">
        <v>0</v>
      </c>
      <c r="N252" t="s">
        <v>46</v>
      </c>
      <c r="O252" t="s">
        <v>46</v>
      </c>
      <c r="P252" t="s">
        <v>46</v>
      </c>
      <c r="Q252" t="s">
        <v>46</v>
      </c>
      <c r="R252" t="s">
        <v>46</v>
      </c>
      <c r="S252" t="s">
        <v>46</v>
      </c>
      <c r="T252" t="s">
        <v>46</v>
      </c>
      <c r="U252">
        <v>1</v>
      </c>
      <c r="V252">
        <v>1</v>
      </c>
      <c r="W252">
        <v>1</v>
      </c>
      <c r="X252">
        <v>0</v>
      </c>
      <c r="Y252" t="s">
        <v>46</v>
      </c>
      <c r="Z252">
        <v>0</v>
      </c>
      <c r="AA252" t="s">
        <v>46</v>
      </c>
      <c r="AB252" t="s">
        <v>46</v>
      </c>
      <c r="AC252" t="s">
        <v>46</v>
      </c>
      <c r="AD252">
        <v>0</v>
      </c>
      <c r="AE252">
        <v>0</v>
      </c>
      <c r="AF252">
        <v>0</v>
      </c>
      <c r="AG252">
        <v>0</v>
      </c>
      <c r="AH252">
        <v>1</v>
      </c>
      <c r="AI252">
        <v>1</v>
      </c>
      <c r="AJ252" t="s">
        <v>46</v>
      </c>
      <c r="AK252">
        <v>0</v>
      </c>
      <c r="AL252" t="s">
        <v>46</v>
      </c>
      <c r="AM252" t="s">
        <v>46</v>
      </c>
      <c r="AN252">
        <v>1</v>
      </c>
      <c r="AO252">
        <v>1</v>
      </c>
      <c r="AP252" t="s">
        <v>46</v>
      </c>
      <c r="AQ252" t="s">
        <v>46</v>
      </c>
      <c r="AR252">
        <v>0</v>
      </c>
      <c r="AS252">
        <v>2022</v>
      </c>
    </row>
    <row r="253" spans="1:45" x14ac:dyDescent="0.3">
      <c r="A253">
        <v>800600000</v>
      </c>
      <c r="B253" t="s">
        <v>52</v>
      </c>
      <c r="C253" t="s">
        <v>41</v>
      </c>
      <c r="D253" t="s">
        <v>42</v>
      </c>
      <c r="E253" t="s">
        <v>43</v>
      </c>
      <c r="F253">
        <v>1</v>
      </c>
      <c r="G253">
        <v>1</v>
      </c>
      <c r="H253">
        <v>1</v>
      </c>
      <c r="I253">
        <v>1</v>
      </c>
      <c r="J253">
        <v>0</v>
      </c>
      <c r="K253">
        <v>0</v>
      </c>
      <c r="L253">
        <v>0</v>
      </c>
      <c r="M253">
        <v>0</v>
      </c>
      <c r="N253" t="s">
        <v>44</v>
      </c>
      <c r="O253" t="s">
        <v>54</v>
      </c>
      <c r="P253">
        <v>1</v>
      </c>
      <c r="Q253">
        <v>0</v>
      </c>
      <c r="R253">
        <v>0</v>
      </c>
      <c r="S253">
        <v>1</v>
      </c>
      <c r="T253">
        <v>1</v>
      </c>
      <c r="U253">
        <v>1</v>
      </c>
      <c r="V253">
        <v>1</v>
      </c>
      <c r="W253">
        <v>1</v>
      </c>
      <c r="X253">
        <v>0</v>
      </c>
      <c r="Y253">
        <v>1</v>
      </c>
      <c r="Z253">
        <v>0</v>
      </c>
      <c r="AA253">
        <v>1</v>
      </c>
      <c r="AB253">
        <v>0</v>
      </c>
      <c r="AC253">
        <v>0</v>
      </c>
      <c r="AD253">
        <v>0</v>
      </c>
      <c r="AE253">
        <v>1</v>
      </c>
      <c r="AF253">
        <v>0</v>
      </c>
      <c r="AG253">
        <v>0</v>
      </c>
      <c r="AH253">
        <v>1</v>
      </c>
      <c r="AI253">
        <v>0</v>
      </c>
      <c r="AJ253">
        <v>1</v>
      </c>
      <c r="AK253">
        <v>0</v>
      </c>
      <c r="AL253">
        <v>1</v>
      </c>
      <c r="AM253">
        <v>1</v>
      </c>
      <c r="AN253">
        <v>1</v>
      </c>
      <c r="AO253">
        <v>1</v>
      </c>
      <c r="AP253">
        <v>0</v>
      </c>
      <c r="AQ253" t="s">
        <v>46</v>
      </c>
      <c r="AR253">
        <v>0</v>
      </c>
      <c r="AS253">
        <v>2022</v>
      </c>
    </row>
    <row r="254" spans="1:45" x14ac:dyDescent="0.3">
      <c r="A254">
        <v>800760009</v>
      </c>
      <c r="B254" t="s">
        <v>53</v>
      </c>
      <c r="C254" t="s">
        <v>41</v>
      </c>
      <c r="D254" t="s">
        <v>42</v>
      </c>
      <c r="E254" t="s">
        <v>43</v>
      </c>
      <c r="F254">
        <v>1</v>
      </c>
      <c r="G254">
        <v>1</v>
      </c>
      <c r="H254">
        <v>1</v>
      </c>
      <c r="I254">
        <v>1</v>
      </c>
      <c r="J254" t="s">
        <v>46</v>
      </c>
      <c r="K254" t="s">
        <v>46</v>
      </c>
      <c r="L254" t="s">
        <v>46</v>
      </c>
      <c r="M254" t="s">
        <v>46</v>
      </c>
      <c r="N254" t="s">
        <v>44</v>
      </c>
      <c r="O254" t="s">
        <v>54</v>
      </c>
      <c r="P254">
        <v>1</v>
      </c>
      <c r="Q254">
        <v>0</v>
      </c>
      <c r="R254">
        <v>0</v>
      </c>
      <c r="S254">
        <v>1</v>
      </c>
      <c r="T254">
        <v>1</v>
      </c>
      <c r="U254">
        <v>1</v>
      </c>
      <c r="V254">
        <v>1</v>
      </c>
      <c r="W254">
        <v>1</v>
      </c>
      <c r="X254">
        <v>0</v>
      </c>
      <c r="Y254">
        <v>1</v>
      </c>
      <c r="Z254">
        <v>0</v>
      </c>
      <c r="AA254">
        <v>1</v>
      </c>
      <c r="AB254">
        <v>1</v>
      </c>
      <c r="AC254">
        <v>0</v>
      </c>
      <c r="AD254">
        <v>0</v>
      </c>
      <c r="AE254">
        <v>0</v>
      </c>
      <c r="AF254">
        <v>0</v>
      </c>
      <c r="AG254">
        <v>1</v>
      </c>
      <c r="AH254">
        <v>1</v>
      </c>
      <c r="AI254">
        <v>1</v>
      </c>
      <c r="AJ254">
        <v>1</v>
      </c>
      <c r="AK254">
        <v>0</v>
      </c>
      <c r="AL254">
        <v>1</v>
      </c>
      <c r="AM254">
        <v>1</v>
      </c>
      <c r="AN254">
        <v>1</v>
      </c>
      <c r="AO254">
        <v>1</v>
      </c>
      <c r="AP254">
        <v>1</v>
      </c>
      <c r="AQ254" t="s">
        <v>46</v>
      </c>
      <c r="AR254">
        <v>0</v>
      </c>
      <c r="AS254">
        <v>2022</v>
      </c>
    </row>
    <row r="255" spans="1:45" x14ac:dyDescent="0.3">
      <c r="A255">
        <v>800950006</v>
      </c>
      <c r="B255" t="s">
        <v>55</v>
      </c>
      <c r="C255" t="s">
        <v>41</v>
      </c>
      <c r="D255" t="s">
        <v>42</v>
      </c>
      <c r="E255" t="s">
        <v>43</v>
      </c>
      <c r="F255">
        <v>1</v>
      </c>
      <c r="G255">
        <v>1</v>
      </c>
      <c r="H255">
        <v>1</v>
      </c>
      <c r="I255">
        <v>1</v>
      </c>
      <c r="J255">
        <v>0</v>
      </c>
      <c r="K255">
        <v>0</v>
      </c>
      <c r="L255">
        <v>0</v>
      </c>
      <c r="M255">
        <v>0</v>
      </c>
      <c r="N255" t="s">
        <v>51</v>
      </c>
      <c r="O255" t="s">
        <v>54</v>
      </c>
      <c r="P255">
        <v>1</v>
      </c>
      <c r="Q255">
        <v>0</v>
      </c>
      <c r="R255">
        <v>0</v>
      </c>
      <c r="S255">
        <v>1</v>
      </c>
      <c r="T255">
        <v>1</v>
      </c>
      <c r="U255">
        <v>1</v>
      </c>
      <c r="V255">
        <v>1</v>
      </c>
      <c r="W255">
        <v>1</v>
      </c>
      <c r="X255">
        <v>0</v>
      </c>
      <c r="Y255">
        <v>1</v>
      </c>
      <c r="Z255">
        <v>1</v>
      </c>
      <c r="AA255">
        <v>1</v>
      </c>
      <c r="AB255">
        <v>1</v>
      </c>
      <c r="AC255">
        <v>0</v>
      </c>
      <c r="AD255">
        <v>0</v>
      </c>
      <c r="AE255">
        <v>1</v>
      </c>
      <c r="AF255">
        <v>0</v>
      </c>
      <c r="AG255">
        <v>1</v>
      </c>
      <c r="AH255">
        <v>1</v>
      </c>
      <c r="AI255">
        <v>1</v>
      </c>
      <c r="AJ255">
        <v>1</v>
      </c>
      <c r="AK255">
        <v>0</v>
      </c>
      <c r="AL255">
        <v>1</v>
      </c>
      <c r="AM255">
        <v>1</v>
      </c>
      <c r="AN255">
        <v>1</v>
      </c>
      <c r="AO255">
        <v>1</v>
      </c>
      <c r="AP255">
        <v>0</v>
      </c>
      <c r="AQ255" t="s">
        <v>46</v>
      </c>
      <c r="AR255">
        <v>0</v>
      </c>
      <c r="AS255">
        <v>2022</v>
      </c>
    </row>
    <row r="256" spans="1:45" x14ac:dyDescent="0.3">
      <c r="A256">
        <v>801090004</v>
      </c>
      <c r="B256" t="s">
        <v>56</v>
      </c>
      <c r="C256" t="s">
        <v>41</v>
      </c>
      <c r="D256" t="s">
        <v>42</v>
      </c>
      <c r="E256" t="s">
        <v>43</v>
      </c>
      <c r="F256">
        <v>1</v>
      </c>
      <c r="G256">
        <v>1</v>
      </c>
      <c r="H256">
        <v>1</v>
      </c>
      <c r="I256">
        <v>1</v>
      </c>
      <c r="J256">
        <v>0</v>
      </c>
      <c r="K256">
        <v>0</v>
      </c>
      <c r="L256">
        <v>0</v>
      </c>
      <c r="M256">
        <v>0</v>
      </c>
      <c r="N256" t="s">
        <v>44</v>
      </c>
      <c r="O256" t="s">
        <v>54</v>
      </c>
      <c r="P256">
        <v>1</v>
      </c>
      <c r="Q256">
        <v>0</v>
      </c>
      <c r="R256">
        <v>0</v>
      </c>
      <c r="S256">
        <v>1</v>
      </c>
      <c r="T256">
        <v>1</v>
      </c>
      <c r="U256">
        <v>1</v>
      </c>
      <c r="V256">
        <v>1</v>
      </c>
      <c r="W256">
        <v>1</v>
      </c>
      <c r="X256">
        <v>0</v>
      </c>
      <c r="Y256">
        <v>1</v>
      </c>
      <c r="Z256">
        <v>0</v>
      </c>
      <c r="AA256">
        <v>0</v>
      </c>
      <c r="AB256">
        <v>1</v>
      </c>
      <c r="AC256">
        <v>0</v>
      </c>
      <c r="AD256">
        <v>0</v>
      </c>
      <c r="AE256">
        <v>0</v>
      </c>
      <c r="AF256">
        <v>0</v>
      </c>
      <c r="AG256">
        <v>0</v>
      </c>
      <c r="AH256">
        <v>1</v>
      </c>
      <c r="AI256">
        <v>1</v>
      </c>
      <c r="AJ256">
        <v>1</v>
      </c>
      <c r="AK256">
        <v>0</v>
      </c>
      <c r="AL256">
        <v>1</v>
      </c>
      <c r="AM256">
        <v>1</v>
      </c>
      <c r="AN256">
        <v>1</v>
      </c>
      <c r="AO256">
        <v>1</v>
      </c>
      <c r="AP256">
        <v>1</v>
      </c>
      <c r="AQ256" t="s">
        <v>46</v>
      </c>
      <c r="AR256">
        <v>0</v>
      </c>
      <c r="AS256">
        <v>2022</v>
      </c>
    </row>
    <row r="257" spans="1:45" x14ac:dyDescent="0.3">
      <c r="A257">
        <v>801160009</v>
      </c>
      <c r="B257" t="s">
        <v>57</v>
      </c>
      <c r="C257" t="s">
        <v>41</v>
      </c>
      <c r="D257" t="s">
        <v>42</v>
      </c>
      <c r="E257" t="s">
        <v>48</v>
      </c>
      <c r="F257">
        <v>1</v>
      </c>
      <c r="G257">
        <v>1</v>
      </c>
      <c r="H257">
        <v>1</v>
      </c>
      <c r="I257">
        <v>1</v>
      </c>
      <c r="J257">
        <v>0</v>
      </c>
      <c r="K257">
        <v>0</v>
      </c>
      <c r="L257">
        <v>0</v>
      </c>
      <c r="M257">
        <v>0</v>
      </c>
      <c r="N257" t="s">
        <v>46</v>
      </c>
      <c r="O257" t="s">
        <v>46</v>
      </c>
      <c r="P257" t="s">
        <v>46</v>
      </c>
      <c r="Q257" t="s">
        <v>46</v>
      </c>
      <c r="R257" t="s">
        <v>46</v>
      </c>
      <c r="S257" t="s">
        <v>46</v>
      </c>
      <c r="T257" t="s">
        <v>46</v>
      </c>
      <c r="U257">
        <v>1</v>
      </c>
      <c r="V257">
        <v>1</v>
      </c>
      <c r="W257">
        <v>1</v>
      </c>
      <c r="X257">
        <v>0</v>
      </c>
      <c r="Y257" t="s">
        <v>46</v>
      </c>
      <c r="Z257">
        <v>0</v>
      </c>
      <c r="AA257" t="s">
        <v>46</v>
      </c>
      <c r="AB257" t="s">
        <v>46</v>
      </c>
      <c r="AC257" t="s">
        <v>46</v>
      </c>
      <c r="AD257">
        <v>0</v>
      </c>
      <c r="AE257">
        <v>0</v>
      </c>
      <c r="AF257">
        <v>0</v>
      </c>
      <c r="AG257">
        <v>0</v>
      </c>
      <c r="AH257">
        <v>1</v>
      </c>
      <c r="AI257">
        <v>1</v>
      </c>
      <c r="AJ257" t="s">
        <v>46</v>
      </c>
      <c r="AK257">
        <v>0</v>
      </c>
      <c r="AL257" t="s">
        <v>46</v>
      </c>
      <c r="AM257" t="s">
        <v>46</v>
      </c>
      <c r="AN257" t="s">
        <v>46</v>
      </c>
      <c r="AO257" t="s">
        <v>46</v>
      </c>
      <c r="AP257" t="s">
        <v>46</v>
      </c>
      <c r="AQ257" t="s">
        <v>46</v>
      </c>
      <c r="AR257">
        <v>0</v>
      </c>
      <c r="AS257">
        <v>2022</v>
      </c>
    </row>
    <row r="258" spans="1:45" x14ac:dyDescent="0.3">
      <c r="A258">
        <v>801210007</v>
      </c>
      <c r="B258" t="s">
        <v>58</v>
      </c>
      <c r="C258" t="s">
        <v>41</v>
      </c>
      <c r="D258" t="s">
        <v>42</v>
      </c>
      <c r="E258" t="s">
        <v>48</v>
      </c>
      <c r="F258">
        <v>1</v>
      </c>
      <c r="G258">
        <v>1</v>
      </c>
      <c r="H258">
        <v>1</v>
      </c>
      <c r="I258">
        <v>1</v>
      </c>
      <c r="J258">
        <v>0</v>
      </c>
      <c r="K258">
        <v>0</v>
      </c>
      <c r="L258">
        <v>0</v>
      </c>
      <c r="M258">
        <v>0</v>
      </c>
      <c r="N258" t="s">
        <v>51</v>
      </c>
      <c r="O258" t="s">
        <v>54</v>
      </c>
      <c r="P258">
        <v>1</v>
      </c>
      <c r="Q258">
        <v>0</v>
      </c>
      <c r="R258">
        <v>0</v>
      </c>
      <c r="S258">
        <v>1</v>
      </c>
      <c r="T258">
        <v>1</v>
      </c>
      <c r="U258">
        <v>1</v>
      </c>
      <c r="V258">
        <v>1</v>
      </c>
      <c r="W258">
        <v>1</v>
      </c>
      <c r="X258">
        <v>0</v>
      </c>
      <c r="Y258">
        <v>1</v>
      </c>
      <c r="Z258">
        <v>0</v>
      </c>
      <c r="AA258">
        <v>1</v>
      </c>
      <c r="AB258">
        <v>1</v>
      </c>
      <c r="AC258">
        <v>0</v>
      </c>
      <c r="AD258">
        <v>0</v>
      </c>
      <c r="AE258">
        <v>0</v>
      </c>
      <c r="AF258">
        <v>0</v>
      </c>
      <c r="AG258">
        <v>0</v>
      </c>
      <c r="AH258">
        <v>1</v>
      </c>
      <c r="AI258">
        <v>1</v>
      </c>
      <c r="AJ258">
        <v>1</v>
      </c>
      <c r="AK258">
        <v>0</v>
      </c>
      <c r="AL258">
        <v>1</v>
      </c>
      <c r="AM258">
        <v>1</v>
      </c>
      <c r="AN258" t="s">
        <v>46</v>
      </c>
      <c r="AO258" t="s">
        <v>46</v>
      </c>
      <c r="AP258">
        <v>1</v>
      </c>
      <c r="AQ258" t="s">
        <v>46</v>
      </c>
      <c r="AR258">
        <v>0</v>
      </c>
      <c r="AS258">
        <v>2022</v>
      </c>
    </row>
    <row r="259" spans="1:45" x14ac:dyDescent="0.3">
      <c r="A259">
        <v>801370005</v>
      </c>
      <c r="B259" t="s">
        <v>59</v>
      </c>
      <c r="C259" t="s">
        <v>41</v>
      </c>
      <c r="D259" t="s">
        <v>42</v>
      </c>
      <c r="E259" t="s">
        <v>48</v>
      </c>
      <c r="F259">
        <v>1</v>
      </c>
      <c r="G259">
        <v>1</v>
      </c>
      <c r="H259">
        <v>1</v>
      </c>
      <c r="I259">
        <v>1</v>
      </c>
      <c r="J259">
        <v>0</v>
      </c>
      <c r="K259">
        <v>0</v>
      </c>
      <c r="L259">
        <v>0</v>
      </c>
      <c r="M259">
        <v>0</v>
      </c>
      <c r="N259" t="s">
        <v>46</v>
      </c>
      <c r="O259" t="s">
        <v>46</v>
      </c>
      <c r="P259" t="s">
        <v>46</v>
      </c>
      <c r="Q259" t="s">
        <v>46</v>
      </c>
      <c r="R259" t="s">
        <v>46</v>
      </c>
      <c r="S259" t="s">
        <v>46</v>
      </c>
      <c r="T259" t="s">
        <v>46</v>
      </c>
      <c r="U259">
        <v>1</v>
      </c>
      <c r="V259">
        <v>1</v>
      </c>
      <c r="W259">
        <v>1</v>
      </c>
      <c r="X259">
        <v>0</v>
      </c>
      <c r="Y259" t="s">
        <v>46</v>
      </c>
      <c r="Z259">
        <v>0</v>
      </c>
      <c r="AA259" t="s">
        <v>46</v>
      </c>
      <c r="AB259" t="s">
        <v>46</v>
      </c>
      <c r="AC259" t="s">
        <v>46</v>
      </c>
      <c r="AD259">
        <v>0</v>
      </c>
      <c r="AE259">
        <v>0</v>
      </c>
      <c r="AF259">
        <v>0</v>
      </c>
      <c r="AG259">
        <v>0</v>
      </c>
      <c r="AH259">
        <v>1</v>
      </c>
      <c r="AI259">
        <v>1</v>
      </c>
      <c r="AJ259" t="s">
        <v>46</v>
      </c>
      <c r="AK259">
        <v>0</v>
      </c>
      <c r="AL259" t="s">
        <v>46</v>
      </c>
      <c r="AM259" t="s">
        <v>46</v>
      </c>
      <c r="AN259" t="s">
        <v>46</v>
      </c>
      <c r="AO259" t="s">
        <v>46</v>
      </c>
      <c r="AP259" t="s">
        <v>46</v>
      </c>
      <c r="AQ259" t="s">
        <v>46</v>
      </c>
      <c r="AR259">
        <v>0</v>
      </c>
      <c r="AS259">
        <v>2022</v>
      </c>
    </row>
    <row r="260" spans="1:45" x14ac:dyDescent="0.3">
      <c r="A260">
        <v>801550006</v>
      </c>
      <c r="B260" t="s">
        <v>60</v>
      </c>
      <c r="C260" t="s">
        <v>41</v>
      </c>
      <c r="D260" t="s">
        <v>42</v>
      </c>
      <c r="E260" t="s">
        <v>61</v>
      </c>
      <c r="F260">
        <v>1</v>
      </c>
      <c r="G260">
        <v>1</v>
      </c>
      <c r="H260">
        <v>1</v>
      </c>
      <c r="I260">
        <v>1</v>
      </c>
      <c r="J260">
        <v>1</v>
      </c>
      <c r="K260">
        <v>1</v>
      </c>
      <c r="L260">
        <v>0</v>
      </c>
      <c r="M260">
        <v>0</v>
      </c>
      <c r="N260" t="s">
        <v>44</v>
      </c>
      <c r="O260" t="s">
        <v>62</v>
      </c>
      <c r="P260">
        <v>1</v>
      </c>
      <c r="Q260">
        <v>1</v>
      </c>
      <c r="R260">
        <v>1</v>
      </c>
      <c r="S260">
        <v>1</v>
      </c>
      <c r="T260">
        <v>1</v>
      </c>
      <c r="U260">
        <v>1</v>
      </c>
      <c r="V260">
        <v>1</v>
      </c>
      <c r="W260">
        <v>1</v>
      </c>
      <c r="X260">
        <v>0</v>
      </c>
      <c r="Y260">
        <v>1</v>
      </c>
      <c r="Z260">
        <v>0</v>
      </c>
      <c r="AA260">
        <v>1</v>
      </c>
      <c r="AB260">
        <v>1</v>
      </c>
      <c r="AC260">
        <v>1</v>
      </c>
      <c r="AD260">
        <v>0</v>
      </c>
      <c r="AE260">
        <v>1</v>
      </c>
      <c r="AF260">
        <v>1</v>
      </c>
      <c r="AG260">
        <v>0</v>
      </c>
      <c r="AH260">
        <v>1</v>
      </c>
      <c r="AI260">
        <v>1</v>
      </c>
      <c r="AJ260">
        <v>1</v>
      </c>
      <c r="AK260">
        <v>0</v>
      </c>
      <c r="AL260">
        <v>1</v>
      </c>
      <c r="AM260">
        <v>1</v>
      </c>
      <c r="AN260">
        <v>1</v>
      </c>
      <c r="AO260">
        <v>1</v>
      </c>
      <c r="AP260">
        <v>1</v>
      </c>
      <c r="AQ260" t="s">
        <v>46</v>
      </c>
      <c r="AR260">
        <v>1</v>
      </c>
      <c r="AS260">
        <v>2022</v>
      </c>
    </row>
    <row r="261" spans="1:45" x14ac:dyDescent="0.3">
      <c r="A261">
        <v>890450006</v>
      </c>
      <c r="B261" t="s">
        <v>63</v>
      </c>
      <c r="C261" t="s">
        <v>41</v>
      </c>
      <c r="D261" t="s">
        <v>42</v>
      </c>
      <c r="E261" t="s">
        <v>43</v>
      </c>
      <c r="F261">
        <v>1</v>
      </c>
      <c r="G261">
        <v>1</v>
      </c>
      <c r="H261">
        <v>1</v>
      </c>
      <c r="I261">
        <v>1</v>
      </c>
      <c r="J261" t="s">
        <v>46</v>
      </c>
      <c r="K261" t="s">
        <v>46</v>
      </c>
      <c r="L261" t="s">
        <v>46</v>
      </c>
      <c r="M261" t="s">
        <v>46</v>
      </c>
      <c r="N261" t="s">
        <v>44</v>
      </c>
      <c r="O261" t="s">
        <v>54</v>
      </c>
      <c r="P261">
        <v>1</v>
      </c>
      <c r="Q261">
        <v>0</v>
      </c>
      <c r="R261">
        <v>0</v>
      </c>
      <c r="S261">
        <v>1</v>
      </c>
      <c r="T261">
        <v>1</v>
      </c>
      <c r="U261">
        <v>1</v>
      </c>
      <c r="V261">
        <v>1</v>
      </c>
      <c r="W261">
        <v>1</v>
      </c>
      <c r="X261">
        <v>0</v>
      </c>
      <c r="Y261">
        <v>1</v>
      </c>
      <c r="Z261">
        <v>1</v>
      </c>
      <c r="AA261">
        <v>1</v>
      </c>
      <c r="AB261">
        <v>1</v>
      </c>
      <c r="AC261">
        <v>1</v>
      </c>
      <c r="AD261">
        <v>0</v>
      </c>
      <c r="AE261">
        <v>1</v>
      </c>
      <c r="AF261">
        <v>1</v>
      </c>
      <c r="AG261">
        <v>1</v>
      </c>
      <c r="AH261">
        <v>1</v>
      </c>
      <c r="AI261">
        <v>1</v>
      </c>
      <c r="AJ261">
        <v>1</v>
      </c>
      <c r="AK261">
        <v>0</v>
      </c>
      <c r="AL261">
        <v>1</v>
      </c>
      <c r="AM261">
        <v>1</v>
      </c>
      <c r="AN261">
        <v>1</v>
      </c>
      <c r="AO261">
        <v>1</v>
      </c>
      <c r="AP261">
        <v>0</v>
      </c>
      <c r="AQ261" t="s">
        <v>46</v>
      </c>
      <c r="AR261">
        <v>1</v>
      </c>
      <c r="AS261">
        <v>2022</v>
      </c>
    </row>
    <row r="262" spans="1:45" x14ac:dyDescent="0.3">
      <c r="A262">
        <v>801680001</v>
      </c>
      <c r="B262" t="s">
        <v>64</v>
      </c>
      <c r="C262" t="s">
        <v>41</v>
      </c>
      <c r="D262" t="s">
        <v>42</v>
      </c>
      <c r="E262" t="s">
        <v>48</v>
      </c>
      <c r="F262">
        <v>1</v>
      </c>
      <c r="G262">
        <v>1</v>
      </c>
      <c r="H262">
        <v>1</v>
      </c>
      <c r="I262">
        <v>1</v>
      </c>
      <c r="J262">
        <v>0</v>
      </c>
      <c r="K262">
        <v>0</v>
      </c>
      <c r="L262">
        <v>0</v>
      </c>
      <c r="M262">
        <v>0</v>
      </c>
      <c r="N262" t="s">
        <v>46</v>
      </c>
      <c r="O262" t="s">
        <v>46</v>
      </c>
      <c r="P262" t="s">
        <v>46</v>
      </c>
      <c r="Q262" t="s">
        <v>46</v>
      </c>
      <c r="R262" t="s">
        <v>46</v>
      </c>
      <c r="S262" t="s">
        <v>46</v>
      </c>
      <c r="T262" t="s">
        <v>46</v>
      </c>
      <c r="U262">
        <v>0</v>
      </c>
      <c r="V262">
        <v>1</v>
      </c>
      <c r="W262">
        <v>1</v>
      </c>
      <c r="X262">
        <v>0</v>
      </c>
      <c r="Y262" t="s">
        <v>46</v>
      </c>
      <c r="Z262">
        <v>1</v>
      </c>
      <c r="AA262" t="s">
        <v>46</v>
      </c>
      <c r="AB262" t="s">
        <v>46</v>
      </c>
      <c r="AC262" t="s">
        <v>46</v>
      </c>
      <c r="AD262">
        <v>0</v>
      </c>
      <c r="AE262">
        <v>0</v>
      </c>
      <c r="AF262">
        <v>0</v>
      </c>
      <c r="AG262">
        <v>0</v>
      </c>
      <c r="AH262">
        <v>1</v>
      </c>
      <c r="AI262">
        <v>1</v>
      </c>
      <c r="AJ262" t="s">
        <v>46</v>
      </c>
      <c r="AK262">
        <v>0</v>
      </c>
      <c r="AL262" t="s">
        <v>46</v>
      </c>
      <c r="AM262" t="s">
        <v>46</v>
      </c>
      <c r="AN262" t="s">
        <v>46</v>
      </c>
      <c r="AO262" t="s">
        <v>46</v>
      </c>
      <c r="AP262" t="s">
        <v>46</v>
      </c>
      <c r="AQ262" t="s">
        <v>46</v>
      </c>
      <c r="AR262">
        <v>0</v>
      </c>
      <c r="AS262">
        <v>2022</v>
      </c>
    </row>
    <row r="263" spans="1:45" x14ac:dyDescent="0.3">
      <c r="A263">
        <v>801740003</v>
      </c>
      <c r="B263" t="s">
        <v>65</v>
      </c>
      <c r="C263" t="s">
        <v>41</v>
      </c>
      <c r="D263" t="s">
        <v>42</v>
      </c>
      <c r="E263" t="s">
        <v>48</v>
      </c>
      <c r="F263">
        <v>1</v>
      </c>
      <c r="G263">
        <v>1</v>
      </c>
      <c r="H263">
        <v>1</v>
      </c>
      <c r="I263">
        <v>1</v>
      </c>
      <c r="J263">
        <v>0</v>
      </c>
      <c r="K263">
        <v>0</v>
      </c>
      <c r="L263">
        <v>0</v>
      </c>
      <c r="M263">
        <v>0</v>
      </c>
      <c r="N263" t="s">
        <v>46</v>
      </c>
      <c r="O263" t="s">
        <v>46</v>
      </c>
      <c r="P263" t="s">
        <v>46</v>
      </c>
      <c r="Q263" t="s">
        <v>46</v>
      </c>
      <c r="R263" t="s">
        <v>46</v>
      </c>
      <c r="S263" t="s">
        <v>46</v>
      </c>
      <c r="T263" t="s">
        <v>46</v>
      </c>
      <c r="U263">
        <v>1</v>
      </c>
      <c r="V263">
        <v>1</v>
      </c>
      <c r="W263">
        <v>1</v>
      </c>
      <c r="X263">
        <v>0</v>
      </c>
      <c r="Y263" t="s">
        <v>46</v>
      </c>
      <c r="Z263">
        <v>0</v>
      </c>
      <c r="AA263" t="s">
        <v>46</v>
      </c>
      <c r="AB263" t="s">
        <v>46</v>
      </c>
      <c r="AC263" t="s">
        <v>46</v>
      </c>
      <c r="AD263">
        <v>0</v>
      </c>
      <c r="AE263">
        <v>0</v>
      </c>
      <c r="AF263">
        <v>0</v>
      </c>
      <c r="AG263">
        <v>0</v>
      </c>
      <c r="AH263">
        <v>1</v>
      </c>
      <c r="AI263">
        <v>1</v>
      </c>
      <c r="AJ263" t="s">
        <v>46</v>
      </c>
      <c r="AK263">
        <v>0</v>
      </c>
      <c r="AL263" t="s">
        <v>46</v>
      </c>
      <c r="AM263" t="s">
        <v>46</v>
      </c>
      <c r="AN263" t="s">
        <v>46</v>
      </c>
      <c r="AO263" t="s">
        <v>46</v>
      </c>
      <c r="AP263" t="s">
        <v>46</v>
      </c>
      <c r="AQ263" t="s">
        <v>46</v>
      </c>
      <c r="AR263">
        <v>0</v>
      </c>
      <c r="AS263">
        <v>2022</v>
      </c>
    </row>
    <row r="264" spans="1:45" x14ac:dyDescent="0.3">
      <c r="A264">
        <v>801800000</v>
      </c>
      <c r="B264" t="s">
        <v>66</v>
      </c>
      <c r="C264" t="s">
        <v>41</v>
      </c>
      <c r="D264" t="s">
        <v>42</v>
      </c>
      <c r="E264" t="s">
        <v>48</v>
      </c>
      <c r="F264">
        <v>1</v>
      </c>
      <c r="G264">
        <v>1</v>
      </c>
      <c r="H264">
        <v>1</v>
      </c>
      <c r="I264">
        <v>1</v>
      </c>
      <c r="J264" t="s">
        <v>46</v>
      </c>
      <c r="K264" t="s">
        <v>46</v>
      </c>
      <c r="L264" t="s">
        <v>46</v>
      </c>
      <c r="M264" t="s">
        <v>46</v>
      </c>
      <c r="N264" t="s">
        <v>44</v>
      </c>
      <c r="O264" t="s">
        <v>62</v>
      </c>
      <c r="P264">
        <v>1</v>
      </c>
      <c r="Q264">
        <v>1</v>
      </c>
      <c r="R264">
        <v>0</v>
      </c>
      <c r="S264">
        <v>1</v>
      </c>
      <c r="T264">
        <v>1</v>
      </c>
      <c r="U264">
        <v>1</v>
      </c>
      <c r="V264">
        <v>1</v>
      </c>
      <c r="W264">
        <v>1</v>
      </c>
      <c r="X264">
        <v>0</v>
      </c>
      <c r="Y264">
        <v>1</v>
      </c>
      <c r="Z264">
        <v>1</v>
      </c>
      <c r="AA264">
        <v>1</v>
      </c>
      <c r="AB264">
        <v>1</v>
      </c>
      <c r="AC264">
        <v>0</v>
      </c>
      <c r="AD264">
        <v>0</v>
      </c>
      <c r="AE264">
        <v>0</v>
      </c>
      <c r="AF264">
        <v>0</v>
      </c>
      <c r="AG264">
        <v>0</v>
      </c>
      <c r="AH264">
        <v>1</v>
      </c>
      <c r="AI264">
        <v>1</v>
      </c>
      <c r="AJ264">
        <v>1</v>
      </c>
      <c r="AK264">
        <v>0</v>
      </c>
      <c r="AL264">
        <v>1</v>
      </c>
      <c r="AM264">
        <v>1</v>
      </c>
      <c r="AN264" t="s">
        <v>46</v>
      </c>
      <c r="AO264" t="s">
        <v>46</v>
      </c>
      <c r="AP264">
        <v>1</v>
      </c>
      <c r="AQ264" t="s">
        <v>46</v>
      </c>
      <c r="AR264">
        <v>0</v>
      </c>
      <c r="AS264">
        <v>2022</v>
      </c>
    </row>
    <row r="265" spans="1:45" x14ac:dyDescent="0.3">
      <c r="A265">
        <v>825200000</v>
      </c>
      <c r="B265" t="s">
        <v>67</v>
      </c>
      <c r="C265" t="s">
        <v>41</v>
      </c>
      <c r="D265" t="s">
        <v>42</v>
      </c>
      <c r="E265" t="s">
        <v>68</v>
      </c>
      <c r="F265">
        <v>1</v>
      </c>
      <c r="G265">
        <v>0</v>
      </c>
      <c r="H265">
        <v>1</v>
      </c>
      <c r="I265">
        <v>1</v>
      </c>
      <c r="J265">
        <v>0</v>
      </c>
      <c r="K265">
        <v>0</v>
      </c>
      <c r="L265">
        <v>0</v>
      </c>
      <c r="M265">
        <v>0</v>
      </c>
      <c r="N265" t="s">
        <v>46</v>
      </c>
      <c r="O265" t="s">
        <v>46</v>
      </c>
      <c r="P265" t="s">
        <v>46</v>
      </c>
      <c r="Q265" t="s">
        <v>46</v>
      </c>
      <c r="R265" t="s">
        <v>46</v>
      </c>
      <c r="S265" t="s">
        <v>46</v>
      </c>
      <c r="T265" t="s">
        <v>46</v>
      </c>
      <c r="U265">
        <v>1</v>
      </c>
      <c r="V265">
        <v>1</v>
      </c>
      <c r="W265">
        <v>1</v>
      </c>
      <c r="X265">
        <v>0</v>
      </c>
      <c r="Y265" t="s">
        <v>46</v>
      </c>
      <c r="Z265">
        <v>0</v>
      </c>
      <c r="AA265" t="s">
        <v>46</v>
      </c>
      <c r="AB265" t="s">
        <v>46</v>
      </c>
      <c r="AC265" t="s">
        <v>46</v>
      </c>
      <c r="AD265">
        <v>0</v>
      </c>
      <c r="AE265">
        <v>0</v>
      </c>
      <c r="AF265">
        <v>0</v>
      </c>
      <c r="AG265">
        <v>0</v>
      </c>
      <c r="AH265">
        <v>1</v>
      </c>
      <c r="AI265">
        <v>0</v>
      </c>
      <c r="AJ265" t="s">
        <v>46</v>
      </c>
      <c r="AK265">
        <v>1</v>
      </c>
      <c r="AL265" t="s">
        <v>46</v>
      </c>
      <c r="AM265" t="s">
        <v>46</v>
      </c>
      <c r="AN265">
        <v>1</v>
      </c>
      <c r="AO265">
        <v>1</v>
      </c>
      <c r="AP265" t="s">
        <v>46</v>
      </c>
      <c r="AQ265" t="s">
        <v>46</v>
      </c>
      <c r="AR265">
        <v>0</v>
      </c>
      <c r="AS265">
        <v>2022</v>
      </c>
    </row>
    <row r="266" spans="1:45" x14ac:dyDescent="0.3">
      <c r="A266">
        <v>801930008</v>
      </c>
      <c r="B266" t="s">
        <v>69</v>
      </c>
      <c r="C266" t="s">
        <v>41</v>
      </c>
      <c r="D266" t="s">
        <v>42</v>
      </c>
      <c r="E266" t="s">
        <v>61</v>
      </c>
      <c r="F266">
        <v>1</v>
      </c>
      <c r="G266">
        <v>1</v>
      </c>
      <c r="H266">
        <v>1</v>
      </c>
      <c r="I266">
        <v>1</v>
      </c>
      <c r="J266">
        <v>1</v>
      </c>
      <c r="K266">
        <v>1</v>
      </c>
      <c r="L266">
        <v>1</v>
      </c>
      <c r="M266">
        <v>1</v>
      </c>
      <c r="N266" t="s">
        <v>44</v>
      </c>
      <c r="O266" t="s">
        <v>45</v>
      </c>
      <c r="P266">
        <v>1</v>
      </c>
      <c r="Q266">
        <v>1</v>
      </c>
      <c r="R266">
        <v>1</v>
      </c>
      <c r="S266">
        <v>1</v>
      </c>
      <c r="T266">
        <v>1</v>
      </c>
      <c r="U266">
        <v>1</v>
      </c>
      <c r="V266">
        <v>1</v>
      </c>
      <c r="W266">
        <v>1</v>
      </c>
      <c r="X266">
        <v>1</v>
      </c>
      <c r="Y266">
        <v>1</v>
      </c>
      <c r="Z266">
        <v>1</v>
      </c>
      <c r="AA266">
        <v>1</v>
      </c>
      <c r="AB266">
        <v>1</v>
      </c>
      <c r="AC266">
        <v>0</v>
      </c>
      <c r="AD266">
        <v>0</v>
      </c>
      <c r="AE266">
        <v>1</v>
      </c>
      <c r="AF266">
        <v>0</v>
      </c>
      <c r="AG266">
        <v>1</v>
      </c>
      <c r="AH266">
        <v>1</v>
      </c>
      <c r="AI266">
        <v>1</v>
      </c>
      <c r="AJ266">
        <v>1</v>
      </c>
      <c r="AK266">
        <v>0</v>
      </c>
      <c r="AL266">
        <v>1</v>
      </c>
      <c r="AM266">
        <v>1</v>
      </c>
      <c r="AN266">
        <v>1</v>
      </c>
      <c r="AO266">
        <v>1</v>
      </c>
      <c r="AP266">
        <v>1</v>
      </c>
      <c r="AQ266" t="s">
        <v>46</v>
      </c>
      <c r="AR266">
        <v>0</v>
      </c>
      <c r="AS266">
        <v>2022</v>
      </c>
    </row>
    <row r="267" spans="1:45" x14ac:dyDescent="0.3">
      <c r="A267">
        <v>802070005</v>
      </c>
      <c r="B267" t="s">
        <v>70</v>
      </c>
      <c r="C267" t="s">
        <v>41</v>
      </c>
      <c r="D267" t="s">
        <v>42</v>
      </c>
      <c r="E267" t="s">
        <v>43</v>
      </c>
      <c r="F267">
        <v>1</v>
      </c>
      <c r="G267">
        <v>1</v>
      </c>
      <c r="H267">
        <v>1</v>
      </c>
      <c r="I267">
        <v>1</v>
      </c>
      <c r="J267">
        <v>0</v>
      </c>
      <c r="K267">
        <v>0</v>
      </c>
      <c r="L267">
        <v>0</v>
      </c>
      <c r="M267">
        <v>0</v>
      </c>
      <c r="N267" t="s">
        <v>44</v>
      </c>
      <c r="O267" t="s">
        <v>54</v>
      </c>
      <c r="P267">
        <v>1</v>
      </c>
      <c r="Q267">
        <v>0</v>
      </c>
      <c r="R267">
        <v>0</v>
      </c>
      <c r="S267">
        <v>1</v>
      </c>
      <c r="T267">
        <v>1</v>
      </c>
      <c r="U267">
        <v>1</v>
      </c>
      <c r="V267">
        <v>1</v>
      </c>
      <c r="W267">
        <v>1</v>
      </c>
      <c r="X267">
        <v>0</v>
      </c>
      <c r="Y267">
        <v>1</v>
      </c>
      <c r="Z267">
        <v>0</v>
      </c>
      <c r="AA267">
        <v>0</v>
      </c>
      <c r="AB267">
        <v>1</v>
      </c>
      <c r="AC267">
        <v>0</v>
      </c>
      <c r="AD267">
        <v>0</v>
      </c>
      <c r="AE267">
        <v>0</v>
      </c>
      <c r="AF267">
        <v>0</v>
      </c>
      <c r="AG267">
        <v>1</v>
      </c>
      <c r="AH267">
        <v>1</v>
      </c>
      <c r="AI267">
        <v>1</v>
      </c>
      <c r="AJ267">
        <v>1</v>
      </c>
      <c r="AK267">
        <v>0</v>
      </c>
      <c r="AL267">
        <v>1</v>
      </c>
      <c r="AM267">
        <v>1</v>
      </c>
      <c r="AN267">
        <v>1</v>
      </c>
      <c r="AO267">
        <v>1</v>
      </c>
      <c r="AP267">
        <v>1</v>
      </c>
      <c r="AQ267" t="s">
        <v>46</v>
      </c>
      <c r="AR267">
        <v>0</v>
      </c>
      <c r="AS267">
        <v>2022</v>
      </c>
    </row>
    <row r="268" spans="1:45" x14ac:dyDescent="0.3">
      <c r="A268">
        <v>802290004</v>
      </c>
      <c r="B268" t="s">
        <v>71</v>
      </c>
      <c r="C268" t="s">
        <v>41</v>
      </c>
      <c r="D268" t="s">
        <v>42</v>
      </c>
      <c r="E268" t="s">
        <v>43</v>
      </c>
      <c r="F268">
        <v>1</v>
      </c>
      <c r="G268">
        <v>1</v>
      </c>
      <c r="H268">
        <v>1</v>
      </c>
      <c r="I268">
        <v>1</v>
      </c>
      <c r="J268" t="s">
        <v>46</v>
      </c>
      <c r="K268" t="s">
        <v>46</v>
      </c>
      <c r="L268" t="s">
        <v>46</v>
      </c>
      <c r="M268" t="s">
        <v>46</v>
      </c>
      <c r="N268" t="s">
        <v>44</v>
      </c>
      <c r="O268" t="s">
        <v>54</v>
      </c>
      <c r="P268">
        <v>1</v>
      </c>
      <c r="Q268">
        <v>0</v>
      </c>
      <c r="R268">
        <v>0</v>
      </c>
      <c r="S268">
        <v>1</v>
      </c>
      <c r="T268">
        <v>1</v>
      </c>
      <c r="U268">
        <v>1</v>
      </c>
      <c r="V268">
        <v>1</v>
      </c>
      <c r="W268">
        <v>1</v>
      </c>
      <c r="X268">
        <v>0</v>
      </c>
      <c r="Y268">
        <v>1</v>
      </c>
      <c r="Z268">
        <v>0</v>
      </c>
      <c r="AA268">
        <v>1</v>
      </c>
      <c r="AB268">
        <v>1</v>
      </c>
      <c r="AC268">
        <v>0</v>
      </c>
      <c r="AD268">
        <v>0</v>
      </c>
      <c r="AE268">
        <v>0</v>
      </c>
      <c r="AF268">
        <v>0</v>
      </c>
      <c r="AG268">
        <v>0</v>
      </c>
      <c r="AH268">
        <v>1</v>
      </c>
      <c r="AI268">
        <v>1</v>
      </c>
      <c r="AJ268">
        <v>1</v>
      </c>
      <c r="AK268">
        <v>0</v>
      </c>
      <c r="AL268">
        <v>1</v>
      </c>
      <c r="AM268">
        <v>1</v>
      </c>
      <c r="AN268">
        <v>1</v>
      </c>
      <c r="AO268">
        <v>1</v>
      </c>
      <c r="AP268">
        <v>1</v>
      </c>
      <c r="AQ268" t="s">
        <v>46</v>
      </c>
      <c r="AR268">
        <v>0</v>
      </c>
      <c r="AS268">
        <v>2022</v>
      </c>
    </row>
    <row r="269" spans="1:45" x14ac:dyDescent="0.3">
      <c r="A269">
        <v>802350006</v>
      </c>
      <c r="B269" t="s">
        <v>72</v>
      </c>
      <c r="C269" t="s">
        <v>41</v>
      </c>
      <c r="D269" t="s">
        <v>42</v>
      </c>
      <c r="E269" t="s">
        <v>43</v>
      </c>
      <c r="F269">
        <v>1</v>
      </c>
      <c r="G269">
        <v>1</v>
      </c>
      <c r="H269">
        <v>1</v>
      </c>
      <c r="I269">
        <v>1</v>
      </c>
      <c r="J269">
        <v>0</v>
      </c>
      <c r="K269">
        <v>0</v>
      </c>
      <c r="L269">
        <v>0</v>
      </c>
      <c r="M269">
        <v>0</v>
      </c>
      <c r="N269" t="s">
        <v>44</v>
      </c>
      <c r="O269" t="s">
        <v>54</v>
      </c>
      <c r="P269">
        <v>1</v>
      </c>
      <c r="Q269">
        <v>0</v>
      </c>
      <c r="R269">
        <v>0</v>
      </c>
      <c r="S269">
        <v>1</v>
      </c>
      <c r="T269">
        <v>1</v>
      </c>
      <c r="U269">
        <v>1</v>
      </c>
      <c r="V269">
        <v>1</v>
      </c>
      <c r="W269">
        <v>1</v>
      </c>
      <c r="X269">
        <v>0</v>
      </c>
      <c r="Y269">
        <v>1</v>
      </c>
      <c r="Z269">
        <v>1</v>
      </c>
      <c r="AA269">
        <v>1</v>
      </c>
      <c r="AB269">
        <v>1</v>
      </c>
      <c r="AC269">
        <v>0</v>
      </c>
      <c r="AD269">
        <v>0</v>
      </c>
      <c r="AE269">
        <v>0</v>
      </c>
      <c r="AF269">
        <v>0</v>
      </c>
      <c r="AG269">
        <v>1</v>
      </c>
      <c r="AH269">
        <v>1</v>
      </c>
      <c r="AI269">
        <v>1</v>
      </c>
      <c r="AJ269">
        <v>1</v>
      </c>
      <c r="AK269">
        <v>0</v>
      </c>
      <c r="AL269">
        <v>1</v>
      </c>
      <c r="AM269">
        <v>1</v>
      </c>
      <c r="AN269">
        <v>1</v>
      </c>
      <c r="AO269">
        <v>1</v>
      </c>
      <c r="AP269">
        <v>1</v>
      </c>
      <c r="AQ269" t="s">
        <v>46</v>
      </c>
      <c r="AR269">
        <v>0</v>
      </c>
      <c r="AS269">
        <v>2022</v>
      </c>
    </row>
    <row r="270" spans="1:45" x14ac:dyDescent="0.3">
      <c r="A270">
        <v>802530008</v>
      </c>
      <c r="B270" t="s">
        <v>73</v>
      </c>
      <c r="C270" t="s">
        <v>41</v>
      </c>
      <c r="D270" t="s">
        <v>42</v>
      </c>
      <c r="E270" t="s">
        <v>48</v>
      </c>
      <c r="F270">
        <v>1</v>
      </c>
      <c r="G270">
        <v>1</v>
      </c>
      <c r="H270">
        <v>1</v>
      </c>
      <c r="I270">
        <v>1</v>
      </c>
      <c r="J270" t="s">
        <v>46</v>
      </c>
      <c r="K270" t="s">
        <v>46</v>
      </c>
      <c r="L270" t="s">
        <v>46</v>
      </c>
      <c r="M270" t="s">
        <v>46</v>
      </c>
      <c r="N270" t="s">
        <v>44</v>
      </c>
      <c r="O270" t="s">
        <v>54</v>
      </c>
      <c r="P270">
        <v>1</v>
      </c>
      <c r="Q270">
        <v>0</v>
      </c>
      <c r="R270">
        <v>0</v>
      </c>
      <c r="S270">
        <v>1</v>
      </c>
      <c r="T270">
        <v>1</v>
      </c>
      <c r="U270">
        <v>1</v>
      </c>
      <c r="V270">
        <v>1</v>
      </c>
      <c r="W270">
        <v>1</v>
      </c>
      <c r="X270">
        <v>0</v>
      </c>
      <c r="Y270">
        <v>1</v>
      </c>
      <c r="Z270">
        <v>1</v>
      </c>
      <c r="AA270">
        <v>1</v>
      </c>
      <c r="AB270">
        <v>1</v>
      </c>
      <c r="AC270">
        <v>0</v>
      </c>
      <c r="AD270">
        <v>0</v>
      </c>
      <c r="AE270">
        <v>0</v>
      </c>
      <c r="AF270">
        <v>0</v>
      </c>
      <c r="AG270">
        <v>0</v>
      </c>
      <c r="AH270">
        <v>1</v>
      </c>
      <c r="AI270">
        <v>1</v>
      </c>
      <c r="AJ270">
        <v>1</v>
      </c>
      <c r="AK270">
        <v>0</v>
      </c>
      <c r="AL270">
        <v>1</v>
      </c>
      <c r="AM270">
        <v>1</v>
      </c>
      <c r="AN270" t="s">
        <v>46</v>
      </c>
      <c r="AO270" t="s">
        <v>46</v>
      </c>
      <c r="AP270">
        <v>1</v>
      </c>
      <c r="AQ270" t="s">
        <v>46</v>
      </c>
      <c r="AR270">
        <v>0</v>
      </c>
      <c r="AS270">
        <v>2022</v>
      </c>
    </row>
    <row r="271" spans="1:45" x14ac:dyDescent="0.3">
      <c r="A271">
        <v>802720002</v>
      </c>
      <c r="B271" t="s">
        <v>74</v>
      </c>
      <c r="C271" t="s">
        <v>41</v>
      </c>
      <c r="D271" t="s">
        <v>42</v>
      </c>
      <c r="E271" t="s">
        <v>48</v>
      </c>
      <c r="F271">
        <v>1</v>
      </c>
      <c r="G271">
        <v>1</v>
      </c>
      <c r="H271">
        <v>1</v>
      </c>
      <c r="I271">
        <v>1</v>
      </c>
      <c r="J271">
        <v>0</v>
      </c>
      <c r="K271">
        <v>0</v>
      </c>
      <c r="L271">
        <v>0</v>
      </c>
      <c r="M271">
        <v>0</v>
      </c>
      <c r="N271" t="s">
        <v>44</v>
      </c>
      <c r="O271" t="s">
        <v>54</v>
      </c>
      <c r="P271">
        <v>1</v>
      </c>
      <c r="Q271">
        <v>0</v>
      </c>
      <c r="R271">
        <v>0</v>
      </c>
      <c r="S271">
        <v>1</v>
      </c>
      <c r="T271">
        <v>1</v>
      </c>
      <c r="U271">
        <v>1</v>
      </c>
      <c r="V271">
        <v>1</v>
      </c>
      <c r="W271">
        <v>1</v>
      </c>
      <c r="X271">
        <v>0</v>
      </c>
      <c r="Y271">
        <v>1</v>
      </c>
      <c r="Z271">
        <v>0</v>
      </c>
      <c r="AA271">
        <v>1</v>
      </c>
      <c r="AB271">
        <v>1</v>
      </c>
      <c r="AC271">
        <v>0</v>
      </c>
      <c r="AD271">
        <v>0</v>
      </c>
      <c r="AE271">
        <v>0</v>
      </c>
      <c r="AF271">
        <v>0</v>
      </c>
      <c r="AG271">
        <v>0</v>
      </c>
      <c r="AH271">
        <v>1</v>
      </c>
      <c r="AI271">
        <v>1</v>
      </c>
      <c r="AJ271">
        <v>1</v>
      </c>
      <c r="AK271">
        <v>0</v>
      </c>
      <c r="AL271">
        <v>1</v>
      </c>
      <c r="AM271">
        <v>1</v>
      </c>
      <c r="AN271" t="s">
        <v>46</v>
      </c>
      <c r="AO271" t="s">
        <v>46</v>
      </c>
      <c r="AP271">
        <v>1</v>
      </c>
      <c r="AQ271" t="s">
        <v>46</v>
      </c>
      <c r="AR271">
        <v>0</v>
      </c>
      <c r="AS271">
        <v>2022</v>
      </c>
    </row>
    <row r="272" spans="1:45" x14ac:dyDescent="0.3">
      <c r="A272">
        <v>802880001</v>
      </c>
      <c r="B272" t="s">
        <v>75</v>
      </c>
      <c r="C272" t="s">
        <v>41</v>
      </c>
      <c r="D272" t="s">
        <v>42</v>
      </c>
      <c r="E272" t="s">
        <v>48</v>
      </c>
      <c r="F272">
        <v>1</v>
      </c>
      <c r="G272">
        <v>1</v>
      </c>
      <c r="H272">
        <v>1</v>
      </c>
      <c r="I272">
        <v>1</v>
      </c>
      <c r="J272">
        <v>0</v>
      </c>
      <c r="K272">
        <v>0</v>
      </c>
      <c r="L272">
        <v>0</v>
      </c>
      <c r="M272">
        <v>0</v>
      </c>
      <c r="N272" t="s">
        <v>46</v>
      </c>
      <c r="O272" t="s">
        <v>46</v>
      </c>
      <c r="P272" t="s">
        <v>46</v>
      </c>
      <c r="Q272" t="s">
        <v>46</v>
      </c>
      <c r="R272" t="s">
        <v>46</v>
      </c>
      <c r="S272" t="s">
        <v>46</v>
      </c>
      <c r="T272" t="s">
        <v>46</v>
      </c>
      <c r="U272">
        <v>1</v>
      </c>
      <c r="V272">
        <v>1</v>
      </c>
      <c r="W272">
        <v>1</v>
      </c>
      <c r="X272">
        <v>0</v>
      </c>
      <c r="Y272" t="s">
        <v>46</v>
      </c>
      <c r="Z272">
        <v>0</v>
      </c>
      <c r="AA272" t="s">
        <v>46</v>
      </c>
      <c r="AB272" t="s">
        <v>46</v>
      </c>
      <c r="AC272" t="s">
        <v>46</v>
      </c>
      <c r="AD272">
        <v>0</v>
      </c>
      <c r="AE272">
        <v>0</v>
      </c>
      <c r="AF272">
        <v>0</v>
      </c>
      <c r="AG272">
        <v>0</v>
      </c>
      <c r="AH272">
        <v>1</v>
      </c>
      <c r="AI272">
        <v>1</v>
      </c>
      <c r="AJ272" t="s">
        <v>46</v>
      </c>
      <c r="AK272">
        <v>0</v>
      </c>
      <c r="AL272" t="s">
        <v>46</v>
      </c>
      <c r="AM272" t="s">
        <v>46</v>
      </c>
      <c r="AN272" t="s">
        <v>46</v>
      </c>
      <c r="AO272" t="s">
        <v>46</v>
      </c>
      <c r="AP272" t="s">
        <v>46</v>
      </c>
      <c r="AQ272" t="s">
        <v>46</v>
      </c>
      <c r="AR272">
        <v>0</v>
      </c>
      <c r="AS272">
        <v>2022</v>
      </c>
    </row>
    <row r="273" spans="1:45" x14ac:dyDescent="0.3">
      <c r="A273">
        <v>802910007</v>
      </c>
      <c r="B273" t="s">
        <v>76</v>
      </c>
      <c r="C273" t="s">
        <v>41</v>
      </c>
      <c r="D273" t="s">
        <v>42</v>
      </c>
      <c r="E273" t="s">
        <v>48</v>
      </c>
      <c r="F273">
        <v>1</v>
      </c>
      <c r="G273">
        <v>1</v>
      </c>
      <c r="H273">
        <v>1</v>
      </c>
      <c r="I273">
        <v>1</v>
      </c>
      <c r="J273">
        <v>0</v>
      </c>
      <c r="K273">
        <v>0</v>
      </c>
      <c r="L273">
        <v>0</v>
      </c>
      <c r="M273">
        <v>0</v>
      </c>
      <c r="N273" t="s">
        <v>51</v>
      </c>
      <c r="O273" t="s">
        <v>54</v>
      </c>
      <c r="P273">
        <v>1</v>
      </c>
      <c r="Q273">
        <v>0</v>
      </c>
      <c r="R273">
        <v>0</v>
      </c>
      <c r="S273">
        <v>1</v>
      </c>
      <c r="T273">
        <v>1</v>
      </c>
      <c r="U273">
        <v>1</v>
      </c>
      <c r="V273">
        <v>1</v>
      </c>
      <c r="W273">
        <v>1</v>
      </c>
      <c r="X273">
        <v>0</v>
      </c>
      <c r="Y273">
        <v>1</v>
      </c>
      <c r="Z273">
        <v>0</v>
      </c>
      <c r="AA273">
        <v>1</v>
      </c>
      <c r="AB273">
        <v>1</v>
      </c>
      <c r="AC273">
        <v>0</v>
      </c>
      <c r="AD273">
        <v>0</v>
      </c>
      <c r="AE273">
        <v>0</v>
      </c>
      <c r="AF273">
        <v>0</v>
      </c>
      <c r="AG273">
        <v>0</v>
      </c>
      <c r="AH273">
        <v>1</v>
      </c>
      <c r="AI273">
        <v>1</v>
      </c>
      <c r="AJ273">
        <v>1</v>
      </c>
      <c r="AK273">
        <v>0</v>
      </c>
      <c r="AL273">
        <v>1</v>
      </c>
      <c r="AM273">
        <v>1</v>
      </c>
      <c r="AN273" t="s">
        <v>46</v>
      </c>
      <c r="AO273" t="s">
        <v>46</v>
      </c>
      <c r="AP273">
        <v>0</v>
      </c>
      <c r="AQ273" t="s">
        <v>46</v>
      </c>
      <c r="AR273">
        <v>0</v>
      </c>
      <c r="AS273">
        <v>2022</v>
      </c>
    </row>
    <row r="274" spans="1:45" x14ac:dyDescent="0.3">
      <c r="A274">
        <v>803050006</v>
      </c>
      <c r="B274" t="s">
        <v>77</v>
      </c>
      <c r="C274" t="s">
        <v>41</v>
      </c>
      <c r="D274" t="s">
        <v>42</v>
      </c>
      <c r="E274" t="s">
        <v>43</v>
      </c>
      <c r="F274">
        <v>1</v>
      </c>
      <c r="G274">
        <v>1</v>
      </c>
      <c r="H274">
        <v>1</v>
      </c>
      <c r="I274">
        <v>1</v>
      </c>
      <c r="J274" t="s">
        <v>46</v>
      </c>
      <c r="K274" t="s">
        <v>46</v>
      </c>
      <c r="L274" t="s">
        <v>46</v>
      </c>
      <c r="M274" t="s">
        <v>46</v>
      </c>
      <c r="N274" t="s">
        <v>44</v>
      </c>
      <c r="O274" t="s">
        <v>54</v>
      </c>
      <c r="P274">
        <v>1</v>
      </c>
      <c r="Q274">
        <v>0</v>
      </c>
      <c r="R274">
        <v>0</v>
      </c>
      <c r="S274">
        <v>1</v>
      </c>
      <c r="T274">
        <v>1</v>
      </c>
      <c r="U274">
        <v>1</v>
      </c>
      <c r="V274">
        <v>1</v>
      </c>
      <c r="W274">
        <v>1</v>
      </c>
      <c r="X274">
        <v>0</v>
      </c>
      <c r="Y274">
        <v>1</v>
      </c>
      <c r="Z274">
        <v>0</v>
      </c>
      <c r="AA274">
        <v>0</v>
      </c>
      <c r="AB274">
        <v>0</v>
      </c>
      <c r="AC274">
        <v>0</v>
      </c>
      <c r="AD274">
        <v>0</v>
      </c>
      <c r="AE274">
        <v>1</v>
      </c>
      <c r="AF274">
        <v>0</v>
      </c>
      <c r="AG274">
        <v>1</v>
      </c>
      <c r="AH274">
        <v>1</v>
      </c>
      <c r="AI274">
        <v>1</v>
      </c>
      <c r="AJ274">
        <v>1</v>
      </c>
      <c r="AK274">
        <v>0</v>
      </c>
      <c r="AL274">
        <v>1</v>
      </c>
      <c r="AM274">
        <v>1</v>
      </c>
      <c r="AN274">
        <v>1</v>
      </c>
      <c r="AO274">
        <v>1</v>
      </c>
      <c r="AP274">
        <v>0</v>
      </c>
      <c r="AQ274" t="s">
        <v>46</v>
      </c>
      <c r="AR274">
        <v>0</v>
      </c>
      <c r="AS274">
        <v>2022</v>
      </c>
    </row>
    <row r="275" spans="1:45" x14ac:dyDescent="0.3">
      <c r="A275">
        <v>803120002</v>
      </c>
      <c r="B275" t="s">
        <v>78</v>
      </c>
      <c r="C275" t="s">
        <v>41</v>
      </c>
      <c r="D275" t="s">
        <v>42</v>
      </c>
      <c r="E275" t="s">
        <v>48</v>
      </c>
      <c r="F275">
        <v>1</v>
      </c>
      <c r="G275">
        <v>1</v>
      </c>
      <c r="H275">
        <v>1</v>
      </c>
      <c r="I275">
        <v>1</v>
      </c>
      <c r="J275">
        <v>0</v>
      </c>
      <c r="K275">
        <v>0</v>
      </c>
      <c r="L275">
        <v>0</v>
      </c>
      <c r="M275">
        <v>0</v>
      </c>
      <c r="N275" t="s">
        <v>44</v>
      </c>
      <c r="O275" t="s">
        <v>62</v>
      </c>
      <c r="P275">
        <v>1</v>
      </c>
      <c r="Q275">
        <v>1</v>
      </c>
      <c r="R275">
        <v>1</v>
      </c>
      <c r="S275">
        <v>1</v>
      </c>
      <c r="T275">
        <v>1</v>
      </c>
      <c r="U275">
        <v>1</v>
      </c>
      <c r="V275">
        <v>1</v>
      </c>
      <c r="W275">
        <v>1</v>
      </c>
      <c r="X275">
        <v>0</v>
      </c>
      <c r="Y275">
        <v>1</v>
      </c>
      <c r="Z275">
        <v>0</v>
      </c>
      <c r="AA275">
        <v>0</v>
      </c>
      <c r="AB275">
        <v>1</v>
      </c>
      <c r="AC275">
        <v>0</v>
      </c>
      <c r="AD275">
        <v>0</v>
      </c>
      <c r="AE275">
        <v>0</v>
      </c>
      <c r="AF275">
        <v>0</v>
      </c>
      <c r="AG275">
        <v>1</v>
      </c>
      <c r="AH275">
        <v>1</v>
      </c>
      <c r="AI275">
        <v>1</v>
      </c>
      <c r="AJ275">
        <v>1</v>
      </c>
      <c r="AK275">
        <v>0</v>
      </c>
      <c r="AL275">
        <v>1</v>
      </c>
      <c r="AM275">
        <v>1</v>
      </c>
      <c r="AN275" t="s">
        <v>46</v>
      </c>
      <c r="AO275" t="s">
        <v>46</v>
      </c>
      <c r="AP275">
        <v>1</v>
      </c>
      <c r="AQ275" t="s">
        <v>46</v>
      </c>
      <c r="AR275">
        <v>0</v>
      </c>
      <c r="AS275">
        <v>2022</v>
      </c>
    </row>
    <row r="276" spans="1:45" x14ac:dyDescent="0.3">
      <c r="A276">
        <v>803480001</v>
      </c>
      <c r="B276" t="s">
        <v>79</v>
      </c>
      <c r="C276" t="s">
        <v>41</v>
      </c>
      <c r="D276" t="s">
        <v>42</v>
      </c>
      <c r="E276" t="s">
        <v>48</v>
      </c>
      <c r="F276">
        <v>1</v>
      </c>
      <c r="G276">
        <v>1</v>
      </c>
      <c r="H276">
        <v>1</v>
      </c>
      <c r="I276">
        <v>1</v>
      </c>
      <c r="J276">
        <v>0</v>
      </c>
      <c r="K276">
        <v>0</v>
      </c>
      <c r="L276">
        <v>0</v>
      </c>
      <c r="M276">
        <v>0</v>
      </c>
      <c r="N276" t="s">
        <v>44</v>
      </c>
      <c r="O276" t="s">
        <v>54</v>
      </c>
      <c r="P276">
        <v>1</v>
      </c>
      <c r="Q276">
        <v>0</v>
      </c>
      <c r="R276">
        <v>0</v>
      </c>
      <c r="S276">
        <v>1</v>
      </c>
      <c r="T276">
        <v>1</v>
      </c>
      <c r="U276">
        <v>1</v>
      </c>
      <c r="V276">
        <v>1</v>
      </c>
      <c r="W276">
        <v>1</v>
      </c>
      <c r="X276">
        <v>0</v>
      </c>
      <c r="Y276">
        <v>1</v>
      </c>
      <c r="Z276">
        <v>0</v>
      </c>
      <c r="AA276">
        <v>1</v>
      </c>
      <c r="AB276">
        <v>1</v>
      </c>
      <c r="AC276">
        <v>0</v>
      </c>
      <c r="AD276">
        <v>0</v>
      </c>
      <c r="AE276">
        <v>0</v>
      </c>
      <c r="AF276">
        <v>0</v>
      </c>
      <c r="AG276">
        <v>0</v>
      </c>
      <c r="AH276">
        <v>1</v>
      </c>
      <c r="AI276">
        <v>1</v>
      </c>
      <c r="AJ276">
        <v>1</v>
      </c>
      <c r="AK276">
        <v>0</v>
      </c>
      <c r="AL276">
        <v>1</v>
      </c>
      <c r="AM276">
        <v>1</v>
      </c>
      <c r="AN276" t="s">
        <v>46</v>
      </c>
      <c r="AO276" t="s">
        <v>46</v>
      </c>
      <c r="AP276">
        <v>1</v>
      </c>
      <c r="AQ276" t="s">
        <v>46</v>
      </c>
      <c r="AR276">
        <v>0</v>
      </c>
      <c r="AS276">
        <v>2022</v>
      </c>
    </row>
    <row r="277" spans="1:45" x14ac:dyDescent="0.3">
      <c r="A277">
        <v>803330008</v>
      </c>
      <c r="B277" t="s">
        <v>80</v>
      </c>
      <c r="C277" t="s">
        <v>41</v>
      </c>
      <c r="D277" t="s">
        <v>42</v>
      </c>
      <c r="E277" t="s">
        <v>43</v>
      </c>
      <c r="F277">
        <v>1</v>
      </c>
      <c r="G277">
        <v>1</v>
      </c>
      <c r="H277">
        <v>1</v>
      </c>
      <c r="I277">
        <v>1</v>
      </c>
      <c r="J277">
        <v>0</v>
      </c>
      <c r="K277">
        <v>0</v>
      </c>
      <c r="L277">
        <v>0</v>
      </c>
      <c r="M277">
        <v>0</v>
      </c>
      <c r="N277" t="s">
        <v>44</v>
      </c>
      <c r="O277" t="s">
        <v>45</v>
      </c>
      <c r="P277">
        <v>1</v>
      </c>
      <c r="Q277">
        <v>1</v>
      </c>
      <c r="R277">
        <v>1</v>
      </c>
      <c r="S277">
        <v>1</v>
      </c>
      <c r="T277">
        <v>1</v>
      </c>
      <c r="U277">
        <v>1</v>
      </c>
      <c r="V277">
        <v>1</v>
      </c>
      <c r="W277">
        <v>1</v>
      </c>
      <c r="X277">
        <v>0</v>
      </c>
      <c r="Y277">
        <v>1</v>
      </c>
      <c r="Z277">
        <v>0</v>
      </c>
      <c r="AA277">
        <v>1</v>
      </c>
      <c r="AB277">
        <v>1</v>
      </c>
      <c r="AC277">
        <v>0</v>
      </c>
      <c r="AD277">
        <v>0</v>
      </c>
      <c r="AE277">
        <v>0</v>
      </c>
      <c r="AF277">
        <v>0</v>
      </c>
      <c r="AG277">
        <v>0</v>
      </c>
      <c r="AH277">
        <v>1</v>
      </c>
      <c r="AI277">
        <v>1</v>
      </c>
      <c r="AJ277">
        <v>1</v>
      </c>
      <c r="AK277">
        <v>0</v>
      </c>
      <c r="AL277">
        <v>1</v>
      </c>
      <c r="AM277">
        <v>1</v>
      </c>
      <c r="AN277">
        <v>1</v>
      </c>
      <c r="AO277">
        <v>1</v>
      </c>
      <c r="AP277">
        <v>0</v>
      </c>
      <c r="AQ277" t="s">
        <v>46</v>
      </c>
      <c r="AR277">
        <v>0</v>
      </c>
      <c r="AS277">
        <v>2022</v>
      </c>
    </row>
    <row r="278" spans="1:45" x14ac:dyDescent="0.3">
      <c r="A278">
        <v>803270005</v>
      </c>
      <c r="B278" t="s">
        <v>81</v>
      </c>
      <c r="C278" t="s">
        <v>41</v>
      </c>
      <c r="D278" t="s">
        <v>42</v>
      </c>
      <c r="E278" t="s">
        <v>48</v>
      </c>
      <c r="F278">
        <v>1</v>
      </c>
      <c r="G278">
        <v>1</v>
      </c>
      <c r="H278">
        <v>1</v>
      </c>
      <c r="I278">
        <v>1</v>
      </c>
      <c r="J278">
        <v>0</v>
      </c>
      <c r="K278">
        <v>0</v>
      </c>
      <c r="L278">
        <v>0</v>
      </c>
      <c r="M278">
        <v>0</v>
      </c>
      <c r="N278" t="s">
        <v>46</v>
      </c>
      <c r="O278" t="s">
        <v>46</v>
      </c>
      <c r="P278" t="s">
        <v>46</v>
      </c>
      <c r="Q278" t="s">
        <v>46</v>
      </c>
      <c r="R278" t="s">
        <v>46</v>
      </c>
      <c r="S278" t="s">
        <v>46</v>
      </c>
      <c r="T278" t="s">
        <v>46</v>
      </c>
      <c r="U278">
        <v>1</v>
      </c>
      <c r="V278">
        <v>1</v>
      </c>
      <c r="W278">
        <v>1</v>
      </c>
      <c r="X278">
        <v>0</v>
      </c>
      <c r="Y278" t="s">
        <v>46</v>
      </c>
      <c r="Z278">
        <v>0</v>
      </c>
      <c r="AA278" t="s">
        <v>46</v>
      </c>
      <c r="AB278" t="s">
        <v>46</v>
      </c>
      <c r="AC278" t="s">
        <v>46</v>
      </c>
      <c r="AD278">
        <v>0</v>
      </c>
      <c r="AE278">
        <v>0</v>
      </c>
      <c r="AF278">
        <v>0</v>
      </c>
      <c r="AG278">
        <v>0</v>
      </c>
      <c r="AH278">
        <v>1</v>
      </c>
      <c r="AI278">
        <v>1</v>
      </c>
      <c r="AJ278" t="s">
        <v>46</v>
      </c>
      <c r="AK278">
        <v>0</v>
      </c>
      <c r="AL278" t="s">
        <v>46</v>
      </c>
      <c r="AM278" t="s">
        <v>46</v>
      </c>
      <c r="AN278" t="s">
        <v>46</v>
      </c>
      <c r="AO278" t="s">
        <v>46</v>
      </c>
      <c r="AP278" t="s">
        <v>46</v>
      </c>
      <c r="AQ278" t="s">
        <v>46</v>
      </c>
      <c r="AR278">
        <v>0</v>
      </c>
      <c r="AS278">
        <v>2022</v>
      </c>
    </row>
    <row r="279" spans="1:45" x14ac:dyDescent="0.3">
      <c r="A279">
        <v>803510007</v>
      </c>
      <c r="B279" t="s">
        <v>82</v>
      </c>
      <c r="C279" t="s">
        <v>41</v>
      </c>
      <c r="D279" t="s">
        <v>42</v>
      </c>
      <c r="E279" t="s">
        <v>43</v>
      </c>
      <c r="F279">
        <v>1</v>
      </c>
      <c r="G279">
        <v>1</v>
      </c>
      <c r="H279">
        <v>1</v>
      </c>
      <c r="I279">
        <v>1</v>
      </c>
      <c r="J279" t="s">
        <v>46</v>
      </c>
      <c r="K279" t="s">
        <v>46</v>
      </c>
      <c r="L279" t="s">
        <v>46</v>
      </c>
      <c r="M279" t="s">
        <v>46</v>
      </c>
      <c r="N279" t="s">
        <v>44</v>
      </c>
      <c r="O279" t="s">
        <v>54</v>
      </c>
      <c r="P279">
        <v>1</v>
      </c>
      <c r="Q279">
        <v>0</v>
      </c>
      <c r="R279">
        <v>0</v>
      </c>
      <c r="S279">
        <v>1</v>
      </c>
      <c r="T279">
        <v>1</v>
      </c>
      <c r="U279">
        <v>1</v>
      </c>
      <c r="V279">
        <v>1</v>
      </c>
      <c r="W279">
        <v>1</v>
      </c>
      <c r="X279">
        <v>0</v>
      </c>
      <c r="Y279">
        <v>1</v>
      </c>
      <c r="Z279">
        <v>0</v>
      </c>
      <c r="AA279">
        <v>1</v>
      </c>
      <c r="AB279">
        <v>1</v>
      </c>
      <c r="AC279">
        <v>0</v>
      </c>
      <c r="AD279">
        <v>0</v>
      </c>
      <c r="AE279">
        <v>0</v>
      </c>
      <c r="AF279">
        <v>0</v>
      </c>
      <c r="AG279">
        <v>0</v>
      </c>
      <c r="AH279">
        <v>1</v>
      </c>
      <c r="AI279">
        <v>1</v>
      </c>
      <c r="AJ279">
        <v>1</v>
      </c>
      <c r="AK279">
        <v>0</v>
      </c>
      <c r="AL279">
        <v>1</v>
      </c>
      <c r="AM279">
        <v>1</v>
      </c>
      <c r="AN279">
        <v>1</v>
      </c>
      <c r="AO279">
        <v>1</v>
      </c>
      <c r="AP279">
        <v>1</v>
      </c>
      <c r="AQ279" t="s">
        <v>46</v>
      </c>
      <c r="AR279">
        <v>0</v>
      </c>
      <c r="AS279">
        <v>2022</v>
      </c>
    </row>
    <row r="280" spans="1:45" x14ac:dyDescent="0.3">
      <c r="A280">
        <v>803700000</v>
      </c>
      <c r="B280" t="s">
        <v>83</v>
      </c>
      <c r="C280" t="s">
        <v>41</v>
      </c>
      <c r="D280" t="s">
        <v>42</v>
      </c>
      <c r="E280" t="s">
        <v>48</v>
      </c>
      <c r="F280">
        <v>1</v>
      </c>
      <c r="G280">
        <v>1</v>
      </c>
      <c r="H280">
        <v>1</v>
      </c>
      <c r="I280">
        <v>1</v>
      </c>
      <c r="J280" t="s">
        <v>46</v>
      </c>
      <c r="K280" t="s">
        <v>46</v>
      </c>
      <c r="L280" t="s">
        <v>46</v>
      </c>
      <c r="M280" t="s">
        <v>46</v>
      </c>
      <c r="N280" t="s">
        <v>44</v>
      </c>
      <c r="O280" t="s">
        <v>54</v>
      </c>
      <c r="P280">
        <v>1</v>
      </c>
      <c r="Q280">
        <v>0</v>
      </c>
      <c r="R280">
        <v>0</v>
      </c>
      <c r="S280">
        <v>1</v>
      </c>
      <c r="T280">
        <v>1</v>
      </c>
      <c r="U280">
        <v>1</v>
      </c>
      <c r="V280">
        <v>1</v>
      </c>
      <c r="W280">
        <v>1</v>
      </c>
      <c r="X280">
        <v>0</v>
      </c>
      <c r="Y280">
        <v>1</v>
      </c>
      <c r="Z280">
        <v>0</v>
      </c>
      <c r="AA280">
        <v>1</v>
      </c>
      <c r="AB280">
        <v>1</v>
      </c>
      <c r="AC280">
        <v>0</v>
      </c>
      <c r="AD280">
        <v>0</v>
      </c>
      <c r="AE280">
        <v>0</v>
      </c>
      <c r="AF280">
        <v>0</v>
      </c>
      <c r="AG280">
        <v>1</v>
      </c>
      <c r="AH280">
        <v>1</v>
      </c>
      <c r="AI280">
        <v>1</v>
      </c>
      <c r="AJ280">
        <v>1</v>
      </c>
      <c r="AK280">
        <v>0</v>
      </c>
      <c r="AL280">
        <v>1</v>
      </c>
      <c r="AM280">
        <v>1</v>
      </c>
      <c r="AN280" t="s">
        <v>46</v>
      </c>
      <c r="AO280" t="s">
        <v>46</v>
      </c>
      <c r="AP280">
        <v>0</v>
      </c>
      <c r="AQ280" t="s">
        <v>46</v>
      </c>
      <c r="AR280">
        <v>0</v>
      </c>
      <c r="AS280">
        <v>2022</v>
      </c>
    </row>
    <row r="281" spans="1:45" x14ac:dyDescent="0.3">
      <c r="A281">
        <v>803860009</v>
      </c>
      <c r="B281" t="s">
        <v>84</v>
      </c>
      <c r="C281" t="s">
        <v>41</v>
      </c>
      <c r="D281" t="s">
        <v>42</v>
      </c>
      <c r="E281" t="s">
        <v>48</v>
      </c>
      <c r="F281">
        <v>1</v>
      </c>
      <c r="G281">
        <v>1</v>
      </c>
      <c r="H281">
        <v>1</v>
      </c>
      <c r="I281">
        <v>1</v>
      </c>
      <c r="J281">
        <v>0</v>
      </c>
      <c r="K281">
        <v>0</v>
      </c>
      <c r="L281">
        <v>0</v>
      </c>
      <c r="M281">
        <v>0</v>
      </c>
      <c r="N281" t="s">
        <v>46</v>
      </c>
      <c r="O281" t="s">
        <v>46</v>
      </c>
      <c r="P281" t="s">
        <v>46</v>
      </c>
      <c r="Q281" t="s">
        <v>46</v>
      </c>
      <c r="R281" t="s">
        <v>46</v>
      </c>
      <c r="S281" t="s">
        <v>46</v>
      </c>
      <c r="T281" t="s">
        <v>46</v>
      </c>
      <c r="U281">
        <v>0</v>
      </c>
      <c r="V281">
        <v>1</v>
      </c>
      <c r="W281">
        <v>1</v>
      </c>
      <c r="X281">
        <v>0</v>
      </c>
      <c r="Y281" t="s">
        <v>46</v>
      </c>
      <c r="Z281">
        <v>0</v>
      </c>
      <c r="AA281" t="s">
        <v>46</v>
      </c>
      <c r="AB281" t="s">
        <v>46</v>
      </c>
      <c r="AC281" t="s">
        <v>46</v>
      </c>
      <c r="AD281">
        <v>0</v>
      </c>
      <c r="AE281">
        <v>0</v>
      </c>
      <c r="AF281">
        <v>0</v>
      </c>
      <c r="AG281">
        <v>0</v>
      </c>
      <c r="AH281">
        <v>1</v>
      </c>
      <c r="AI281">
        <v>1</v>
      </c>
      <c r="AJ281" t="s">
        <v>46</v>
      </c>
      <c r="AK281">
        <v>0</v>
      </c>
      <c r="AL281" t="s">
        <v>46</v>
      </c>
      <c r="AM281" t="s">
        <v>46</v>
      </c>
      <c r="AN281" t="s">
        <v>46</v>
      </c>
      <c r="AO281" t="s">
        <v>46</v>
      </c>
      <c r="AP281" t="s">
        <v>46</v>
      </c>
      <c r="AQ281" t="s">
        <v>46</v>
      </c>
      <c r="AR281">
        <v>0</v>
      </c>
      <c r="AS281">
        <v>2022</v>
      </c>
    </row>
    <row r="282" spans="1:45" x14ac:dyDescent="0.3">
      <c r="A282">
        <v>803990004</v>
      </c>
      <c r="B282" t="s">
        <v>85</v>
      </c>
      <c r="C282" t="s">
        <v>41</v>
      </c>
      <c r="D282" t="s">
        <v>42</v>
      </c>
      <c r="E282" t="s">
        <v>48</v>
      </c>
      <c r="F282">
        <v>1</v>
      </c>
      <c r="G282">
        <v>1</v>
      </c>
      <c r="H282">
        <v>1</v>
      </c>
      <c r="I282">
        <v>1</v>
      </c>
      <c r="J282">
        <v>0</v>
      </c>
      <c r="K282">
        <v>0</v>
      </c>
      <c r="L282">
        <v>0</v>
      </c>
      <c r="M282">
        <v>0</v>
      </c>
      <c r="N282" t="s">
        <v>51</v>
      </c>
      <c r="O282" t="s">
        <v>54</v>
      </c>
      <c r="P282">
        <v>1</v>
      </c>
      <c r="Q282">
        <v>0</v>
      </c>
      <c r="R282">
        <v>0</v>
      </c>
      <c r="S282">
        <v>1</v>
      </c>
      <c r="T282">
        <v>1</v>
      </c>
      <c r="U282">
        <v>1</v>
      </c>
      <c r="V282">
        <v>1</v>
      </c>
      <c r="W282">
        <v>1</v>
      </c>
      <c r="X282">
        <v>0</v>
      </c>
      <c r="Y282">
        <v>1</v>
      </c>
      <c r="Z282">
        <v>0</v>
      </c>
      <c r="AA282">
        <v>1</v>
      </c>
      <c r="AB282">
        <v>1</v>
      </c>
      <c r="AC282">
        <v>0</v>
      </c>
      <c r="AD282">
        <v>0</v>
      </c>
      <c r="AE282">
        <v>0</v>
      </c>
      <c r="AF282">
        <v>0</v>
      </c>
      <c r="AG282">
        <v>0</v>
      </c>
      <c r="AH282">
        <v>1</v>
      </c>
      <c r="AI282">
        <v>1</v>
      </c>
      <c r="AJ282">
        <v>1</v>
      </c>
      <c r="AK282">
        <v>0</v>
      </c>
      <c r="AL282">
        <v>1</v>
      </c>
      <c r="AM282">
        <v>1</v>
      </c>
      <c r="AN282" t="s">
        <v>46</v>
      </c>
      <c r="AO282" t="s">
        <v>46</v>
      </c>
      <c r="AP282">
        <v>1</v>
      </c>
      <c r="AQ282" t="s">
        <v>46</v>
      </c>
      <c r="AR282">
        <v>0</v>
      </c>
      <c r="AS282">
        <v>2022</v>
      </c>
    </row>
    <row r="283" spans="1:45" x14ac:dyDescent="0.3">
      <c r="A283">
        <v>804030008</v>
      </c>
      <c r="B283" t="s">
        <v>86</v>
      </c>
      <c r="C283" t="s">
        <v>41</v>
      </c>
      <c r="D283" t="s">
        <v>42</v>
      </c>
      <c r="E283" t="s">
        <v>43</v>
      </c>
      <c r="F283">
        <v>1</v>
      </c>
      <c r="G283">
        <v>1</v>
      </c>
      <c r="H283">
        <v>1</v>
      </c>
      <c r="I283">
        <v>1</v>
      </c>
      <c r="J283">
        <v>0</v>
      </c>
      <c r="K283">
        <v>0</v>
      </c>
      <c r="L283">
        <v>0</v>
      </c>
      <c r="M283">
        <v>0</v>
      </c>
      <c r="N283" t="s">
        <v>44</v>
      </c>
      <c r="O283" t="s">
        <v>54</v>
      </c>
      <c r="P283">
        <v>1</v>
      </c>
      <c r="Q283">
        <v>0</v>
      </c>
      <c r="R283">
        <v>0</v>
      </c>
      <c r="S283">
        <v>1</v>
      </c>
      <c r="T283">
        <v>1</v>
      </c>
      <c r="U283">
        <v>1</v>
      </c>
      <c r="V283">
        <v>1</v>
      </c>
      <c r="W283">
        <v>1</v>
      </c>
      <c r="X283">
        <v>0</v>
      </c>
      <c r="Y283">
        <v>1</v>
      </c>
      <c r="Z283">
        <v>0</v>
      </c>
      <c r="AA283">
        <v>1</v>
      </c>
      <c r="AB283">
        <v>1</v>
      </c>
      <c r="AC283">
        <v>0</v>
      </c>
      <c r="AD283">
        <v>0</v>
      </c>
      <c r="AE283">
        <v>0</v>
      </c>
      <c r="AF283">
        <v>0</v>
      </c>
      <c r="AG283">
        <v>0</v>
      </c>
      <c r="AH283">
        <v>1</v>
      </c>
      <c r="AI283">
        <v>0</v>
      </c>
      <c r="AJ283">
        <v>1</v>
      </c>
      <c r="AK283">
        <v>0</v>
      </c>
      <c r="AL283">
        <v>1</v>
      </c>
      <c r="AM283">
        <v>1</v>
      </c>
      <c r="AN283">
        <v>1</v>
      </c>
      <c r="AO283">
        <v>1</v>
      </c>
      <c r="AP283">
        <v>1</v>
      </c>
      <c r="AQ283" t="s">
        <v>46</v>
      </c>
      <c r="AR283">
        <v>0</v>
      </c>
      <c r="AS283">
        <v>2022</v>
      </c>
    </row>
    <row r="284" spans="1:45" x14ac:dyDescent="0.3">
      <c r="A284">
        <v>804100000</v>
      </c>
      <c r="B284" t="s">
        <v>87</v>
      </c>
      <c r="C284" t="s">
        <v>41</v>
      </c>
      <c r="D284" t="s">
        <v>42</v>
      </c>
      <c r="E284" t="s">
        <v>43</v>
      </c>
      <c r="F284">
        <v>1</v>
      </c>
      <c r="G284">
        <v>1</v>
      </c>
      <c r="H284">
        <v>1</v>
      </c>
      <c r="I284">
        <v>1</v>
      </c>
      <c r="J284">
        <v>0</v>
      </c>
      <c r="K284">
        <v>0</v>
      </c>
      <c r="L284">
        <v>0</v>
      </c>
      <c r="M284">
        <v>0</v>
      </c>
      <c r="N284" t="s">
        <v>51</v>
      </c>
      <c r="O284" t="s">
        <v>54</v>
      </c>
      <c r="P284">
        <v>1</v>
      </c>
      <c r="Q284">
        <v>0</v>
      </c>
      <c r="R284">
        <v>0</v>
      </c>
      <c r="S284">
        <v>1</v>
      </c>
      <c r="T284">
        <v>1</v>
      </c>
      <c r="U284">
        <v>1</v>
      </c>
      <c r="V284">
        <v>1</v>
      </c>
      <c r="W284">
        <v>1</v>
      </c>
      <c r="X284">
        <v>0</v>
      </c>
      <c r="Y284">
        <v>1</v>
      </c>
      <c r="Z284">
        <v>0</v>
      </c>
      <c r="AA284">
        <v>1</v>
      </c>
      <c r="AB284">
        <v>1</v>
      </c>
      <c r="AC284">
        <v>0</v>
      </c>
      <c r="AD284">
        <v>0</v>
      </c>
      <c r="AE284">
        <v>0</v>
      </c>
      <c r="AF284">
        <v>0</v>
      </c>
      <c r="AG284">
        <v>0</v>
      </c>
      <c r="AH284">
        <v>1</v>
      </c>
      <c r="AI284">
        <v>0</v>
      </c>
      <c r="AJ284">
        <v>1</v>
      </c>
      <c r="AK284">
        <v>0</v>
      </c>
      <c r="AL284">
        <v>1</v>
      </c>
      <c r="AM284">
        <v>1</v>
      </c>
      <c r="AN284">
        <v>1</v>
      </c>
      <c r="AO284">
        <v>1</v>
      </c>
      <c r="AP284">
        <v>0</v>
      </c>
      <c r="AQ284" t="s">
        <v>46</v>
      </c>
      <c r="AR284">
        <v>0</v>
      </c>
      <c r="AS284">
        <v>2022</v>
      </c>
    </row>
    <row r="285" spans="1:45" x14ac:dyDescent="0.3">
      <c r="A285">
        <v>804250006</v>
      </c>
      <c r="B285" t="s">
        <v>88</v>
      </c>
      <c r="C285" t="s">
        <v>41</v>
      </c>
      <c r="D285" t="s">
        <v>42</v>
      </c>
      <c r="E285" t="s">
        <v>48</v>
      </c>
      <c r="F285">
        <v>1</v>
      </c>
      <c r="G285">
        <v>0</v>
      </c>
      <c r="H285">
        <v>0</v>
      </c>
      <c r="I285">
        <v>1</v>
      </c>
      <c r="J285">
        <v>0</v>
      </c>
      <c r="K285">
        <v>0</v>
      </c>
      <c r="L285">
        <v>0</v>
      </c>
      <c r="M285">
        <v>0</v>
      </c>
      <c r="N285" t="s">
        <v>46</v>
      </c>
      <c r="O285" t="s">
        <v>46</v>
      </c>
      <c r="P285" t="s">
        <v>46</v>
      </c>
      <c r="Q285" t="s">
        <v>46</v>
      </c>
      <c r="R285" t="s">
        <v>46</v>
      </c>
      <c r="S285" t="s">
        <v>46</v>
      </c>
      <c r="T285" t="s">
        <v>46</v>
      </c>
      <c r="U285">
        <v>1</v>
      </c>
      <c r="V285">
        <v>1</v>
      </c>
      <c r="W285">
        <v>1</v>
      </c>
      <c r="X285">
        <v>0</v>
      </c>
      <c r="Y285" t="s">
        <v>46</v>
      </c>
      <c r="Z285">
        <v>0</v>
      </c>
      <c r="AA285" t="s">
        <v>46</v>
      </c>
      <c r="AB285" t="s">
        <v>46</v>
      </c>
      <c r="AC285" t="s">
        <v>46</v>
      </c>
      <c r="AD285">
        <v>0</v>
      </c>
      <c r="AE285">
        <v>0</v>
      </c>
      <c r="AF285">
        <v>0</v>
      </c>
      <c r="AG285">
        <v>0</v>
      </c>
      <c r="AH285">
        <v>0</v>
      </c>
      <c r="AI285">
        <v>0</v>
      </c>
      <c r="AJ285" t="s">
        <v>46</v>
      </c>
      <c r="AK285">
        <v>1</v>
      </c>
      <c r="AL285" t="s">
        <v>46</v>
      </c>
      <c r="AM285" t="s">
        <v>46</v>
      </c>
      <c r="AN285" t="s">
        <v>46</v>
      </c>
      <c r="AO285" t="s">
        <v>46</v>
      </c>
      <c r="AP285" t="s">
        <v>46</v>
      </c>
      <c r="AQ285" t="s">
        <v>46</v>
      </c>
      <c r="AR285">
        <v>0</v>
      </c>
      <c r="AS285">
        <v>2022</v>
      </c>
    </row>
    <row r="286" spans="1:45" x14ac:dyDescent="0.3">
      <c r="A286">
        <v>804310007</v>
      </c>
      <c r="B286" t="s">
        <v>89</v>
      </c>
      <c r="C286" t="s">
        <v>41</v>
      </c>
      <c r="D286" t="s">
        <v>42</v>
      </c>
      <c r="E286" t="s">
        <v>43</v>
      </c>
      <c r="F286">
        <v>1</v>
      </c>
      <c r="G286">
        <v>0</v>
      </c>
      <c r="H286">
        <v>0</v>
      </c>
      <c r="I286">
        <v>1</v>
      </c>
      <c r="J286">
        <v>0</v>
      </c>
      <c r="K286">
        <v>0</v>
      </c>
      <c r="L286">
        <v>0</v>
      </c>
      <c r="M286">
        <v>0</v>
      </c>
      <c r="N286" t="s">
        <v>46</v>
      </c>
      <c r="O286" t="s">
        <v>46</v>
      </c>
      <c r="P286" t="s">
        <v>46</v>
      </c>
      <c r="Q286" t="s">
        <v>46</v>
      </c>
      <c r="R286" t="s">
        <v>46</v>
      </c>
      <c r="S286" t="s">
        <v>46</v>
      </c>
      <c r="T286" t="s">
        <v>46</v>
      </c>
      <c r="U286">
        <v>0</v>
      </c>
      <c r="V286">
        <v>1</v>
      </c>
      <c r="W286">
        <v>1</v>
      </c>
      <c r="X286">
        <v>0</v>
      </c>
      <c r="Y286" t="s">
        <v>46</v>
      </c>
      <c r="Z286">
        <v>0</v>
      </c>
      <c r="AA286" t="s">
        <v>46</v>
      </c>
      <c r="AB286" t="s">
        <v>46</v>
      </c>
      <c r="AC286" t="s">
        <v>46</v>
      </c>
      <c r="AD286">
        <v>0</v>
      </c>
      <c r="AE286">
        <v>0</v>
      </c>
      <c r="AF286">
        <v>0</v>
      </c>
      <c r="AG286">
        <v>0</v>
      </c>
      <c r="AH286">
        <v>0</v>
      </c>
      <c r="AI286">
        <v>0</v>
      </c>
      <c r="AJ286" t="s">
        <v>46</v>
      </c>
      <c r="AK286">
        <v>1</v>
      </c>
      <c r="AL286" t="s">
        <v>46</v>
      </c>
      <c r="AM286" t="s">
        <v>46</v>
      </c>
      <c r="AN286" t="s">
        <v>46</v>
      </c>
      <c r="AO286" t="s">
        <v>46</v>
      </c>
      <c r="AP286" t="s">
        <v>46</v>
      </c>
      <c r="AQ286" t="s">
        <v>46</v>
      </c>
      <c r="AR286">
        <v>0</v>
      </c>
      <c r="AS286">
        <v>2022</v>
      </c>
    </row>
    <row r="287" spans="1:45" x14ac:dyDescent="0.3">
      <c r="A287">
        <v>804460009</v>
      </c>
      <c r="B287" t="s">
        <v>90</v>
      </c>
      <c r="C287" t="s">
        <v>41</v>
      </c>
      <c r="D287" t="s">
        <v>42</v>
      </c>
      <c r="E287" t="s">
        <v>43</v>
      </c>
      <c r="F287">
        <v>1</v>
      </c>
      <c r="G287">
        <v>1</v>
      </c>
      <c r="H287">
        <v>1</v>
      </c>
      <c r="I287">
        <v>1</v>
      </c>
      <c r="J287">
        <v>0</v>
      </c>
      <c r="K287">
        <v>0</v>
      </c>
      <c r="L287">
        <v>0</v>
      </c>
      <c r="M287">
        <v>0</v>
      </c>
      <c r="N287" t="s">
        <v>51</v>
      </c>
      <c r="O287" t="s">
        <v>54</v>
      </c>
      <c r="P287">
        <v>1</v>
      </c>
      <c r="Q287">
        <v>0</v>
      </c>
      <c r="R287">
        <v>0</v>
      </c>
      <c r="S287">
        <v>1</v>
      </c>
      <c r="T287">
        <v>1</v>
      </c>
      <c r="U287">
        <v>1</v>
      </c>
      <c r="V287">
        <v>1</v>
      </c>
      <c r="W287">
        <v>1</v>
      </c>
      <c r="X287">
        <v>0</v>
      </c>
      <c r="Y287">
        <v>1</v>
      </c>
      <c r="Z287">
        <v>1</v>
      </c>
      <c r="AA287">
        <v>0</v>
      </c>
      <c r="AB287">
        <v>1</v>
      </c>
      <c r="AC287">
        <v>0</v>
      </c>
      <c r="AD287">
        <v>0</v>
      </c>
      <c r="AE287">
        <v>0</v>
      </c>
      <c r="AF287">
        <v>0</v>
      </c>
      <c r="AG287">
        <v>0</v>
      </c>
      <c r="AH287">
        <v>1</v>
      </c>
      <c r="AI287">
        <v>1</v>
      </c>
      <c r="AJ287">
        <v>1</v>
      </c>
      <c r="AK287">
        <v>0</v>
      </c>
      <c r="AL287">
        <v>1</v>
      </c>
      <c r="AM287">
        <v>1</v>
      </c>
      <c r="AN287">
        <v>1</v>
      </c>
      <c r="AO287">
        <v>1</v>
      </c>
      <c r="AP287">
        <v>1</v>
      </c>
      <c r="AQ287" t="s">
        <v>46</v>
      </c>
      <c r="AR287">
        <v>0</v>
      </c>
      <c r="AS287">
        <v>2022</v>
      </c>
    </row>
    <row r="288" spans="1:45" x14ac:dyDescent="0.3">
      <c r="A288">
        <v>804620002</v>
      </c>
      <c r="B288" t="s">
        <v>91</v>
      </c>
      <c r="C288" t="s">
        <v>41</v>
      </c>
      <c r="D288" t="s">
        <v>42</v>
      </c>
      <c r="E288" t="s">
        <v>43</v>
      </c>
      <c r="F288">
        <v>0</v>
      </c>
      <c r="G288">
        <v>0</v>
      </c>
      <c r="H288">
        <v>1</v>
      </c>
      <c r="I288">
        <v>1</v>
      </c>
      <c r="J288">
        <v>0</v>
      </c>
      <c r="K288">
        <v>0</v>
      </c>
      <c r="L288">
        <v>0</v>
      </c>
      <c r="M288">
        <v>0</v>
      </c>
      <c r="N288" t="s">
        <v>46</v>
      </c>
      <c r="O288" t="s">
        <v>46</v>
      </c>
      <c r="P288" t="s">
        <v>46</v>
      </c>
      <c r="Q288" t="s">
        <v>46</v>
      </c>
      <c r="R288" t="s">
        <v>46</v>
      </c>
      <c r="S288" t="s">
        <v>46</v>
      </c>
      <c r="T288" t="s">
        <v>46</v>
      </c>
      <c r="U288">
        <v>0</v>
      </c>
      <c r="V288">
        <v>1</v>
      </c>
      <c r="W288">
        <v>1</v>
      </c>
      <c r="X288">
        <v>0</v>
      </c>
      <c r="Y288" t="s">
        <v>46</v>
      </c>
      <c r="Z288">
        <v>0</v>
      </c>
      <c r="AA288" t="s">
        <v>46</v>
      </c>
      <c r="AB288" t="s">
        <v>46</v>
      </c>
      <c r="AC288" t="s">
        <v>46</v>
      </c>
      <c r="AD288">
        <v>0</v>
      </c>
      <c r="AE288">
        <v>0</v>
      </c>
      <c r="AF288">
        <v>0</v>
      </c>
      <c r="AG288">
        <v>1</v>
      </c>
      <c r="AH288">
        <v>0</v>
      </c>
      <c r="AI288">
        <v>0</v>
      </c>
      <c r="AJ288" t="s">
        <v>46</v>
      </c>
      <c r="AK288">
        <v>0</v>
      </c>
      <c r="AL288" t="s">
        <v>46</v>
      </c>
      <c r="AM288" t="s">
        <v>46</v>
      </c>
      <c r="AN288">
        <v>1</v>
      </c>
      <c r="AO288">
        <v>1</v>
      </c>
      <c r="AP288" t="s">
        <v>46</v>
      </c>
      <c r="AQ288" t="s">
        <v>46</v>
      </c>
      <c r="AR288">
        <v>0</v>
      </c>
      <c r="AS288">
        <v>2022</v>
      </c>
    </row>
    <row r="289" spans="1:45" x14ac:dyDescent="0.3">
      <c r="A289">
        <v>804780001</v>
      </c>
      <c r="B289" t="s">
        <v>92</v>
      </c>
      <c r="C289" t="s">
        <v>41</v>
      </c>
      <c r="D289" t="s">
        <v>42</v>
      </c>
      <c r="E289" t="s">
        <v>48</v>
      </c>
      <c r="F289">
        <v>1</v>
      </c>
      <c r="G289">
        <v>1</v>
      </c>
      <c r="H289">
        <v>1</v>
      </c>
      <c r="I289">
        <v>1</v>
      </c>
      <c r="J289">
        <v>0</v>
      </c>
      <c r="K289">
        <v>0</v>
      </c>
      <c r="L289">
        <v>0</v>
      </c>
      <c r="M289">
        <v>0</v>
      </c>
      <c r="N289" t="s">
        <v>44</v>
      </c>
      <c r="O289" t="s">
        <v>54</v>
      </c>
      <c r="P289">
        <v>1</v>
      </c>
      <c r="Q289">
        <v>0</v>
      </c>
      <c r="R289">
        <v>0</v>
      </c>
      <c r="S289">
        <v>1</v>
      </c>
      <c r="T289">
        <v>1</v>
      </c>
      <c r="U289">
        <v>1</v>
      </c>
      <c r="V289">
        <v>1</v>
      </c>
      <c r="W289">
        <v>1</v>
      </c>
      <c r="X289">
        <v>0</v>
      </c>
      <c r="Y289">
        <v>1</v>
      </c>
      <c r="Z289">
        <v>0</v>
      </c>
      <c r="AA289">
        <v>1</v>
      </c>
      <c r="AB289">
        <v>1</v>
      </c>
      <c r="AC289">
        <v>0</v>
      </c>
      <c r="AD289">
        <v>0</v>
      </c>
      <c r="AE289">
        <v>0</v>
      </c>
      <c r="AF289">
        <v>0</v>
      </c>
      <c r="AG289">
        <v>1</v>
      </c>
      <c r="AH289">
        <v>1</v>
      </c>
      <c r="AI289">
        <v>1</v>
      </c>
      <c r="AJ289">
        <v>1</v>
      </c>
      <c r="AK289">
        <v>0</v>
      </c>
      <c r="AL289">
        <v>1</v>
      </c>
      <c r="AM289">
        <v>1</v>
      </c>
      <c r="AN289" t="s">
        <v>46</v>
      </c>
      <c r="AO289" t="s">
        <v>46</v>
      </c>
      <c r="AP289">
        <v>1</v>
      </c>
      <c r="AQ289" t="s">
        <v>46</v>
      </c>
      <c r="AR289">
        <v>0</v>
      </c>
      <c r="AS289">
        <v>2022</v>
      </c>
    </row>
    <row r="290" spans="1:45" x14ac:dyDescent="0.3">
      <c r="A290">
        <v>804840003</v>
      </c>
      <c r="B290" t="s">
        <v>93</v>
      </c>
      <c r="C290" t="s">
        <v>41</v>
      </c>
      <c r="D290" t="s">
        <v>42</v>
      </c>
      <c r="E290" t="s">
        <v>48</v>
      </c>
      <c r="F290">
        <v>1</v>
      </c>
      <c r="G290">
        <v>1</v>
      </c>
      <c r="H290">
        <v>1</v>
      </c>
      <c r="I290">
        <v>1</v>
      </c>
      <c r="J290">
        <v>0</v>
      </c>
      <c r="K290">
        <v>0</v>
      </c>
      <c r="L290">
        <v>0</v>
      </c>
      <c r="M290">
        <v>0</v>
      </c>
      <c r="N290" t="s">
        <v>51</v>
      </c>
      <c r="O290" t="s">
        <v>54</v>
      </c>
      <c r="P290">
        <v>1</v>
      </c>
      <c r="Q290">
        <v>0</v>
      </c>
      <c r="R290">
        <v>0</v>
      </c>
      <c r="S290">
        <v>1</v>
      </c>
      <c r="T290">
        <v>1</v>
      </c>
      <c r="U290">
        <v>1</v>
      </c>
      <c r="V290">
        <v>1</v>
      </c>
      <c r="W290">
        <v>1</v>
      </c>
      <c r="X290">
        <v>0</v>
      </c>
      <c r="Y290">
        <v>1</v>
      </c>
      <c r="Z290">
        <v>0</v>
      </c>
      <c r="AA290">
        <v>1</v>
      </c>
      <c r="AB290">
        <v>1</v>
      </c>
      <c r="AC290">
        <v>0</v>
      </c>
      <c r="AD290">
        <v>0</v>
      </c>
      <c r="AE290">
        <v>0</v>
      </c>
      <c r="AF290">
        <v>0</v>
      </c>
      <c r="AG290">
        <v>0</v>
      </c>
      <c r="AH290">
        <v>1</v>
      </c>
      <c r="AI290">
        <v>1</v>
      </c>
      <c r="AJ290">
        <v>1</v>
      </c>
      <c r="AK290">
        <v>0</v>
      </c>
      <c r="AL290">
        <v>1</v>
      </c>
      <c r="AM290">
        <v>1</v>
      </c>
      <c r="AN290" t="s">
        <v>46</v>
      </c>
      <c r="AO290" t="s">
        <v>46</v>
      </c>
      <c r="AP290">
        <v>1</v>
      </c>
      <c r="AQ290" t="s">
        <v>46</v>
      </c>
      <c r="AR290">
        <v>0</v>
      </c>
      <c r="AS290">
        <v>2022</v>
      </c>
    </row>
    <row r="291" spans="1:45" x14ac:dyDescent="0.3">
      <c r="A291">
        <v>804970005</v>
      </c>
      <c r="B291" t="s">
        <v>94</v>
      </c>
      <c r="C291" t="s">
        <v>41</v>
      </c>
      <c r="D291" t="s">
        <v>42</v>
      </c>
      <c r="E291" t="s">
        <v>48</v>
      </c>
      <c r="F291">
        <v>1</v>
      </c>
      <c r="G291">
        <v>1</v>
      </c>
      <c r="H291">
        <v>1</v>
      </c>
      <c r="I291">
        <v>1</v>
      </c>
      <c r="J291">
        <v>0</v>
      </c>
      <c r="K291">
        <v>0</v>
      </c>
      <c r="L291">
        <v>0</v>
      </c>
      <c r="M291">
        <v>0</v>
      </c>
      <c r="N291" t="s">
        <v>51</v>
      </c>
      <c r="O291" t="s">
        <v>54</v>
      </c>
      <c r="P291">
        <v>1</v>
      </c>
      <c r="Q291">
        <v>0</v>
      </c>
      <c r="R291">
        <v>0</v>
      </c>
      <c r="S291">
        <v>1</v>
      </c>
      <c r="T291">
        <v>1</v>
      </c>
      <c r="U291">
        <v>1</v>
      </c>
      <c r="V291">
        <v>1</v>
      </c>
      <c r="W291">
        <v>1</v>
      </c>
      <c r="X291">
        <v>0</v>
      </c>
      <c r="Y291">
        <v>1</v>
      </c>
      <c r="Z291">
        <v>1</v>
      </c>
      <c r="AA291">
        <v>1</v>
      </c>
      <c r="AB291">
        <v>1</v>
      </c>
      <c r="AC291">
        <v>0</v>
      </c>
      <c r="AD291">
        <v>0</v>
      </c>
      <c r="AE291">
        <v>0</v>
      </c>
      <c r="AF291">
        <v>0</v>
      </c>
      <c r="AG291">
        <v>0</v>
      </c>
      <c r="AH291">
        <v>1</v>
      </c>
      <c r="AI291">
        <v>1</v>
      </c>
      <c r="AJ291">
        <v>1</v>
      </c>
      <c r="AK291">
        <v>0</v>
      </c>
      <c r="AL291">
        <v>1</v>
      </c>
      <c r="AM291">
        <v>1</v>
      </c>
      <c r="AN291" t="s">
        <v>46</v>
      </c>
      <c r="AO291" t="s">
        <v>46</v>
      </c>
      <c r="AP291">
        <v>1</v>
      </c>
      <c r="AQ291" t="s">
        <v>46</v>
      </c>
      <c r="AR291">
        <v>0</v>
      </c>
      <c r="AS291">
        <v>2022</v>
      </c>
    </row>
    <row r="292" spans="1:45" x14ac:dyDescent="0.3">
      <c r="A292">
        <v>805170005</v>
      </c>
      <c r="B292" t="s">
        <v>95</v>
      </c>
      <c r="C292" t="s">
        <v>41</v>
      </c>
      <c r="D292" t="s">
        <v>42</v>
      </c>
      <c r="E292" t="s">
        <v>68</v>
      </c>
      <c r="F292">
        <v>1</v>
      </c>
      <c r="G292">
        <v>1</v>
      </c>
      <c r="H292">
        <v>1</v>
      </c>
      <c r="I292">
        <v>1</v>
      </c>
      <c r="J292">
        <v>0</v>
      </c>
      <c r="K292">
        <v>0</v>
      </c>
      <c r="L292">
        <v>0</v>
      </c>
      <c r="M292">
        <v>0</v>
      </c>
      <c r="N292" t="s">
        <v>51</v>
      </c>
      <c r="O292" t="s">
        <v>45</v>
      </c>
      <c r="P292">
        <v>1</v>
      </c>
      <c r="Q292">
        <v>1</v>
      </c>
      <c r="R292">
        <v>1</v>
      </c>
      <c r="S292">
        <v>1</v>
      </c>
      <c r="T292">
        <v>1</v>
      </c>
      <c r="U292">
        <v>1</v>
      </c>
      <c r="V292">
        <v>1</v>
      </c>
      <c r="W292">
        <v>1</v>
      </c>
      <c r="X292">
        <v>0</v>
      </c>
      <c r="Y292">
        <v>1</v>
      </c>
      <c r="Z292">
        <v>0</v>
      </c>
      <c r="AA292">
        <v>1</v>
      </c>
      <c r="AB292">
        <v>1</v>
      </c>
      <c r="AC292">
        <v>0</v>
      </c>
      <c r="AD292">
        <v>0</v>
      </c>
      <c r="AE292">
        <v>0</v>
      </c>
      <c r="AF292">
        <v>0</v>
      </c>
      <c r="AG292">
        <v>0</v>
      </c>
      <c r="AH292">
        <v>1</v>
      </c>
      <c r="AI292">
        <v>1</v>
      </c>
      <c r="AJ292">
        <v>1</v>
      </c>
      <c r="AK292">
        <v>0</v>
      </c>
      <c r="AL292">
        <v>1</v>
      </c>
      <c r="AM292">
        <v>1</v>
      </c>
      <c r="AN292">
        <v>1</v>
      </c>
      <c r="AO292">
        <v>1</v>
      </c>
      <c r="AP292">
        <v>0</v>
      </c>
      <c r="AQ292" t="s">
        <v>46</v>
      </c>
      <c r="AR292">
        <v>0</v>
      </c>
      <c r="AS292">
        <v>2022</v>
      </c>
    </row>
    <row r="293" spans="1:45" x14ac:dyDescent="0.3">
      <c r="A293">
        <v>805380001</v>
      </c>
      <c r="B293" t="s">
        <v>96</v>
      </c>
      <c r="C293" t="s">
        <v>41</v>
      </c>
      <c r="D293" t="s">
        <v>42</v>
      </c>
      <c r="E293" t="s">
        <v>48</v>
      </c>
      <c r="F293">
        <v>1</v>
      </c>
      <c r="G293">
        <v>1</v>
      </c>
      <c r="H293">
        <v>1</v>
      </c>
      <c r="I293">
        <v>1</v>
      </c>
      <c r="J293">
        <v>0</v>
      </c>
      <c r="K293">
        <v>0</v>
      </c>
      <c r="L293">
        <v>0</v>
      </c>
      <c r="M293">
        <v>0</v>
      </c>
      <c r="N293" t="s">
        <v>51</v>
      </c>
      <c r="O293" t="s">
        <v>54</v>
      </c>
      <c r="P293">
        <v>1</v>
      </c>
      <c r="Q293">
        <v>0</v>
      </c>
      <c r="R293">
        <v>0</v>
      </c>
      <c r="S293">
        <v>1</v>
      </c>
      <c r="T293">
        <v>1</v>
      </c>
      <c r="U293">
        <v>1</v>
      </c>
      <c r="V293">
        <v>1</v>
      </c>
      <c r="W293">
        <v>1</v>
      </c>
      <c r="X293">
        <v>0</v>
      </c>
      <c r="Y293">
        <v>1</v>
      </c>
      <c r="Z293">
        <v>0</v>
      </c>
      <c r="AA293">
        <v>1</v>
      </c>
      <c r="AB293">
        <v>1</v>
      </c>
      <c r="AC293">
        <v>0</v>
      </c>
      <c r="AD293">
        <v>0</v>
      </c>
      <c r="AE293">
        <v>0</v>
      </c>
      <c r="AF293">
        <v>0</v>
      </c>
      <c r="AG293">
        <v>0</v>
      </c>
      <c r="AH293">
        <v>1</v>
      </c>
      <c r="AI293">
        <v>1</v>
      </c>
      <c r="AJ293">
        <v>1</v>
      </c>
      <c r="AK293">
        <v>0</v>
      </c>
      <c r="AL293">
        <v>1</v>
      </c>
      <c r="AM293">
        <v>1</v>
      </c>
      <c r="AN293" t="s">
        <v>46</v>
      </c>
      <c r="AO293" t="s">
        <v>46</v>
      </c>
      <c r="AP293">
        <v>1</v>
      </c>
      <c r="AQ293" t="s">
        <v>46</v>
      </c>
      <c r="AR293">
        <v>0</v>
      </c>
      <c r="AS293">
        <v>2022</v>
      </c>
    </row>
    <row r="294" spans="1:45" x14ac:dyDescent="0.3">
      <c r="A294">
        <v>805430008</v>
      </c>
      <c r="B294" t="s">
        <v>97</v>
      </c>
      <c r="C294" t="s">
        <v>41</v>
      </c>
      <c r="D294" t="s">
        <v>42</v>
      </c>
      <c r="E294" t="s">
        <v>43</v>
      </c>
      <c r="F294">
        <v>1</v>
      </c>
      <c r="G294">
        <v>1</v>
      </c>
      <c r="H294">
        <v>1</v>
      </c>
      <c r="I294">
        <v>1</v>
      </c>
      <c r="J294">
        <v>0</v>
      </c>
      <c r="K294">
        <v>1</v>
      </c>
      <c r="L294">
        <v>0</v>
      </c>
      <c r="M294">
        <v>1</v>
      </c>
      <c r="N294" t="s">
        <v>44</v>
      </c>
      <c r="O294" t="s">
        <v>45</v>
      </c>
      <c r="P294">
        <v>1</v>
      </c>
      <c r="Q294">
        <v>1</v>
      </c>
      <c r="R294">
        <v>1</v>
      </c>
      <c r="S294">
        <v>1</v>
      </c>
      <c r="T294">
        <v>1</v>
      </c>
      <c r="U294">
        <v>1</v>
      </c>
      <c r="V294">
        <v>1</v>
      </c>
      <c r="W294">
        <v>1</v>
      </c>
      <c r="X294">
        <v>0</v>
      </c>
      <c r="Y294">
        <v>1</v>
      </c>
      <c r="Z294">
        <v>1</v>
      </c>
      <c r="AA294">
        <v>0</v>
      </c>
      <c r="AB294">
        <v>1</v>
      </c>
      <c r="AC294">
        <v>0</v>
      </c>
      <c r="AD294">
        <v>1</v>
      </c>
      <c r="AE294">
        <v>0</v>
      </c>
      <c r="AF294">
        <v>0</v>
      </c>
      <c r="AG294">
        <v>0</v>
      </c>
      <c r="AH294">
        <v>1</v>
      </c>
      <c r="AI294">
        <v>1</v>
      </c>
      <c r="AJ294">
        <v>1</v>
      </c>
      <c r="AK294">
        <v>0</v>
      </c>
      <c r="AL294">
        <v>1</v>
      </c>
      <c r="AM294">
        <v>1</v>
      </c>
      <c r="AN294">
        <v>1</v>
      </c>
      <c r="AO294">
        <v>1</v>
      </c>
      <c r="AP294">
        <v>1</v>
      </c>
      <c r="AQ294" t="s">
        <v>46</v>
      </c>
      <c r="AR294">
        <v>0</v>
      </c>
      <c r="AS294">
        <v>2022</v>
      </c>
    </row>
    <row r="295" spans="1:45" x14ac:dyDescent="0.3">
      <c r="A295">
        <v>805560009</v>
      </c>
      <c r="B295" t="s">
        <v>98</v>
      </c>
      <c r="C295" t="s">
        <v>41</v>
      </c>
      <c r="D295" t="s">
        <v>42</v>
      </c>
      <c r="E295" t="s">
        <v>48</v>
      </c>
      <c r="F295">
        <v>1</v>
      </c>
      <c r="G295">
        <v>1</v>
      </c>
      <c r="H295">
        <v>1</v>
      </c>
      <c r="I295">
        <v>1</v>
      </c>
      <c r="J295" t="s">
        <v>46</v>
      </c>
      <c r="K295" t="s">
        <v>46</v>
      </c>
      <c r="L295" t="s">
        <v>46</v>
      </c>
      <c r="M295" t="s">
        <v>46</v>
      </c>
      <c r="N295" t="s">
        <v>44</v>
      </c>
      <c r="O295" t="s">
        <v>54</v>
      </c>
      <c r="P295">
        <v>1</v>
      </c>
      <c r="Q295">
        <v>0</v>
      </c>
      <c r="R295">
        <v>0</v>
      </c>
      <c r="S295">
        <v>1</v>
      </c>
      <c r="T295">
        <v>1</v>
      </c>
      <c r="U295">
        <v>1</v>
      </c>
      <c r="V295">
        <v>1</v>
      </c>
      <c r="W295">
        <v>1</v>
      </c>
      <c r="X295">
        <v>0</v>
      </c>
      <c r="Y295">
        <v>1</v>
      </c>
      <c r="Z295">
        <v>0</v>
      </c>
      <c r="AA295">
        <v>1</v>
      </c>
      <c r="AB295">
        <v>1</v>
      </c>
      <c r="AC295">
        <v>0</v>
      </c>
      <c r="AD295">
        <v>0</v>
      </c>
      <c r="AE295">
        <v>0</v>
      </c>
      <c r="AF295">
        <v>0</v>
      </c>
      <c r="AG295">
        <v>0</v>
      </c>
      <c r="AH295">
        <v>1</v>
      </c>
      <c r="AI295">
        <v>1</v>
      </c>
      <c r="AJ295">
        <v>1</v>
      </c>
      <c r="AK295">
        <v>0</v>
      </c>
      <c r="AL295">
        <v>1</v>
      </c>
      <c r="AM295">
        <v>1</v>
      </c>
      <c r="AN295" t="s">
        <v>46</v>
      </c>
      <c r="AO295" t="s">
        <v>46</v>
      </c>
      <c r="AP295">
        <v>0</v>
      </c>
      <c r="AQ295" t="s">
        <v>46</v>
      </c>
      <c r="AR295">
        <v>0</v>
      </c>
      <c r="AS295">
        <v>2022</v>
      </c>
    </row>
    <row r="296" spans="1:45" x14ac:dyDescent="0.3">
      <c r="A296">
        <v>805690004</v>
      </c>
      <c r="B296" t="s">
        <v>99</v>
      </c>
      <c r="C296" t="s">
        <v>41</v>
      </c>
      <c r="D296" t="s">
        <v>42</v>
      </c>
      <c r="E296" t="s">
        <v>61</v>
      </c>
      <c r="F296">
        <v>1</v>
      </c>
      <c r="G296">
        <v>1</v>
      </c>
      <c r="H296">
        <v>1</v>
      </c>
      <c r="I296">
        <v>1</v>
      </c>
      <c r="J296">
        <v>0</v>
      </c>
      <c r="K296">
        <v>0</v>
      </c>
      <c r="L296">
        <v>0</v>
      </c>
      <c r="M296">
        <v>0</v>
      </c>
      <c r="N296" t="s">
        <v>44</v>
      </c>
      <c r="O296" t="s">
        <v>45</v>
      </c>
      <c r="P296">
        <v>1</v>
      </c>
      <c r="Q296">
        <v>1</v>
      </c>
      <c r="R296">
        <v>1</v>
      </c>
      <c r="S296">
        <v>1</v>
      </c>
      <c r="T296">
        <v>1</v>
      </c>
      <c r="U296">
        <v>1</v>
      </c>
      <c r="V296">
        <v>1</v>
      </c>
      <c r="W296">
        <v>1</v>
      </c>
      <c r="X296">
        <v>0</v>
      </c>
      <c r="Y296">
        <v>1</v>
      </c>
      <c r="Z296">
        <v>1</v>
      </c>
      <c r="AA296">
        <v>1</v>
      </c>
      <c r="AB296">
        <v>1</v>
      </c>
      <c r="AC296">
        <v>0</v>
      </c>
      <c r="AD296">
        <v>0</v>
      </c>
      <c r="AE296">
        <v>1</v>
      </c>
      <c r="AF296">
        <v>0</v>
      </c>
      <c r="AG296">
        <v>1</v>
      </c>
      <c r="AH296">
        <v>1</v>
      </c>
      <c r="AI296">
        <v>1</v>
      </c>
      <c r="AJ296">
        <v>1</v>
      </c>
      <c r="AK296">
        <v>0</v>
      </c>
      <c r="AL296">
        <v>1</v>
      </c>
      <c r="AM296">
        <v>1</v>
      </c>
      <c r="AN296">
        <v>1</v>
      </c>
      <c r="AO296">
        <v>1</v>
      </c>
      <c r="AP296">
        <v>0</v>
      </c>
      <c r="AQ296" t="s">
        <v>46</v>
      </c>
      <c r="AR296">
        <v>0</v>
      </c>
      <c r="AS296">
        <v>2022</v>
      </c>
    </row>
    <row r="297" spans="1:45" x14ac:dyDescent="0.3">
      <c r="A297">
        <v>805810007</v>
      </c>
      <c r="B297" t="s">
        <v>100</v>
      </c>
      <c r="C297" t="s">
        <v>41</v>
      </c>
      <c r="D297" t="s">
        <v>42</v>
      </c>
      <c r="E297" t="s">
        <v>48</v>
      </c>
      <c r="F297">
        <v>1</v>
      </c>
      <c r="G297">
        <v>1</v>
      </c>
      <c r="H297">
        <v>1</v>
      </c>
      <c r="I297">
        <v>1</v>
      </c>
      <c r="J297">
        <v>0</v>
      </c>
      <c r="K297">
        <v>0</v>
      </c>
      <c r="L297">
        <v>0</v>
      </c>
      <c r="M297">
        <v>0</v>
      </c>
      <c r="N297" t="s">
        <v>46</v>
      </c>
      <c r="O297" t="s">
        <v>46</v>
      </c>
      <c r="P297" t="s">
        <v>46</v>
      </c>
      <c r="Q297" t="s">
        <v>46</v>
      </c>
      <c r="R297" t="s">
        <v>46</v>
      </c>
      <c r="S297" t="s">
        <v>46</v>
      </c>
      <c r="T297" t="s">
        <v>46</v>
      </c>
      <c r="U297">
        <v>1</v>
      </c>
      <c r="V297">
        <v>1</v>
      </c>
      <c r="W297">
        <v>1</v>
      </c>
      <c r="X297">
        <v>0</v>
      </c>
      <c r="Y297" t="s">
        <v>46</v>
      </c>
      <c r="Z297">
        <v>0</v>
      </c>
      <c r="AA297" t="s">
        <v>46</v>
      </c>
      <c r="AB297" t="s">
        <v>46</v>
      </c>
      <c r="AC297" t="s">
        <v>46</v>
      </c>
      <c r="AD297">
        <v>0</v>
      </c>
      <c r="AE297">
        <v>0</v>
      </c>
      <c r="AF297">
        <v>0</v>
      </c>
      <c r="AG297">
        <v>0</v>
      </c>
      <c r="AH297">
        <v>1</v>
      </c>
      <c r="AI297">
        <v>1</v>
      </c>
      <c r="AJ297" t="s">
        <v>46</v>
      </c>
      <c r="AK297">
        <v>0</v>
      </c>
      <c r="AL297" t="s">
        <v>46</v>
      </c>
      <c r="AM297" t="s">
        <v>46</v>
      </c>
      <c r="AN297" t="s">
        <v>46</v>
      </c>
      <c r="AO297" t="s">
        <v>46</v>
      </c>
      <c r="AP297" t="s">
        <v>46</v>
      </c>
      <c r="AQ297" t="s">
        <v>46</v>
      </c>
      <c r="AR297">
        <v>0</v>
      </c>
      <c r="AS297">
        <v>2022</v>
      </c>
    </row>
    <row r="298" spans="1:45" x14ac:dyDescent="0.3">
      <c r="A298">
        <v>806150006</v>
      </c>
      <c r="B298" t="s">
        <v>101</v>
      </c>
      <c r="C298" t="s">
        <v>41</v>
      </c>
      <c r="D298" t="s">
        <v>42</v>
      </c>
      <c r="E298" t="s">
        <v>48</v>
      </c>
      <c r="F298">
        <v>1</v>
      </c>
      <c r="G298">
        <v>1</v>
      </c>
      <c r="H298">
        <v>1</v>
      </c>
      <c r="I298">
        <v>1</v>
      </c>
      <c r="J298">
        <v>0</v>
      </c>
      <c r="K298">
        <v>0</v>
      </c>
      <c r="L298">
        <v>0</v>
      </c>
      <c r="M298">
        <v>0</v>
      </c>
      <c r="N298" t="s">
        <v>46</v>
      </c>
      <c r="O298" t="s">
        <v>46</v>
      </c>
      <c r="P298" t="s">
        <v>46</v>
      </c>
      <c r="Q298" t="s">
        <v>46</v>
      </c>
      <c r="R298" t="s">
        <v>46</v>
      </c>
      <c r="S298" t="s">
        <v>46</v>
      </c>
      <c r="T298" t="s">
        <v>46</v>
      </c>
      <c r="U298">
        <v>1</v>
      </c>
      <c r="V298">
        <v>1</v>
      </c>
      <c r="W298">
        <v>1</v>
      </c>
      <c r="X298">
        <v>0</v>
      </c>
      <c r="Y298" t="s">
        <v>46</v>
      </c>
      <c r="Z298">
        <v>0</v>
      </c>
      <c r="AA298" t="s">
        <v>46</v>
      </c>
      <c r="AB298" t="s">
        <v>46</v>
      </c>
      <c r="AC298" t="s">
        <v>46</v>
      </c>
      <c r="AD298">
        <v>0</v>
      </c>
      <c r="AE298">
        <v>0</v>
      </c>
      <c r="AF298">
        <v>0</v>
      </c>
      <c r="AG298">
        <v>0</v>
      </c>
      <c r="AH298">
        <v>1</v>
      </c>
      <c r="AI298">
        <v>1</v>
      </c>
      <c r="AJ298" t="s">
        <v>46</v>
      </c>
      <c r="AK298">
        <v>0</v>
      </c>
      <c r="AL298" t="s">
        <v>46</v>
      </c>
      <c r="AM298" t="s">
        <v>46</v>
      </c>
      <c r="AN298" t="s">
        <v>46</v>
      </c>
      <c r="AO298" t="s">
        <v>46</v>
      </c>
      <c r="AP298" t="s">
        <v>46</v>
      </c>
      <c r="AQ298" t="s">
        <v>46</v>
      </c>
      <c r="AR298">
        <v>0</v>
      </c>
      <c r="AS298">
        <v>2022</v>
      </c>
    </row>
    <row r="299" spans="1:45" x14ac:dyDescent="0.3">
      <c r="A299">
        <v>806200000</v>
      </c>
      <c r="B299" t="s">
        <v>102</v>
      </c>
      <c r="C299" t="s">
        <v>41</v>
      </c>
      <c r="D299" t="s">
        <v>42</v>
      </c>
      <c r="E299" t="s">
        <v>48</v>
      </c>
      <c r="F299">
        <v>1</v>
      </c>
      <c r="G299">
        <v>1</v>
      </c>
      <c r="H299">
        <v>1</v>
      </c>
      <c r="I299">
        <v>1</v>
      </c>
      <c r="J299">
        <v>0</v>
      </c>
      <c r="K299">
        <v>0</v>
      </c>
      <c r="L299">
        <v>0</v>
      </c>
      <c r="M299">
        <v>0</v>
      </c>
      <c r="N299" t="s">
        <v>51</v>
      </c>
      <c r="O299" t="s">
        <v>54</v>
      </c>
      <c r="P299">
        <v>1</v>
      </c>
      <c r="Q299">
        <v>0</v>
      </c>
      <c r="R299">
        <v>0</v>
      </c>
      <c r="S299">
        <v>1</v>
      </c>
      <c r="T299">
        <v>1</v>
      </c>
      <c r="U299">
        <v>1</v>
      </c>
      <c r="V299">
        <v>1</v>
      </c>
      <c r="W299">
        <v>1</v>
      </c>
      <c r="X299">
        <v>0</v>
      </c>
      <c r="Y299">
        <v>1</v>
      </c>
      <c r="Z299">
        <v>0</v>
      </c>
      <c r="AA299">
        <v>1</v>
      </c>
      <c r="AB299">
        <v>1</v>
      </c>
      <c r="AC299">
        <v>0</v>
      </c>
      <c r="AD299">
        <v>0</v>
      </c>
      <c r="AE299">
        <v>0</v>
      </c>
      <c r="AF299">
        <v>0</v>
      </c>
      <c r="AG299">
        <v>0</v>
      </c>
      <c r="AH299">
        <v>1</v>
      </c>
      <c r="AI299">
        <v>1</v>
      </c>
      <c r="AJ299">
        <v>1</v>
      </c>
      <c r="AK299">
        <v>0</v>
      </c>
      <c r="AL299">
        <v>1</v>
      </c>
      <c r="AM299">
        <v>1</v>
      </c>
      <c r="AN299" t="s">
        <v>46</v>
      </c>
      <c r="AO299" t="s">
        <v>46</v>
      </c>
      <c r="AP299">
        <v>1</v>
      </c>
      <c r="AQ299" t="s">
        <v>46</v>
      </c>
      <c r="AR299">
        <v>0</v>
      </c>
      <c r="AS299">
        <v>2022</v>
      </c>
    </row>
    <row r="300" spans="1:45" x14ac:dyDescent="0.3">
      <c r="A300">
        <v>806360009</v>
      </c>
      <c r="B300" t="s">
        <v>103</v>
      </c>
      <c r="C300" t="s">
        <v>41</v>
      </c>
      <c r="D300" t="s">
        <v>42</v>
      </c>
      <c r="E300" t="s">
        <v>48</v>
      </c>
      <c r="F300">
        <v>1</v>
      </c>
      <c r="G300">
        <v>1</v>
      </c>
      <c r="H300">
        <v>1</v>
      </c>
      <c r="I300">
        <v>1</v>
      </c>
      <c r="J300">
        <v>0</v>
      </c>
      <c r="K300">
        <v>0</v>
      </c>
      <c r="L300">
        <v>0</v>
      </c>
      <c r="M300">
        <v>0</v>
      </c>
      <c r="N300" t="s">
        <v>46</v>
      </c>
      <c r="O300" t="s">
        <v>46</v>
      </c>
      <c r="P300" t="s">
        <v>46</v>
      </c>
      <c r="Q300" t="s">
        <v>46</v>
      </c>
      <c r="R300" t="s">
        <v>46</v>
      </c>
      <c r="S300" t="s">
        <v>46</v>
      </c>
      <c r="T300" t="s">
        <v>46</v>
      </c>
      <c r="U300">
        <v>1</v>
      </c>
      <c r="V300">
        <v>1</v>
      </c>
      <c r="W300">
        <v>1</v>
      </c>
      <c r="X300">
        <v>0</v>
      </c>
      <c r="Y300" t="s">
        <v>46</v>
      </c>
      <c r="Z300">
        <v>1</v>
      </c>
      <c r="AA300" t="s">
        <v>46</v>
      </c>
      <c r="AB300" t="s">
        <v>46</v>
      </c>
      <c r="AC300" t="s">
        <v>46</v>
      </c>
      <c r="AD300">
        <v>0</v>
      </c>
      <c r="AE300">
        <v>0</v>
      </c>
      <c r="AF300">
        <v>0</v>
      </c>
      <c r="AG300">
        <v>0</v>
      </c>
      <c r="AH300">
        <v>1</v>
      </c>
      <c r="AI300">
        <v>1</v>
      </c>
      <c r="AJ300" t="s">
        <v>46</v>
      </c>
      <c r="AK300">
        <v>0</v>
      </c>
      <c r="AL300" t="s">
        <v>46</v>
      </c>
      <c r="AM300" t="s">
        <v>46</v>
      </c>
      <c r="AN300" t="s">
        <v>46</v>
      </c>
      <c r="AO300" t="s">
        <v>46</v>
      </c>
      <c r="AP300" t="s">
        <v>46</v>
      </c>
      <c r="AQ300" t="s">
        <v>46</v>
      </c>
      <c r="AR300">
        <v>0</v>
      </c>
      <c r="AS300">
        <v>2022</v>
      </c>
    </row>
    <row r="301" spans="1:45" x14ac:dyDescent="0.3">
      <c r="A301">
        <v>806410007</v>
      </c>
      <c r="B301" t="s">
        <v>104</v>
      </c>
      <c r="C301" t="s">
        <v>41</v>
      </c>
      <c r="D301" t="s">
        <v>42</v>
      </c>
      <c r="E301" t="s">
        <v>48</v>
      </c>
      <c r="F301">
        <v>1</v>
      </c>
      <c r="G301">
        <v>1</v>
      </c>
      <c r="H301">
        <v>1</v>
      </c>
      <c r="I301">
        <v>1</v>
      </c>
      <c r="J301" t="s">
        <v>46</v>
      </c>
      <c r="K301" t="s">
        <v>46</v>
      </c>
      <c r="L301" t="s">
        <v>46</v>
      </c>
      <c r="M301" t="s">
        <v>46</v>
      </c>
      <c r="N301" t="s">
        <v>44</v>
      </c>
      <c r="O301" t="s">
        <v>54</v>
      </c>
      <c r="P301">
        <v>1</v>
      </c>
      <c r="Q301">
        <v>0</v>
      </c>
      <c r="R301">
        <v>0</v>
      </c>
      <c r="S301">
        <v>1</v>
      </c>
      <c r="T301">
        <v>1</v>
      </c>
      <c r="U301">
        <v>1</v>
      </c>
      <c r="V301">
        <v>1</v>
      </c>
      <c r="W301">
        <v>1</v>
      </c>
      <c r="X301">
        <v>0</v>
      </c>
      <c r="Y301">
        <v>1</v>
      </c>
      <c r="Z301">
        <v>1</v>
      </c>
      <c r="AA301">
        <v>1</v>
      </c>
      <c r="AB301">
        <v>1</v>
      </c>
      <c r="AC301">
        <v>0</v>
      </c>
      <c r="AD301">
        <v>0</v>
      </c>
      <c r="AE301">
        <v>0</v>
      </c>
      <c r="AF301">
        <v>0</v>
      </c>
      <c r="AG301">
        <v>0</v>
      </c>
      <c r="AH301">
        <v>1</v>
      </c>
      <c r="AI301">
        <v>1</v>
      </c>
      <c r="AJ301">
        <v>1</v>
      </c>
      <c r="AK301">
        <v>0</v>
      </c>
      <c r="AL301">
        <v>1</v>
      </c>
      <c r="AM301">
        <v>1</v>
      </c>
      <c r="AN301" t="s">
        <v>46</v>
      </c>
      <c r="AO301" t="s">
        <v>46</v>
      </c>
      <c r="AP301">
        <v>1</v>
      </c>
      <c r="AQ301" t="s">
        <v>46</v>
      </c>
      <c r="AR301">
        <v>0</v>
      </c>
      <c r="AS301">
        <v>2022</v>
      </c>
    </row>
    <row r="302" spans="1:45" x14ac:dyDescent="0.3">
      <c r="A302">
        <v>806540003</v>
      </c>
      <c r="B302" t="s">
        <v>105</v>
      </c>
      <c r="C302" t="s">
        <v>41</v>
      </c>
      <c r="D302" t="s">
        <v>42</v>
      </c>
      <c r="E302" t="s">
        <v>48</v>
      </c>
      <c r="F302">
        <v>1</v>
      </c>
      <c r="G302">
        <v>1</v>
      </c>
      <c r="H302">
        <v>1</v>
      </c>
      <c r="I302">
        <v>1</v>
      </c>
      <c r="J302">
        <v>0</v>
      </c>
      <c r="K302">
        <v>0</v>
      </c>
      <c r="L302">
        <v>0</v>
      </c>
      <c r="M302">
        <v>0</v>
      </c>
      <c r="N302" t="s">
        <v>51</v>
      </c>
      <c r="O302" t="s">
        <v>54</v>
      </c>
      <c r="P302">
        <v>1</v>
      </c>
      <c r="Q302">
        <v>0</v>
      </c>
      <c r="R302">
        <v>0</v>
      </c>
      <c r="S302">
        <v>1</v>
      </c>
      <c r="T302">
        <v>1</v>
      </c>
      <c r="U302">
        <v>1</v>
      </c>
      <c r="V302">
        <v>1</v>
      </c>
      <c r="W302">
        <v>1</v>
      </c>
      <c r="X302">
        <v>0</v>
      </c>
      <c r="Y302">
        <v>1</v>
      </c>
      <c r="Z302">
        <v>0</v>
      </c>
      <c r="AA302">
        <v>1</v>
      </c>
      <c r="AB302">
        <v>1</v>
      </c>
      <c r="AC302">
        <v>0</v>
      </c>
      <c r="AD302">
        <v>0</v>
      </c>
      <c r="AE302">
        <v>0</v>
      </c>
      <c r="AF302">
        <v>0</v>
      </c>
      <c r="AG302">
        <v>0</v>
      </c>
      <c r="AH302">
        <v>1</v>
      </c>
      <c r="AI302">
        <v>1</v>
      </c>
      <c r="AJ302">
        <v>1</v>
      </c>
      <c r="AK302">
        <v>0</v>
      </c>
      <c r="AL302">
        <v>1</v>
      </c>
      <c r="AM302">
        <v>1</v>
      </c>
      <c r="AN302" t="s">
        <v>46</v>
      </c>
      <c r="AO302" t="s">
        <v>46</v>
      </c>
      <c r="AP302">
        <v>1</v>
      </c>
      <c r="AQ302" t="s">
        <v>46</v>
      </c>
      <c r="AR302">
        <v>0</v>
      </c>
      <c r="AS302">
        <v>2022</v>
      </c>
    </row>
    <row r="303" spans="1:45" x14ac:dyDescent="0.3">
      <c r="A303">
        <v>806670005</v>
      </c>
      <c r="B303" t="s">
        <v>106</v>
      </c>
      <c r="C303" t="s">
        <v>41</v>
      </c>
      <c r="D303" t="s">
        <v>42</v>
      </c>
      <c r="E303" t="s">
        <v>48</v>
      </c>
      <c r="F303">
        <v>1</v>
      </c>
      <c r="G303">
        <v>1</v>
      </c>
      <c r="H303">
        <v>1</v>
      </c>
      <c r="I303">
        <v>1</v>
      </c>
      <c r="J303">
        <v>0</v>
      </c>
      <c r="K303">
        <v>0</v>
      </c>
      <c r="L303">
        <v>0</v>
      </c>
      <c r="M303">
        <v>0</v>
      </c>
      <c r="N303" t="s">
        <v>46</v>
      </c>
      <c r="O303" t="s">
        <v>46</v>
      </c>
      <c r="P303" t="s">
        <v>46</v>
      </c>
      <c r="Q303" t="s">
        <v>46</v>
      </c>
      <c r="R303" t="s">
        <v>46</v>
      </c>
      <c r="S303" t="s">
        <v>46</v>
      </c>
      <c r="T303" t="s">
        <v>46</v>
      </c>
      <c r="U303">
        <v>1</v>
      </c>
      <c r="V303">
        <v>1</v>
      </c>
      <c r="W303">
        <v>1</v>
      </c>
      <c r="X303">
        <v>0</v>
      </c>
      <c r="Y303" t="s">
        <v>46</v>
      </c>
      <c r="Z303">
        <v>0</v>
      </c>
      <c r="AA303" t="s">
        <v>46</v>
      </c>
      <c r="AB303" t="s">
        <v>46</v>
      </c>
      <c r="AC303" t="s">
        <v>46</v>
      </c>
      <c r="AD303">
        <v>0</v>
      </c>
      <c r="AE303">
        <v>0</v>
      </c>
      <c r="AF303">
        <v>0</v>
      </c>
      <c r="AG303">
        <v>1</v>
      </c>
      <c r="AH303">
        <v>1</v>
      </c>
      <c r="AI303">
        <v>1</v>
      </c>
      <c r="AJ303" t="s">
        <v>46</v>
      </c>
      <c r="AK303">
        <v>0</v>
      </c>
      <c r="AL303" t="s">
        <v>46</v>
      </c>
      <c r="AM303" t="s">
        <v>46</v>
      </c>
      <c r="AN303" t="s">
        <v>46</v>
      </c>
      <c r="AO303" t="s">
        <v>46</v>
      </c>
      <c r="AP303" t="s">
        <v>46</v>
      </c>
      <c r="AQ303" t="s">
        <v>46</v>
      </c>
      <c r="AR303">
        <v>0</v>
      </c>
      <c r="AS303">
        <v>2022</v>
      </c>
    </row>
    <row r="304" spans="1:45" x14ac:dyDescent="0.3">
      <c r="A304">
        <v>806730008</v>
      </c>
      <c r="B304" t="s">
        <v>107</v>
      </c>
      <c r="C304" t="s">
        <v>41</v>
      </c>
      <c r="D304" t="s">
        <v>42</v>
      </c>
      <c r="E304" t="s">
        <v>43</v>
      </c>
      <c r="F304">
        <v>1</v>
      </c>
      <c r="G304">
        <v>1</v>
      </c>
      <c r="H304">
        <v>1</v>
      </c>
      <c r="I304">
        <v>1</v>
      </c>
      <c r="J304" t="s">
        <v>46</v>
      </c>
      <c r="K304" t="s">
        <v>46</v>
      </c>
      <c r="L304" t="s">
        <v>46</v>
      </c>
      <c r="M304" t="s">
        <v>46</v>
      </c>
      <c r="N304" t="s">
        <v>44</v>
      </c>
      <c r="O304" t="s">
        <v>54</v>
      </c>
      <c r="P304">
        <v>1</v>
      </c>
      <c r="Q304">
        <v>0</v>
      </c>
      <c r="R304">
        <v>0</v>
      </c>
      <c r="S304">
        <v>1</v>
      </c>
      <c r="T304">
        <v>1</v>
      </c>
      <c r="U304">
        <v>1</v>
      </c>
      <c r="V304">
        <v>1</v>
      </c>
      <c r="W304">
        <v>1</v>
      </c>
      <c r="X304">
        <v>0</v>
      </c>
      <c r="Y304">
        <v>1</v>
      </c>
      <c r="Z304">
        <v>0</v>
      </c>
      <c r="AA304">
        <v>0</v>
      </c>
      <c r="AB304">
        <v>0</v>
      </c>
      <c r="AC304">
        <v>0</v>
      </c>
      <c r="AD304">
        <v>0</v>
      </c>
      <c r="AE304">
        <v>0</v>
      </c>
      <c r="AF304">
        <v>0</v>
      </c>
      <c r="AG304">
        <v>0</v>
      </c>
      <c r="AH304">
        <v>1</v>
      </c>
      <c r="AI304">
        <v>1</v>
      </c>
      <c r="AJ304">
        <v>1</v>
      </c>
      <c r="AK304">
        <v>0</v>
      </c>
      <c r="AL304">
        <v>1</v>
      </c>
      <c r="AM304">
        <v>1</v>
      </c>
      <c r="AN304">
        <v>1</v>
      </c>
      <c r="AO304">
        <v>1</v>
      </c>
      <c r="AP304">
        <v>0</v>
      </c>
      <c r="AQ304" t="s">
        <v>46</v>
      </c>
      <c r="AR304">
        <v>0</v>
      </c>
      <c r="AS304">
        <v>2022</v>
      </c>
    </row>
    <row r="305" spans="1:45" x14ac:dyDescent="0.3">
      <c r="A305">
        <v>826870005</v>
      </c>
      <c r="B305" t="s">
        <v>108</v>
      </c>
      <c r="C305" t="s">
        <v>41</v>
      </c>
      <c r="D305" t="s">
        <v>42</v>
      </c>
      <c r="E305" t="s">
        <v>48</v>
      </c>
      <c r="F305">
        <v>1</v>
      </c>
      <c r="G305">
        <v>1</v>
      </c>
      <c r="H305">
        <v>1</v>
      </c>
      <c r="I305">
        <v>1</v>
      </c>
      <c r="J305">
        <v>0</v>
      </c>
      <c r="K305">
        <v>0</v>
      </c>
      <c r="L305">
        <v>0</v>
      </c>
      <c r="M305">
        <v>0</v>
      </c>
      <c r="N305" t="s">
        <v>46</v>
      </c>
      <c r="O305" t="s">
        <v>46</v>
      </c>
      <c r="P305" t="s">
        <v>46</v>
      </c>
      <c r="Q305" t="s">
        <v>46</v>
      </c>
      <c r="R305" t="s">
        <v>46</v>
      </c>
      <c r="S305" t="s">
        <v>46</v>
      </c>
      <c r="T305" t="s">
        <v>46</v>
      </c>
      <c r="U305">
        <v>1</v>
      </c>
      <c r="V305">
        <v>1</v>
      </c>
      <c r="W305">
        <v>1</v>
      </c>
      <c r="X305">
        <v>0</v>
      </c>
      <c r="Y305" t="s">
        <v>46</v>
      </c>
      <c r="Z305">
        <v>1</v>
      </c>
      <c r="AA305" t="s">
        <v>46</v>
      </c>
      <c r="AB305" t="s">
        <v>46</v>
      </c>
      <c r="AC305" t="s">
        <v>46</v>
      </c>
      <c r="AD305">
        <v>0</v>
      </c>
      <c r="AE305">
        <v>0</v>
      </c>
      <c r="AF305">
        <v>0</v>
      </c>
      <c r="AG305">
        <v>0</v>
      </c>
      <c r="AH305">
        <v>1</v>
      </c>
      <c r="AI305">
        <v>1</v>
      </c>
      <c r="AJ305" t="s">
        <v>46</v>
      </c>
      <c r="AK305">
        <v>0</v>
      </c>
      <c r="AL305" t="s">
        <v>46</v>
      </c>
      <c r="AM305" t="s">
        <v>46</v>
      </c>
      <c r="AN305" t="s">
        <v>46</v>
      </c>
      <c r="AO305" t="s">
        <v>46</v>
      </c>
      <c r="AP305" t="s">
        <v>46</v>
      </c>
      <c r="AQ305" t="s">
        <v>46</v>
      </c>
      <c r="AR305">
        <v>0</v>
      </c>
      <c r="AS305">
        <v>2022</v>
      </c>
    </row>
    <row r="306" spans="1:45" x14ac:dyDescent="0.3">
      <c r="A306">
        <v>826650006</v>
      </c>
      <c r="B306" t="s">
        <v>109</v>
      </c>
      <c r="C306" t="s">
        <v>41</v>
      </c>
      <c r="D306" t="s">
        <v>42</v>
      </c>
      <c r="E306" t="s">
        <v>61</v>
      </c>
      <c r="F306">
        <v>1</v>
      </c>
      <c r="G306">
        <v>1</v>
      </c>
      <c r="H306">
        <v>1</v>
      </c>
      <c r="I306">
        <v>1</v>
      </c>
      <c r="J306">
        <v>0</v>
      </c>
      <c r="K306">
        <v>0</v>
      </c>
      <c r="L306">
        <v>0</v>
      </c>
      <c r="M306">
        <v>0</v>
      </c>
      <c r="N306" t="s">
        <v>46</v>
      </c>
      <c r="O306" t="s">
        <v>46</v>
      </c>
      <c r="P306" t="s">
        <v>46</v>
      </c>
      <c r="Q306" t="s">
        <v>46</v>
      </c>
      <c r="R306" t="s">
        <v>46</v>
      </c>
      <c r="S306" t="s">
        <v>46</v>
      </c>
      <c r="T306" t="s">
        <v>46</v>
      </c>
      <c r="U306">
        <v>1</v>
      </c>
      <c r="V306">
        <v>1</v>
      </c>
      <c r="W306">
        <v>1</v>
      </c>
      <c r="X306">
        <v>0</v>
      </c>
      <c r="Y306" t="s">
        <v>46</v>
      </c>
      <c r="Z306">
        <v>0</v>
      </c>
      <c r="AA306" t="s">
        <v>46</v>
      </c>
      <c r="AB306" t="s">
        <v>46</v>
      </c>
      <c r="AC306" t="s">
        <v>46</v>
      </c>
      <c r="AD306">
        <v>0</v>
      </c>
      <c r="AE306">
        <v>0</v>
      </c>
      <c r="AF306">
        <v>0</v>
      </c>
      <c r="AG306">
        <v>0</v>
      </c>
      <c r="AH306">
        <v>1</v>
      </c>
      <c r="AI306">
        <v>1</v>
      </c>
      <c r="AJ306" t="s">
        <v>46</v>
      </c>
      <c r="AK306">
        <v>0</v>
      </c>
      <c r="AL306" t="s">
        <v>46</v>
      </c>
      <c r="AM306" t="s">
        <v>46</v>
      </c>
      <c r="AN306">
        <v>1</v>
      </c>
      <c r="AO306">
        <v>1</v>
      </c>
      <c r="AP306" t="s">
        <v>46</v>
      </c>
      <c r="AQ306" t="s">
        <v>46</v>
      </c>
      <c r="AR306">
        <v>0</v>
      </c>
      <c r="AS306">
        <v>2022</v>
      </c>
    </row>
    <row r="307" spans="1:45" x14ac:dyDescent="0.3">
      <c r="A307">
        <v>806890004</v>
      </c>
      <c r="B307" t="s">
        <v>110</v>
      </c>
      <c r="C307" t="s">
        <v>41</v>
      </c>
      <c r="D307" t="s">
        <v>42</v>
      </c>
      <c r="E307" t="s">
        <v>43</v>
      </c>
      <c r="F307">
        <v>1</v>
      </c>
      <c r="G307">
        <v>1</v>
      </c>
      <c r="H307">
        <v>1</v>
      </c>
      <c r="I307">
        <v>1</v>
      </c>
      <c r="J307">
        <v>0</v>
      </c>
      <c r="K307">
        <v>0</v>
      </c>
      <c r="L307">
        <v>0</v>
      </c>
      <c r="M307">
        <v>0</v>
      </c>
      <c r="N307" t="s">
        <v>44</v>
      </c>
      <c r="O307" t="s">
        <v>62</v>
      </c>
      <c r="P307">
        <v>1</v>
      </c>
      <c r="Q307">
        <v>1</v>
      </c>
      <c r="R307">
        <v>1</v>
      </c>
      <c r="S307">
        <v>1</v>
      </c>
      <c r="T307">
        <v>1</v>
      </c>
      <c r="U307">
        <v>1</v>
      </c>
      <c r="V307">
        <v>1</v>
      </c>
      <c r="W307">
        <v>1</v>
      </c>
      <c r="X307">
        <v>0</v>
      </c>
      <c r="Y307">
        <v>1</v>
      </c>
      <c r="Z307">
        <v>0</v>
      </c>
      <c r="AA307">
        <v>0</v>
      </c>
      <c r="AB307">
        <v>1</v>
      </c>
      <c r="AC307">
        <v>0</v>
      </c>
      <c r="AD307">
        <v>0</v>
      </c>
      <c r="AE307">
        <v>0</v>
      </c>
      <c r="AF307">
        <v>0</v>
      </c>
      <c r="AG307">
        <v>0</v>
      </c>
      <c r="AH307">
        <v>1</v>
      </c>
      <c r="AI307">
        <v>1</v>
      </c>
      <c r="AJ307">
        <v>1</v>
      </c>
      <c r="AK307">
        <v>0</v>
      </c>
      <c r="AL307">
        <v>1</v>
      </c>
      <c r="AM307">
        <v>1</v>
      </c>
      <c r="AN307">
        <v>1</v>
      </c>
      <c r="AO307">
        <v>1</v>
      </c>
      <c r="AP307">
        <v>0</v>
      </c>
      <c r="AQ307" t="s">
        <v>46</v>
      </c>
      <c r="AR307">
        <v>0</v>
      </c>
      <c r="AS307">
        <v>2022</v>
      </c>
    </row>
    <row r="308" spans="1:45" x14ac:dyDescent="0.3">
      <c r="A308">
        <v>806920002</v>
      </c>
      <c r="B308" t="s">
        <v>111</v>
      </c>
      <c r="C308" t="s">
        <v>41</v>
      </c>
      <c r="D308" t="s">
        <v>42</v>
      </c>
      <c r="E308" t="s">
        <v>48</v>
      </c>
      <c r="F308">
        <v>1</v>
      </c>
      <c r="G308">
        <v>1</v>
      </c>
      <c r="H308">
        <v>1</v>
      </c>
      <c r="I308">
        <v>1</v>
      </c>
      <c r="J308" t="s">
        <v>46</v>
      </c>
      <c r="K308" t="s">
        <v>46</v>
      </c>
      <c r="L308" t="s">
        <v>46</v>
      </c>
      <c r="M308" t="s">
        <v>46</v>
      </c>
      <c r="N308" t="s">
        <v>44</v>
      </c>
      <c r="O308" t="s">
        <v>54</v>
      </c>
      <c r="P308">
        <v>1</v>
      </c>
      <c r="Q308">
        <v>0</v>
      </c>
      <c r="R308">
        <v>0</v>
      </c>
      <c r="S308">
        <v>1</v>
      </c>
      <c r="T308">
        <v>1</v>
      </c>
      <c r="U308">
        <v>1</v>
      </c>
      <c r="V308">
        <v>1</v>
      </c>
      <c r="W308">
        <v>1</v>
      </c>
      <c r="X308">
        <v>0</v>
      </c>
      <c r="Y308">
        <v>1</v>
      </c>
      <c r="Z308">
        <v>0</v>
      </c>
      <c r="AA308">
        <v>1</v>
      </c>
      <c r="AB308">
        <v>1</v>
      </c>
      <c r="AC308">
        <v>0</v>
      </c>
      <c r="AD308">
        <v>0</v>
      </c>
      <c r="AE308">
        <v>0</v>
      </c>
      <c r="AF308">
        <v>0</v>
      </c>
      <c r="AG308">
        <v>0</v>
      </c>
      <c r="AH308">
        <v>1</v>
      </c>
      <c r="AI308">
        <v>1</v>
      </c>
      <c r="AJ308">
        <v>1</v>
      </c>
      <c r="AK308">
        <v>0</v>
      </c>
      <c r="AL308">
        <v>1</v>
      </c>
      <c r="AM308">
        <v>1</v>
      </c>
      <c r="AN308" t="s">
        <v>46</v>
      </c>
      <c r="AO308" t="s">
        <v>46</v>
      </c>
      <c r="AP308">
        <v>1</v>
      </c>
      <c r="AQ308" t="s">
        <v>46</v>
      </c>
      <c r="AR308">
        <v>0</v>
      </c>
      <c r="AS308">
        <v>2022</v>
      </c>
    </row>
    <row r="309" spans="1:45" x14ac:dyDescent="0.3">
      <c r="A309">
        <v>807280001</v>
      </c>
      <c r="B309" t="s">
        <v>112</v>
      </c>
      <c r="C309" t="s">
        <v>41</v>
      </c>
      <c r="D309" t="s">
        <v>42</v>
      </c>
      <c r="E309" t="s">
        <v>43</v>
      </c>
      <c r="F309">
        <v>1</v>
      </c>
      <c r="G309">
        <v>1</v>
      </c>
      <c r="H309">
        <v>1</v>
      </c>
      <c r="I309">
        <v>1</v>
      </c>
      <c r="J309">
        <v>0</v>
      </c>
      <c r="K309">
        <v>0</v>
      </c>
      <c r="L309">
        <v>0</v>
      </c>
      <c r="M309">
        <v>0</v>
      </c>
      <c r="N309" t="s">
        <v>51</v>
      </c>
      <c r="O309" t="s">
        <v>54</v>
      </c>
      <c r="P309">
        <v>1</v>
      </c>
      <c r="Q309">
        <v>0</v>
      </c>
      <c r="R309">
        <v>0</v>
      </c>
      <c r="S309">
        <v>1</v>
      </c>
      <c r="T309">
        <v>1</v>
      </c>
      <c r="U309">
        <v>1</v>
      </c>
      <c r="V309">
        <v>1</v>
      </c>
      <c r="W309">
        <v>1</v>
      </c>
      <c r="X309">
        <v>0</v>
      </c>
      <c r="Y309">
        <v>1</v>
      </c>
      <c r="Z309">
        <v>1</v>
      </c>
      <c r="AA309">
        <v>0</v>
      </c>
      <c r="AB309">
        <v>1</v>
      </c>
      <c r="AC309">
        <v>0</v>
      </c>
      <c r="AD309">
        <v>0</v>
      </c>
      <c r="AE309">
        <v>0</v>
      </c>
      <c r="AF309">
        <v>0</v>
      </c>
      <c r="AG309">
        <v>0</v>
      </c>
      <c r="AH309">
        <v>1</v>
      </c>
      <c r="AI309">
        <v>1</v>
      </c>
      <c r="AJ309">
        <v>1</v>
      </c>
      <c r="AK309">
        <v>0</v>
      </c>
      <c r="AL309">
        <v>1</v>
      </c>
      <c r="AM309">
        <v>1</v>
      </c>
      <c r="AN309">
        <v>1</v>
      </c>
      <c r="AO309">
        <v>1</v>
      </c>
      <c r="AP309">
        <v>1</v>
      </c>
      <c r="AQ309" t="s">
        <v>46</v>
      </c>
      <c r="AR309">
        <v>0</v>
      </c>
      <c r="AS309">
        <v>2022</v>
      </c>
    </row>
    <row r="310" spans="1:45" x14ac:dyDescent="0.3">
      <c r="A310">
        <v>807340003</v>
      </c>
      <c r="B310" t="s">
        <v>113</v>
      </c>
      <c r="C310" t="s">
        <v>41</v>
      </c>
      <c r="D310" t="s">
        <v>42</v>
      </c>
      <c r="E310" t="s">
        <v>61</v>
      </c>
      <c r="F310">
        <v>1</v>
      </c>
      <c r="G310">
        <v>1</v>
      </c>
      <c r="H310">
        <v>1</v>
      </c>
      <c r="I310">
        <v>1</v>
      </c>
      <c r="J310">
        <v>0</v>
      </c>
      <c r="K310">
        <v>0</v>
      </c>
      <c r="L310">
        <v>0</v>
      </c>
      <c r="M310">
        <v>0</v>
      </c>
      <c r="N310" t="s">
        <v>51</v>
      </c>
      <c r="O310" t="s">
        <v>54</v>
      </c>
      <c r="P310">
        <v>1</v>
      </c>
      <c r="Q310">
        <v>0</v>
      </c>
      <c r="R310">
        <v>0</v>
      </c>
      <c r="S310">
        <v>1</v>
      </c>
      <c r="T310">
        <v>1</v>
      </c>
      <c r="U310">
        <v>1</v>
      </c>
      <c r="V310">
        <v>1</v>
      </c>
      <c r="W310">
        <v>1</v>
      </c>
      <c r="X310">
        <v>0</v>
      </c>
      <c r="Y310">
        <v>1</v>
      </c>
      <c r="Z310">
        <v>1</v>
      </c>
      <c r="AA310">
        <v>0</v>
      </c>
      <c r="AB310">
        <v>1</v>
      </c>
      <c r="AC310">
        <v>0</v>
      </c>
      <c r="AD310">
        <v>0</v>
      </c>
      <c r="AE310">
        <v>1</v>
      </c>
      <c r="AF310">
        <v>0</v>
      </c>
      <c r="AG310">
        <v>1</v>
      </c>
      <c r="AH310">
        <v>1</v>
      </c>
      <c r="AI310">
        <v>1</v>
      </c>
      <c r="AJ310">
        <v>1</v>
      </c>
      <c r="AK310">
        <v>0</v>
      </c>
      <c r="AL310">
        <v>1</v>
      </c>
      <c r="AM310">
        <v>1</v>
      </c>
      <c r="AN310">
        <v>1</v>
      </c>
      <c r="AO310">
        <v>1</v>
      </c>
      <c r="AP310">
        <v>0</v>
      </c>
      <c r="AQ310" t="s">
        <v>46</v>
      </c>
      <c r="AR310">
        <v>0</v>
      </c>
      <c r="AS310">
        <v>2022</v>
      </c>
    </row>
    <row r="311" spans="1:45" x14ac:dyDescent="0.3">
      <c r="A311">
        <v>807490004</v>
      </c>
      <c r="B311" t="s">
        <v>114</v>
      </c>
      <c r="C311" t="s">
        <v>41</v>
      </c>
      <c r="D311" t="s">
        <v>42</v>
      </c>
      <c r="E311" t="s">
        <v>43</v>
      </c>
      <c r="F311">
        <v>1</v>
      </c>
      <c r="G311">
        <v>1</v>
      </c>
      <c r="H311">
        <v>1</v>
      </c>
      <c r="I311">
        <v>1</v>
      </c>
      <c r="J311" t="s">
        <v>46</v>
      </c>
      <c r="K311" t="s">
        <v>46</v>
      </c>
      <c r="L311" t="s">
        <v>46</v>
      </c>
      <c r="M311" t="s">
        <v>46</v>
      </c>
      <c r="N311" t="s">
        <v>44</v>
      </c>
      <c r="O311" t="s">
        <v>62</v>
      </c>
      <c r="P311">
        <v>1</v>
      </c>
      <c r="Q311">
        <v>1</v>
      </c>
      <c r="R311">
        <v>0</v>
      </c>
      <c r="S311">
        <v>1</v>
      </c>
      <c r="T311">
        <v>1</v>
      </c>
      <c r="U311">
        <v>1</v>
      </c>
      <c r="V311">
        <v>1</v>
      </c>
      <c r="W311">
        <v>1</v>
      </c>
      <c r="X311">
        <v>0</v>
      </c>
      <c r="Y311">
        <v>1</v>
      </c>
      <c r="Z311">
        <v>0</v>
      </c>
      <c r="AA311">
        <v>1</v>
      </c>
      <c r="AB311">
        <v>1</v>
      </c>
      <c r="AC311">
        <v>0</v>
      </c>
      <c r="AD311">
        <v>0</v>
      </c>
      <c r="AE311">
        <v>0</v>
      </c>
      <c r="AF311">
        <v>0</v>
      </c>
      <c r="AG311">
        <v>0</v>
      </c>
      <c r="AH311">
        <v>1</v>
      </c>
      <c r="AI311">
        <v>1</v>
      </c>
      <c r="AJ311">
        <v>1</v>
      </c>
      <c r="AK311">
        <v>1</v>
      </c>
      <c r="AL311">
        <v>1</v>
      </c>
      <c r="AM311">
        <v>1</v>
      </c>
      <c r="AN311">
        <v>1</v>
      </c>
      <c r="AO311">
        <v>1</v>
      </c>
      <c r="AP311">
        <v>0</v>
      </c>
      <c r="AQ311" t="s">
        <v>46</v>
      </c>
      <c r="AR311">
        <v>0</v>
      </c>
      <c r="AS311">
        <v>2022</v>
      </c>
    </row>
    <row r="312" spans="1:45" x14ac:dyDescent="0.3">
      <c r="A312">
        <v>807520002</v>
      </c>
      <c r="B312" t="s">
        <v>115</v>
      </c>
      <c r="C312" t="s">
        <v>41</v>
      </c>
      <c r="D312" t="s">
        <v>42</v>
      </c>
      <c r="E312" t="s">
        <v>43</v>
      </c>
      <c r="F312">
        <v>1</v>
      </c>
      <c r="G312">
        <v>1</v>
      </c>
      <c r="H312">
        <v>1</v>
      </c>
      <c r="I312">
        <v>1</v>
      </c>
      <c r="J312">
        <v>0</v>
      </c>
      <c r="K312">
        <v>0</v>
      </c>
      <c r="L312">
        <v>0</v>
      </c>
      <c r="M312">
        <v>0</v>
      </c>
      <c r="N312" t="s">
        <v>44</v>
      </c>
      <c r="O312" t="s">
        <v>54</v>
      </c>
      <c r="P312">
        <v>1</v>
      </c>
      <c r="Q312">
        <v>0</v>
      </c>
      <c r="R312">
        <v>0</v>
      </c>
      <c r="S312">
        <v>1</v>
      </c>
      <c r="T312">
        <v>1</v>
      </c>
      <c r="U312">
        <v>1</v>
      </c>
      <c r="V312">
        <v>1</v>
      </c>
      <c r="W312">
        <v>1</v>
      </c>
      <c r="X312">
        <v>0</v>
      </c>
      <c r="Y312">
        <v>1</v>
      </c>
      <c r="Z312">
        <v>0</v>
      </c>
      <c r="AA312">
        <v>1</v>
      </c>
      <c r="AB312">
        <v>1</v>
      </c>
      <c r="AC312">
        <v>0</v>
      </c>
      <c r="AD312">
        <v>0</v>
      </c>
      <c r="AE312">
        <v>0</v>
      </c>
      <c r="AF312">
        <v>0</v>
      </c>
      <c r="AG312">
        <v>0</v>
      </c>
      <c r="AH312">
        <v>1</v>
      </c>
      <c r="AI312">
        <v>1</v>
      </c>
      <c r="AJ312">
        <v>1</v>
      </c>
      <c r="AK312">
        <v>0</v>
      </c>
      <c r="AL312">
        <v>1</v>
      </c>
      <c r="AM312">
        <v>1</v>
      </c>
      <c r="AN312">
        <v>1</v>
      </c>
      <c r="AO312">
        <v>1</v>
      </c>
      <c r="AP312">
        <v>0</v>
      </c>
      <c r="AQ312" t="s">
        <v>46</v>
      </c>
      <c r="AR312">
        <v>0</v>
      </c>
      <c r="AS312">
        <v>2022</v>
      </c>
    </row>
    <row r="313" spans="1:45" x14ac:dyDescent="0.3">
      <c r="A313">
        <v>807650006</v>
      </c>
      <c r="B313" t="s">
        <v>116</v>
      </c>
      <c r="C313" t="s">
        <v>41</v>
      </c>
      <c r="D313" t="s">
        <v>42</v>
      </c>
      <c r="E313" t="s">
        <v>68</v>
      </c>
      <c r="F313">
        <v>1</v>
      </c>
      <c r="G313">
        <v>1</v>
      </c>
      <c r="H313">
        <v>1</v>
      </c>
      <c r="I313">
        <v>1</v>
      </c>
      <c r="J313">
        <v>0</v>
      </c>
      <c r="K313">
        <v>0</v>
      </c>
      <c r="L313">
        <v>0</v>
      </c>
      <c r="M313">
        <v>0</v>
      </c>
      <c r="N313" t="s">
        <v>44</v>
      </c>
      <c r="O313" t="s">
        <v>54</v>
      </c>
      <c r="P313">
        <v>1</v>
      </c>
      <c r="Q313">
        <v>0</v>
      </c>
      <c r="R313">
        <v>0</v>
      </c>
      <c r="S313">
        <v>1</v>
      </c>
      <c r="T313">
        <v>1</v>
      </c>
      <c r="U313">
        <v>1</v>
      </c>
      <c r="V313">
        <v>1</v>
      </c>
      <c r="W313">
        <v>1</v>
      </c>
      <c r="X313">
        <v>0</v>
      </c>
      <c r="Y313">
        <v>1</v>
      </c>
      <c r="Z313">
        <v>0</v>
      </c>
      <c r="AA313">
        <v>0</v>
      </c>
      <c r="AB313">
        <v>1</v>
      </c>
      <c r="AC313">
        <v>1</v>
      </c>
      <c r="AD313">
        <v>0</v>
      </c>
      <c r="AE313">
        <v>1</v>
      </c>
      <c r="AF313">
        <v>0</v>
      </c>
      <c r="AG313">
        <v>0</v>
      </c>
      <c r="AH313">
        <v>1</v>
      </c>
      <c r="AI313">
        <v>1</v>
      </c>
      <c r="AJ313">
        <v>1</v>
      </c>
      <c r="AK313">
        <v>0</v>
      </c>
      <c r="AL313">
        <v>1</v>
      </c>
      <c r="AM313">
        <v>1</v>
      </c>
      <c r="AN313">
        <v>1</v>
      </c>
      <c r="AO313">
        <v>1</v>
      </c>
      <c r="AP313">
        <v>0</v>
      </c>
      <c r="AQ313" t="s">
        <v>46</v>
      </c>
      <c r="AR313">
        <v>0</v>
      </c>
      <c r="AS313">
        <v>2022</v>
      </c>
    </row>
    <row r="314" spans="1:45" x14ac:dyDescent="0.3">
      <c r="A314">
        <v>807710007</v>
      </c>
      <c r="B314" t="s">
        <v>117</v>
      </c>
      <c r="C314" t="s">
        <v>41</v>
      </c>
      <c r="D314" t="s">
        <v>42</v>
      </c>
      <c r="E314" t="s">
        <v>68</v>
      </c>
      <c r="F314">
        <v>1</v>
      </c>
      <c r="G314">
        <v>1</v>
      </c>
      <c r="H314">
        <v>1</v>
      </c>
      <c r="I314">
        <v>1</v>
      </c>
      <c r="J314">
        <v>0</v>
      </c>
      <c r="K314">
        <v>0</v>
      </c>
      <c r="L314">
        <v>0</v>
      </c>
      <c r="M314">
        <v>0</v>
      </c>
      <c r="N314" t="s">
        <v>44</v>
      </c>
      <c r="O314" t="s">
        <v>45</v>
      </c>
      <c r="P314">
        <v>1</v>
      </c>
      <c r="Q314">
        <v>1</v>
      </c>
      <c r="R314">
        <v>1</v>
      </c>
      <c r="S314">
        <v>1</v>
      </c>
      <c r="T314">
        <v>1</v>
      </c>
      <c r="U314">
        <v>1</v>
      </c>
      <c r="V314">
        <v>1</v>
      </c>
      <c r="W314">
        <v>1</v>
      </c>
      <c r="X314">
        <v>0</v>
      </c>
      <c r="Y314">
        <v>1</v>
      </c>
      <c r="Z314">
        <v>0</v>
      </c>
      <c r="AA314">
        <v>1</v>
      </c>
      <c r="AB314">
        <v>1</v>
      </c>
      <c r="AC314">
        <v>0</v>
      </c>
      <c r="AD314">
        <v>0</v>
      </c>
      <c r="AE314">
        <v>1</v>
      </c>
      <c r="AF314">
        <v>0</v>
      </c>
      <c r="AG314">
        <v>1</v>
      </c>
      <c r="AH314">
        <v>1</v>
      </c>
      <c r="AI314">
        <v>1</v>
      </c>
      <c r="AJ314">
        <v>1</v>
      </c>
      <c r="AK314">
        <v>0</v>
      </c>
      <c r="AL314">
        <v>1</v>
      </c>
      <c r="AM314">
        <v>1</v>
      </c>
      <c r="AN314">
        <v>1</v>
      </c>
      <c r="AO314">
        <v>1</v>
      </c>
      <c r="AP314">
        <v>1</v>
      </c>
      <c r="AQ314" t="s">
        <v>46</v>
      </c>
      <c r="AR314">
        <v>0</v>
      </c>
      <c r="AS314">
        <v>2022</v>
      </c>
    </row>
    <row r="315" spans="1:45" x14ac:dyDescent="0.3">
      <c r="A315">
        <v>813470005</v>
      </c>
      <c r="B315" t="s">
        <v>118</v>
      </c>
      <c r="C315" t="s">
        <v>41</v>
      </c>
      <c r="D315" t="s">
        <v>42</v>
      </c>
      <c r="E315" t="s">
        <v>48</v>
      </c>
      <c r="F315">
        <v>1</v>
      </c>
      <c r="G315">
        <v>1</v>
      </c>
      <c r="H315">
        <v>1</v>
      </c>
      <c r="I315">
        <v>1</v>
      </c>
      <c r="J315">
        <v>0</v>
      </c>
      <c r="K315">
        <v>0</v>
      </c>
      <c r="L315">
        <v>0</v>
      </c>
      <c r="M315">
        <v>0</v>
      </c>
      <c r="N315" t="s">
        <v>44</v>
      </c>
      <c r="O315" t="s">
        <v>54</v>
      </c>
      <c r="P315">
        <v>1</v>
      </c>
      <c r="Q315">
        <v>0</v>
      </c>
      <c r="R315">
        <v>0</v>
      </c>
      <c r="S315">
        <v>1</v>
      </c>
      <c r="T315">
        <v>1</v>
      </c>
      <c r="U315">
        <v>1</v>
      </c>
      <c r="V315">
        <v>1</v>
      </c>
      <c r="W315">
        <v>1</v>
      </c>
      <c r="X315">
        <v>0</v>
      </c>
      <c r="Y315">
        <v>1</v>
      </c>
      <c r="Z315">
        <v>0</v>
      </c>
      <c r="AA315">
        <v>1</v>
      </c>
      <c r="AB315">
        <v>1</v>
      </c>
      <c r="AC315">
        <v>0</v>
      </c>
      <c r="AD315">
        <v>0</v>
      </c>
      <c r="AE315">
        <v>1</v>
      </c>
      <c r="AF315">
        <v>0</v>
      </c>
      <c r="AG315">
        <v>0</v>
      </c>
      <c r="AH315">
        <v>1</v>
      </c>
      <c r="AI315">
        <v>1</v>
      </c>
      <c r="AJ315">
        <v>1</v>
      </c>
      <c r="AK315">
        <v>0</v>
      </c>
      <c r="AL315">
        <v>1</v>
      </c>
      <c r="AM315">
        <v>1</v>
      </c>
      <c r="AN315" t="s">
        <v>46</v>
      </c>
      <c r="AO315" t="s">
        <v>46</v>
      </c>
      <c r="AP315">
        <v>0</v>
      </c>
      <c r="AQ315" t="s">
        <v>46</v>
      </c>
      <c r="AR315">
        <v>0</v>
      </c>
      <c r="AS315">
        <v>2022</v>
      </c>
    </row>
    <row r="316" spans="1:45" x14ac:dyDescent="0.3">
      <c r="A316">
        <v>808260009</v>
      </c>
      <c r="B316" t="s">
        <v>119</v>
      </c>
      <c r="C316" t="s">
        <v>41</v>
      </c>
      <c r="D316" t="s">
        <v>42</v>
      </c>
      <c r="E316" t="s">
        <v>48</v>
      </c>
      <c r="F316">
        <v>1</v>
      </c>
      <c r="G316">
        <v>1</v>
      </c>
      <c r="H316">
        <v>1</v>
      </c>
      <c r="I316">
        <v>1</v>
      </c>
      <c r="J316" t="s">
        <v>46</v>
      </c>
      <c r="K316" t="s">
        <v>46</v>
      </c>
      <c r="L316" t="s">
        <v>46</v>
      </c>
      <c r="M316" t="s">
        <v>46</v>
      </c>
      <c r="N316" t="s">
        <v>44</v>
      </c>
      <c r="O316" t="s">
        <v>54</v>
      </c>
      <c r="P316">
        <v>1</v>
      </c>
      <c r="Q316">
        <v>0</v>
      </c>
      <c r="R316">
        <v>0</v>
      </c>
      <c r="S316">
        <v>1</v>
      </c>
      <c r="T316">
        <v>1</v>
      </c>
      <c r="U316">
        <v>1</v>
      </c>
      <c r="V316">
        <v>1</v>
      </c>
      <c r="W316">
        <v>1</v>
      </c>
      <c r="X316">
        <v>0</v>
      </c>
      <c r="Y316">
        <v>1</v>
      </c>
      <c r="Z316">
        <v>0</v>
      </c>
      <c r="AA316">
        <v>1</v>
      </c>
      <c r="AB316">
        <v>1</v>
      </c>
      <c r="AC316">
        <v>0</v>
      </c>
      <c r="AD316">
        <v>0</v>
      </c>
      <c r="AE316">
        <v>0</v>
      </c>
      <c r="AF316">
        <v>0</v>
      </c>
      <c r="AG316">
        <v>0</v>
      </c>
      <c r="AH316">
        <v>1</v>
      </c>
      <c r="AI316">
        <v>1</v>
      </c>
      <c r="AJ316">
        <v>1</v>
      </c>
      <c r="AK316">
        <v>0</v>
      </c>
      <c r="AL316">
        <v>1</v>
      </c>
      <c r="AM316">
        <v>1</v>
      </c>
      <c r="AN316" t="s">
        <v>46</v>
      </c>
      <c r="AO316" t="s">
        <v>46</v>
      </c>
      <c r="AP316">
        <v>1</v>
      </c>
      <c r="AQ316" t="s">
        <v>46</v>
      </c>
      <c r="AR316">
        <v>0</v>
      </c>
      <c r="AS316">
        <v>2022</v>
      </c>
    </row>
    <row r="317" spans="1:45" x14ac:dyDescent="0.3">
      <c r="A317">
        <v>808320002</v>
      </c>
      <c r="B317" t="s">
        <v>120</v>
      </c>
      <c r="C317" t="s">
        <v>41</v>
      </c>
      <c r="D317" t="s">
        <v>42</v>
      </c>
      <c r="E317" t="s">
        <v>48</v>
      </c>
      <c r="F317">
        <v>1</v>
      </c>
      <c r="G317">
        <v>1</v>
      </c>
      <c r="H317">
        <v>1</v>
      </c>
      <c r="I317">
        <v>1</v>
      </c>
      <c r="J317">
        <v>0</v>
      </c>
      <c r="K317">
        <v>0</v>
      </c>
      <c r="L317">
        <v>0</v>
      </c>
      <c r="M317">
        <v>0</v>
      </c>
      <c r="N317" t="s">
        <v>44</v>
      </c>
      <c r="O317" t="s">
        <v>62</v>
      </c>
      <c r="P317">
        <v>1</v>
      </c>
      <c r="Q317">
        <v>1</v>
      </c>
      <c r="R317">
        <v>1</v>
      </c>
      <c r="S317">
        <v>1</v>
      </c>
      <c r="T317">
        <v>1</v>
      </c>
      <c r="U317">
        <v>1</v>
      </c>
      <c r="V317">
        <v>1</v>
      </c>
      <c r="W317">
        <v>1</v>
      </c>
      <c r="X317">
        <v>0</v>
      </c>
      <c r="Y317">
        <v>1</v>
      </c>
      <c r="Z317">
        <v>0</v>
      </c>
      <c r="AA317">
        <v>1</v>
      </c>
      <c r="AB317">
        <v>1</v>
      </c>
      <c r="AC317">
        <v>0</v>
      </c>
      <c r="AD317">
        <v>0</v>
      </c>
      <c r="AE317">
        <v>0</v>
      </c>
      <c r="AF317">
        <v>0</v>
      </c>
      <c r="AG317">
        <v>0</v>
      </c>
      <c r="AH317">
        <v>1</v>
      </c>
      <c r="AI317">
        <v>1</v>
      </c>
      <c r="AJ317">
        <v>1</v>
      </c>
      <c r="AK317">
        <v>0</v>
      </c>
      <c r="AL317">
        <v>1</v>
      </c>
      <c r="AM317">
        <v>1</v>
      </c>
      <c r="AN317" t="s">
        <v>46</v>
      </c>
      <c r="AO317" t="s">
        <v>46</v>
      </c>
      <c r="AP317">
        <v>1</v>
      </c>
      <c r="AQ317" t="s">
        <v>46</v>
      </c>
      <c r="AR317">
        <v>0</v>
      </c>
      <c r="AS317">
        <v>2022</v>
      </c>
    </row>
    <row r="318" spans="1:45" x14ac:dyDescent="0.3">
      <c r="A318">
        <v>808470005</v>
      </c>
      <c r="B318" t="s">
        <v>121</v>
      </c>
      <c r="C318" t="s">
        <v>41</v>
      </c>
      <c r="D318" t="s">
        <v>42</v>
      </c>
      <c r="E318" t="s">
        <v>48</v>
      </c>
      <c r="F318">
        <v>1</v>
      </c>
      <c r="G318">
        <v>1</v>
      </c>
      <c r="H318">
        <v>1</v>
      </c>
      <c r="I318">
        <v>1</v>
      </c>
      <c r="J318">
        <v>0</v>
      </c>
      <c r="K318">
        <v>0</v>
      </c>
      <c r="L318">
        <v>0</v>
      </c>
      <c r="M318">
        <v>0</v>
      </c>
      <c r="N318" t="s">
        <v>44</v>
      </c>
      <c r="O318" t="s">
        <v>62</v>
      </c>
      <c r="P318">
        <v>1</v>
      </c>
      <c r="Q318">
        <v>1</v>
      </c>
      <c r="R318">
        <v>1</v>
      </c>
      <c r="S318">
        <v>1</v>
      </c>
      <c r="T318">
        <v>1</v>
      </c>
      <c r="U318">
        <v>1</v>
      </c>
      <c r="V318">
        <v>1</v>
      </c>
      <c r="W318">
        <v>1</v>
      </c>
      <c r="X318">
        <v>0</v>
      </c>
      <c r="Y318">
        <v>1</v>
      </c>
      <c r="Z318">
        <v>0</v>
      </c>
      <c r="AA318">
        <v>1</v>
      </c>
      <c r="AB318">
        <v>1</v>
      </c>
      <c r="AC318">
        <v>0</v>
      </c>
      <c r="AD318">
        <v>0</v>
      </c>
      <c r="AE318">
        <v>0</v>
      </c>
      <c r="AF318">
        <v>0</v>
      </c>
      <c r="AG318">
        <v>0</v>
      </c>
      <c r="AH318">
        <v>1</v>
      </c>
      <c r="AI318">
        <v>1</v>
      </c>
      <c r="AJ318">
        <v>1</v>
      </c>
      <c r="AK318">
        <v>0</v>
      </c>
      <c r="AL318">
        <v>1</v>
      </c>
      <c r="AM318">
        <v>1</v>
      </c>
      <c r="AN318" t="s">
        <v>46</v>
      </c>
      <c r="AO318" t="s">
        <v>46</v>
      </c>
      <c r="AP318">
        <v>1</v>
      </c>
      <c r="AQ318" t="s">
        <v>46</v>
      </c>
      <c r="AR318">
        <v>0</v>
      </c>
      <c r="AS318">
        <v>2022</v>
      </c>
    </row>
    <row r="319" spans="1:45" x14ac:dyDescent="0.3">
      <c r="A319">
        <v>808500000</v>
      </c>
      <c r="B319" t="s">
        <v>122</v>
      </c>
      <c r="C319" t="s">
        <v>41</v>
      </c>
      <c r="D319" t="s">
        <v>42</v>
      </c>
      <c r="E319" t="s">
        <v>48</v>
      </c>
      <c r="F319">
        <v>1</v>
      </c>
      <c r="G319">
        <v>1</v>
      </c>
      <c r="H319">
        <v>1</v>
      </c>
      <c r="I319">
        <v>1</v>
      </c>
      <c r="J319">
        <v>0</v>
      </c>
      <c r="K319">
        <v>0</v>
      </c>
      <c r="L319">
        <v>0</v>
      </c>
      <c r="M319">
        <v>0</v>
      </c>
      <c r="N319" t="s">
        <v>51</v>
      </c>
      <c r="O319" t="s">
        <v>54</v>
      </c>
      <c r="P319">
        <v>1</v>
      </c>
      <c r="Q319">
        <v>0</v>
      </c>
      <c r="R319">
        <v>0</v>
      </c>
      <c r="S319">
        <v>1</v>
      </c>
      <c r="T319">
        <v>1</v>
      </c>
      <c r="U319">
        <v>1</v>
      </c>
      <c r="V319">
        <v>1</v>
      </c>
      <c r="W319">
        <v>1</v>
      </c>
      <c r="X319">
        <v>0</v>
      </c>
      <c r="Y319">
        <v>1</v>
      </c>
      <c r="Z319">
        <v>1</v>
      </c>
      <c r="AA319">
        <v>1</v>
      </c>
      <c r="AB319">
        <v>1</v>
      </c>
      <c r="AC319">
        <v>0</v>
      </c>
      <c r="AD319">
        <v>0</v>
      </c>
      <c r="AE319">
        <v>0</v>
      </c>
      <c r="AF319">
        <v>0</v>
      </c>
      <c r="AG319">
        <v>0</v>
      </c>
      <c r="AH319">
        <v>1</v>
      </c>
      <c r="AI319">
        <v>1</v>
      </c>
      <c r="AJ319">
        <v>1</v>
      </c>
      <c r="AK319">
        <v>0</v>
      </c>
      <c r="AL319">
        <v>1</v>
      </c>
      <c r="AM319">
        <v>1</v>
      </c>
      <c r="AN319" t="s">
        <v>46</v>
      </c>
      <c r="AO319" t="s">
        <v>46</v>
      </c>
      <c r="AP319">
        <v>1</v>
      </c>
      <c r="AQ319" t="s">
        <v>46</v>
      </c>
      <c r="AR319">
        <v>0</v>
      </c>
      <c r="AS319">
        <v>2022</v>
      </c>
    </row>
    <row r="320" spans="1:45" x14ac:dyDescent="0.3">
      <c r="A320">
        <v>808630008</v>
      </c>
      <c r="B320" t="s">
        <v>123</v>
      </c>
      <c r="C320" t="s">
        <v>41</v>
      </c>
      <c r="D320" t="s">
        <v>42</v>
      </c>
      <c r="E320" t="s">
        <v>68</v>
      </c>
      <c r="F320">
        <v>1</v>
      </c>
      <c r="G320">
        <v>1</v>
      </c>
      <c r="H320">
        <v>1</v>
      </c>
      <c r="I320">
        <v>1</v>
      </c>
      <c r="J320">
        <v>0</v>
      </c>
      <c r="K320">
        <v>0</v>
      </c>
      <c r="L320">
        <v>0</v>
      </c>
      <c r="M320">
        <v>0</v>
      </c>
      <c r="N320" t="s">
        <v>46</v>
      </c>
      <c r="O320" t="s">
        <v>46</v>
      </c>
      <c r="P320" t="s">
        <v>46</v>
      </c>
      <c r="Q320" t="s">
        <v>46</v>
      </c>
      <c r="R320" t="s">
        <v>46</v>
      </c>
      <c r="S320" t="s">
        <v>46</v>
      </c>
      <c r="T320" t="s">
        <v>46</v>
      </c>
      <c r="U320">
        <v>1</v>
      </c>
      <c r="V320">
        <v>1</v>
      </c>
      <c r="W320">
        <v>1</v>
      </c>
      <c r="X320">
        <v>0</v>
      </c>
      <c r="Y320" t="s">
        <v>46</v>
      </c>
      <c r="Z320">
        <v>0</v>
      </c>
      <c r="AA320" t="s">
        <v>46</v>
      </c>
      <c r="AB320" t="s">
        <v>46</v>
      </c>
      <c r="AC320" t="s">
        <v>46</v>
      </c>
      <c r="AD320">
        <v>0</v>
      </c>
      <c r="AE320">
        <v>0</v>
      </c>
      <c r="AF320">
        <v>0</v>
      </c>
      <c r="AG320">
        <v>0</v>
      </c>
      <c r="AH320">
        <v>1</v>
      </c>
      <c r="AI320">
        <v>0</v>
      </c>
      <c r="AJ320" t="s">
        <v>46</v>
      </c>
      <c r="AK320">
        <v>0</v>
      </c>
      <c r="AL320" t="s">
        <v>46</v>
      </c>
      <c r="AM320" t="s">
        <v>46</v>
      </c>
      <c r="AN320">
        <v>1</v>
      </c>
      <c r="AO320">
        <v>1</v>
      </c>
      <c r="AP320" t="s">
        <v>46</v>
      </c>
      <c r="AQ320" t="s">
        <v>46</v>
      </c>
      <c r="AR320">
        <v>0</v>
      </c>
      <c r="AS320">
        <v>2022</v>
      </c>
    </row>
    <row r="321" spans="1:45" x14ac:dyDescent="0.3">
      <c r="A321">
        <v>808850006</v>
      </c>
      <c r="B321" t="s">
        <v>124</v>
      </c>
      <c r="C321" t="s">
        <v>41</v>
      </c>
      <c r="D321" t="s">
        <v>42</v>
      </c>
      <c r="E321" t="s">
        <v>43</v>
      </c>
      <c r="F321">
        <v>1</v>
      </c>
      <c r="G321">
        <v>1</v>
      </c>
      <c r="H321">
        <v>1</v>
      </c>
      <c r="I321">
        <v>1</v>
      </c>
      <c r="J321">
        <v>0</v>
      </c>
      <c r="K321">
        <v>0</v>
      </c>
      <c r="L321">
        <v>0</v>
      </c>
      <c r="M321">
        <v>0</v>
      </c>
      <c r="N321" t="s">
        <v>51</v>
      </c>
      <c r="O321" t="s">
        <v>54</v>
      </c>
      <c r="P321">
        <v>1</v>
      </c>
      <c r="Q321">
        <v>0</v>
      </c>
      <c r="R321">
        <v>0</v>
      </c>
      <c r="S321">
        <v>1</v>
      </c>
      <c r="T321">
        <v>1</v>
      </c>
      <c r="U321">
        <v>1</v>
      </c>
      <c r="V321">
        <v>1</v>
      </c>
      <c r="W321">
        <v>1</v>
      </c>
      <c r="X321">
        <v>0</v>
      </c>
      <c r="Y321">
        <v>1</v>
      </c>
      <c r="Z321">
        <v>0</v>
      </c>
      <c r="AA321">
        <v>1</v>
      </c>
      <c r="AB321">
        <v>1</v>
      </c>
      <c r="AC321">
        <v>0</v>
      </c>
      <c r="AD321">
        <v>0</v>
      </c>
      <c r="AE321">
        <v>0</v>
      </c>
      <c r="AF321">
        <v>0</v>
      </c>
      <c r="AG321">
        <v>1</v>
      </c>
      <c r="AH321">
        <v>1</v>
      </c>
      <c r="AI321">
        <v>1</v>
      </c>
      <c r="AJ321">
        <v>1</v>
      </c>
      <c r="AK321">
        <v>0</v>
      </c>
      <c r="AL321">
        <v>1</v>
      </c>
      <c r="AM321">
        <v>1</v>
      </c>
      <c r="AN321">
        <v>1</v>
      </c>
      <c r="AO321">
        <v>1</v>
      </c>
      <c r="AP321">
        <v>0</v>
      </c>
      <c r="AQ321" t="s">
        <v>46</v>
      </c>
      <c r="AR321">
        <v>0</v>
      </c>
      <c r="AS321">
        <v>2022</v>
      </c>
    </row>
    <row r="322" spans="1:45" x14ac:dyDescent="0.3">
      <c r="A322">
        <v>808980001</v>
      </c>
      <c r="B322" t="s">
        <v>125</v>
      </c>
      <c r="C322" t="s">
        <v>41</v>
      </c>
      <c r="D322" t="s">
        <v>42</v>
      </c>
      <c r="E322" t="s">
        <v>68</v>
      </c>
      <c r="F322">
        <v>1</v>
      </c>
      <c r="G322">
        <v>1</v>
      </c>
      <c r="H322">
        <v>0</v>
      </c>
      <c r="I322">
        <v>1</v>
      </c>
      <c r="J322">
        <v>0</v>
      </c>
      <c r="K322">
        <v>1</v>
      </c>
      <c r="L322">
        <v>1</v>
      </c>
      <c r="M322">
        <v>0</v>
      </c>
      <c r="N322" t="s">
        <v>44</v>
      </c>
      <c r="O322" t="s">
        <v>62</v>
      </c>
      <c r="P322">
        <v>1</v>
      </c>
      <c r="Q322">
        <v>1</v>
      </c>
      <c r="R322">
        <v>1</v>
      </c>
      <c r="S322">
        <v>1</v>
      </c>
      <c r="T322">
        <v>1</v>
      </c>
      <c r="U322">
        <v>1</v>
      </c>
      <c r="V322">
        <v>1</v>
      </c>
      <c r="W322">
        <v>1</v>
      </c>
      <c r="X322">
        <v>0</v>
      </c>
      <c r="Y322">
        <v>1</v>
      </c>
      <c r="Z322">
        <v>0</v>
      </c>
      <c r="AA322">
        <v>0</v>
      </c>
      <c r="AB322">
        <v>0</v>
      </c>
      <c r="AC322">
        <v>0</v>
      </c>
      <c r="AD322">
        <v>0</v>
      </c>
      <c r="AE322">
        <v>0</v>
      </c>
      <c r="AF322">
        <v>0</v>
      </c>
      <c r="AG322">
        <v>1</v>
      </c>
      <c r="AH322">
        <v>0</v>
      </c>
      <c r="AI322">
        <v>0</v>
      </c>
      <c r="AJ322">
        <v>1</v>
      </c>
      <c r="AK322">
        <v>0</v>
      </c>
      <c r="AL322">
        <v>1</v>
      </c>
      <c r="AM322">
        <v>1</v>
      </c>
      <c r="AN322">
        <v>1</v>
      </c>
      <c r="AO322">
        <v>1</v>
      </c>
      <c r="AP322">
        <v>0</v>
      </c>
      <c r="AQ322" t="s">
        <v>46</v>
      </c>
      <c r="AR322">
        <v>0</v>
      </c>
      <c r="AS322">
        <v>2022</v>
      </c>
    </row>
    <row r="323" spans="1:45" x14ac:dyDescent="0.3">
      <c r="A323">
        <v>809190004</v>
      </c>
      <c r="B323" t="s">
        <v>126</v>
      </c>
      <c r="C323" t="s">
        <v>41</v>
      </c>
      <c r="D323" t="s">
        <v>42</v>
      </c>
      <c r="E323" t="s">
        <v>43</v>
      </c>
      <c r="F323">
        <v>1</v>
      </c>
      <c r="G323">
        <v>1</v>
      </c>
      <c r="H323">
        <v>1</v>
      </c>
      <c r="I323">
        <v>1</v>
      </c>
      <c r="J323" t="s">
        <v>46</v>
      </c>
      <c r="K323" t="s">
        <v>46</v>
      </c>
      <c r="L323" t="s">
        <v>46</v>
      </c>
      <c r="M323" t="s">
        <v>46</v>
      </c>
      <c r="N323" t="s">
        <v>44</v>
      </c>
      <c r="O323" t="s">
        <v>54</v>
      </c>
      <c r="P323">
        <v>1</v>
      </c>
      <c r="Q323">
        <v>0</v>
      </c>
      <c r="R323">
        <v>0</v>
      </c>
      <c r="S323">
        <v>1</v>
      </c>
      <c r="T323">
        <v>1</v>
      </c>
      <c r="U323">
        <v>1</v>
      </c>
      <c r="V323">
        <v>1</v>
      </c>
      <c r="W323">
        <v>1</v>
      </c>
      <c r="X323">
        <v>0</v>
      </c>
      <c r="Y323">
        <v>1</v>
      </c>
      <c r="Z323">
        <v>0</v>
      </c>
      <c r="AA323">
        <v>1</v>
      </c>
      <c r="AB323">
        <v>1</v>
      </c>
      <c r="AC323">
        <v>0</v>
      </c>
      <c r="AD323">
        <v>0</v>
      </c>
      <c r="AE323">
        <v>0</v>
      </c>
      <c r="AF323">
        <v>0</v>
      </c>
      <c r="AG323">
        <v>0</v>
      </c>
      <c r="AH323">
        <v>1</v>
      </c>
      <c r="AI323">
        <v>1</v>
      </c>
      <c r="AJ323">
        <v>1</v>
      </c>
      <c r="AK323">
        <v>0</v>
      </c>
      <c r="AL323">
        <v>1</v>
      </c>
      <c r="AM323">
        <v>1</v>
      </c>
      <c r="AN323">
        <v>1</v>
      </c>
      <c r="AO323">
        <v>1</v>
      </c>
      <c r="AP323">
        <v>0</v>
      </c>
      <c r="AQ323" t="s">
        <v>46</v>
      </c>
      <c r="AR323">
        <v>0</v>
      </c>
      <c r="AS323">
        <v>2022</v>
      </c>
    </row>
    <row r="324" spans="1:45" x14ac:dyDescent="0.3">
      <c r="A324">
        <v>809240003</v>
      </c>
      <c r="B324" t="s">
        <v>127</v>
      </c>
      <c r="C324" t="s">
        <v>41</v>
      </c>
      <c r="D324" t="s">
        <v>42</v>
      </c>
      <c r="E324" t="s">
        <v>48</v>
      </c>
      <c r="F324">
        <v>1</v>
      </c>
      <c r="G324">
        <v>1</v>
      </c>
      <c r="H324">
        <v>1</v>
      </c>
      <c r="I324">
        <v>1</v>
      </c>
      <c r="J324">
        <v>0</v>
      </c>
      <c r="K324">
        <v>0</v>
      </c>
      <c r="L324">
        <v>0</v>
      </c>
      <c r="M324">
        <v>0</v>
      </c>
      <c r="N324" t="s">
        <v>46</v>
      </c>
      <c r="O324" t="s">
        <v>46</v>
      </c>
      <c r="P324" t="s">
        <v>46</v>
      </c>
      <c r="Q324" t="s">
        <v>46</v>
      </c>
      <c r="R324" t="s">
        <v>46</v>
      </c>
      <c r="S324" t="s">
        <v>46</v>
      </c>
      <c r="T324" t="s">
        <v>46</v>
      </c>
      <c r="U324">
        <v>1</v>
      </c>
      <c r="V324">
        <v>1</v>
      </c>
      <c r="W324">
        <v>1</v>
      </c>
      <c r="X324">
        <v>0</v>
      </c>
      <c r="Y324" t="s">
        <v>46</v>
      </c>
      <c r="Z324">
        <v>0</v>
      </c>
      <c r="AA324" t="s">
        <v>46</v>
      </c>
      <c r="AB324" t="s">
        <v>46</v>
      </c>
      <c r="AC324" t="s">
        <v>46</v>
      </c>
      <c r="AD324">
        <v>0</v>
      </c>
      <c r="AE324">
        <v>0</v>
      </c>
      <c r="AF324">
        <v>0</v>
      </c>
      <c r="AG324">
        <v>1</v>
      </c>
      <c r="AH324">
        <v>1</v>
      </c>
      <c r="AI324">
        <v>1</v>
      </c>
      <c r="AJ324" t="s">
        <v>46</v>
      </c>
      <c r="AK324">
        <v>0</v>
      </c>
      <c r="AL324" t="s">
        <v>46</v>
      </c>
      <c r="AM324" t="s">
        <v>46</v>
      </c>
      <c r="AN324" t="s">
        <v>46</v>
      </c>
      <c r="AO324" t="s">
        <v>46</v>
      </c>
      <c r="AP324" t="s">
        <v>46</v>
      </c>
      <c r="AQ324" t="s">
        <v>46</v>
      </c>
      <c r="AR324">
        <v>0</v>
      </c>
      <c r="AS324">
        <v>2022</v>
      </c>
    </row>
    <row r="325" spans="1:45" x14ac:dyDescent="0.3">
      <c r="A325">
        <v>809450006</v>
      </c>
      <c r="B325" t="s">
        <v>128</v>
      </c>
      <c r="C325" t="s">
        <v>41</v>
      </c>
      <c r="D325" t="s">
        <v>42</v>
      </c>
      <c r="E325" t="s">
        <v>48</v>
      </c>
      <c r="F325">
        <v>1</v>
      </c>
      <c r="G325">
        <v>1</v>
      </c>
      <c r="H325">
        <v>1</v>
      </c>
      <c r="I325">
        <v>1</v>
      </c>
      <c r="J325">
        <v>0</v>
      </c>
      <c r="K325">
        <v>0</v>
      </c>
      <c r="L325">
        <v>0</v>
      </c>
      <c r="M325">
        <v>0</v>
      </c>
      <c r="N325" t="s">
        <v>46</v>
      </c>
      <c r="O325" t="s">
        <v>46</v>
      </c>
      <c r="P325" t="s">
        <v>46</v>
      </c>
      <c r="Q325" t="s">
        <v>46</v>
      </c>
      <c r="R325" t="s">
        <v>46</v>
      </c>
      <c r="S325" t="s">
        <v>46</v>
      </c>
      <c r="T325" t="s">
        <v>46</v>
      </c>
      <c r="U325">
        <v>1</v>
      </c>
      <c r="V325">
        <v>1</v>
      </c>
      <c r="W325">
        <v>1</v>
      </c>
      <c r="X325">
        <v>0</v>
      </c>
      <c r="Y325" t="s">
        <v>46</v>
      </c>
      <c r="Z325">
        <v>0</v>
      </c>
      <c r="AA325" t="s">
        <v>46</v>
      </c>
      <c r="AB325" t="s">
        <v>46</v>
      </c>
      <c r="AC325" t="s">
        <v>46</v>
      </c>
      <c r="AD325">
        <v>0</v>
      </c>
      <c r="AE325">
        <v>0</v>
      </c>
      <c r="AF325">
        <v>0</v>
      </c>
      <c r="AG325">
        <v>0</v>
      </c>
      <c r="AH325">
        <v>1</v>
      </c>
      <c r="AI325">
        <v>1</v>
      </c>
      <c r="AJ325" t="s">
        <v>46</v>
      </c>
      <c r="AK325">
        <v>0</v>
      </c>
      <c r="AL325" t="s">
        <v>46</v>
      </c>
      <c r="AM325" t="s">
        <v>46</v>
      </c>
      <c r="AN325" t="s">
        <v>46</v>
      </c>
      <c r="AO325" t="s">
        <v>46</v>
      </c>
      <c r="AP325" t="s">
        <v>46</v>
      </c>
      <c r="AQ325" t="s">
        <v>46</v>
      </c>
      <c r="AR325">
        <v>0</v>
      </c>
      <c r="AS325">
        <v>2022</v>
      </c>
    </row>
    <row r="326" spans="1:45" x14ac:dyDescent="0.3">
      <c r="A326">
        <v>809610007</v>
      </c>
      <c r="B326" t="s">
        <v>129</v>
      </c>
      <c r="C326" t="s">
        <v>41</v>
      </c>
      <c r="D326" t="s">
        <v>42</v>
      </c>
      <c r="E326" t="s">
        <v>61</v>
      </c>
      <c r="F326">
        <v>1</v>
      </c>
      <c r="G326">
        <v>1</v>
      </c>
      <c r="H326">
        <v>1</v>
      </c>
      <c r="I326">
        <v>1</v>
      </c>
      <c r="J326">
        <v>1</v>
      </c>
      <c r="K326">
        <v>1</v>
      </c>
      <c r="L326">
        <v>1</v>
      </c>
      <c r="M326">
        <v>1</v>
      </c>
      <c r="N326" t="s">
        <v>44</v>
      </c>
      <c r="O326" t="s">
        <v>45</v>
      </c>
      <c r="P326">
        <v>1</v>
      </c>
      <c r="Q326">
        <v>1</v>
      </c>
      <c r="R326">
        <v>1</v>
      </c>
      <c r="S326">
        <v>1</v>
      </c>
      <c r="T326">
        <v>1</v>
      </c>
      <c r="U326">
        <v>1</v>
      </c>
      <c r="V326">
        <v>1</v>
      </c>
      <c r="W326">
        <v>1</v>
      </c>
      <c r="X326">
        <v>1</v>
      </c>
      <c r="Y326">
        <v>1</v>
      </c>
      <c r="Z326">
        <v>1</v>
      </c>
      <c r="AA326">
        <v>1</v>
      </c>
      <c r="AB326">
        <v>1</v>
      </c>
      <c r="AC326">
        <v>1</v>
      </c>
      <c r="AD326">
        <v>0</v>
      </c>
      <c r="AE326">
        <v>1</v>
      </c>
      <c r="AF326">
        <v>1</v>
      </c>
      <c r="AG326">
        <v>1</v>
      </c>
      <c r="AH326">
        <v>1</v>
      </c>
      <c r="AI326">
        <v>1</v>
      </c>
      <c r="AJ326">
        <v>1</v>
      </c>
      <c r="AK326">
        <v>0</v>
      </c>
      <c r="AL326">
        <v>1</v>
      </c>
      <c r="AM326">
        <v>1</v>
      </c>
      <c r="AN326">
        <v>1</v>
      </c>
      <c r="AO326">
        <v>1</v>
      </c>
      <c r="AP326">
        <v>1</v>
      </c>
      <c r="AQ326" t="s">
        <v>46</v>
      </c>
      <c r="AR326">
        <v>1</v>
      </c>
      <c r="AS326">
        <v>2022</v>
      </c>
    </row>
    <row r="327" spans="1:45" x14ac:dyDescent="0.3">
      <c r="A327">
        <v>809770005</v>
      </c>
      <c r="B327" t="s">
        <v>130</v>
      </c>
      <c r="C327" t="s">
        <v>41</v>
      </c>
      <c r="D327" t="s">
        <v>42</v>
      </c>
      <c r="E327" t="s">
        <v>48</v>
      </c>
      <c r="F327">
        <v>1</v>
      </c>
      <c r="G327">
        <v>1</v>
      </c>
      <c r="H327">
        <v>1</v>
      </c>
      <c r="I327">
        <v>1</v>
      </c>
      <c r="J327">
        <v>0</v>
      </c>
      <c r="K327">
        <v>0</v>
      </c>
      <c r="L327">
        <v>0</v>
      </c>
      <c r="M327">
        <v>0</v>
      </c>
      <c r="N327" t="s">
        <v>46</v>
      </c>
      <c r="O327" t="s">
        <v>46</v>
      </c>
      <c r="P327" t="s">
        <v>46</v>
      </c>
      <c r="Q327" t="s">
        <v>46</v>
      </c>
      <c r="R327" t="s">
        <v>46</v>
      </c>
      <c r="S327" t="s">
        <v>46</v>
      </c>
      <c r="T327" t="s">
        <v>46</v>
      </c>
      <c r="U327">
        <v>1</v>
      </c>
      <c r="V327">
        <v>1</v>
      </c>
      <c r="W327">
        <v>1</v>
      </c>
      <c r="X327">
        <v>0</v>
      </c>
      <c r="Y327" t="s">
        <v>46</v>
      </c>
      <c r="Z327">
        <v>0</v>
      </c>
      <c r="AA327" t="s">
        <v>46</v>
      </c>
      <c r="AB327" t="s">
        <v>46</v>
      </c>
      <c r="AC327" t="s">
        <v>46</v>
      </c>
      <c r="AD327">
        <v>0</v>
      </c>
      <c r="AE327">
        <v>0</v>
      </c>
      <c r="AF327">
        <v>0</v>
      </c>
      <c r="AG327">
        <v>0</v>
      </c>
      <c r="AH327">
        <v>1</v>
      </c>
      <c r="AI327">
        <v>1</v>
      </c>
      <c r="AJ327" t="s">
        <v>46</v>
      </c>
      <c r="AK327">
        <v>0</v>
      </c>
      <c r="AL327" t="s">
        <v>46</v>
      </c>
      <c r="AM327" t="s">
        <v>46</v>
      </c>
      <c r="AN327" t="s">
        <v>46</v>
      </c>
      <c r="AO327" t="s">
        <v>46</v>
      </c>
      <c r="AP327" t="s">
        <v>46</v>
      </c>
      <c r="AQ327" t="s">
        <v>46</v>
      </c>
      <c r="AR327">
        <v>0</v>
      </c>
      <c r="AS327">
        <v>2022</v>
      </c>
    </row>
    <row r="328" spans="1:45" x14ac:dyDescent="0.3">
      <c r="A328">
        <v>809960009</v>
      </c>
      <c r="B328" t="s">
        <v>131</v>
      </c>
      <c r="C328" t="s">
        <v>41</v>
      </c>
      <c r="D328" t="s">
        <v>42</v>
      </c>
      <c r="E328" t="s">
        <v>48</v>
      </c>
      <c r="F328">
        <v>1</v>
      </c>
      <c r="G328">
        <v>1</v>
      </c>
      <c r="H328">
        <v>1</v>
      </c>
      <c r="I328">
        <v>1</v>
      </c>
      <c r="J328" t="s">
        <v>46</v>
      </c>
      <c r="K328" t="s">
        <v>46</v>
      </c>
      <c r="L328" t="s">
        <v>46</v>
      </c>
      <c r="M328" t="s">
        <v>46</v>
      </c>
      <c r="N328" t="s">
        <v>44</v>
      </c>
      <c r="O328" t="s">
        <v>54</v>
      </c>
      <c r="P328">
        <v>1</v>
      </c>
      <c r="Q328">
        <v>0</v>
      </c>
      <c r="R328">
        <v>0</v>
      </c>
      <c r="S328">
        <v>1</v>
      </c>
      <c r="T328">
        <v>0</v>
      </c>
      <c r="U328">
        <v>0</v>
      </c>
      <c r="V328">
        <v>1</v>
      </c>
      <c r="W328">
        <v>1</v>
      </c>
      <c r="X328">
        <v>0</v>
      </c>
      <c r="Y328">
        <v>1</v>
      </c>
      <c r="Z328">
        <v>0</v>
      </c>
      <c r="AA328">
        <v>0</v>
      </c>
      <c r="AB328">
        <v>0</v>
      </c>
      <c r="AC328">
        <v>0</v>
      </c>
      <c r="AD328">
        <v>0</v>
      </c>
      <c r="AE328">
        <v>0</v>
      </c>
      <c r="AF328">
        <v>0</v>
      </c>
      <c r="AG328">
        <v>0</v>
      </c>
      <c r="AH328">
        <v>1</v>
      </c>
      <c r="AI328">
        <v>0</v>
      </c>
      <c r="AJ328">
        <v>0</v>
      </c>
      <c r="AK328">
        <v>0</v>
      </c>
      <c r="AL328">
        <v>1</v>
      </c>
      <c r="AM328">
        <v>0</v>
      </c>
      <c r="AN328" t="s">
        <v>46</v>
      </c>
      <c r="AO328" t="s">
        <v>46</v>
      </c>
      <c r="AP328">
        <v>1</v>
      </c>
      <c r="AQ328" t="s">
        <v>46</v>
      </c>
      <c r="AR328">
        <v>0</v>
      </c>
      <c r="AS328">
        <v>2022</v>
      </c>
    </row>
    <row r="329" spans="1:45" x14ac:dyDescent="0.3">
      <c r="A329">
        <v>810000000</v>
      </c>
      <c r="B329" t="s">
        <v>132</v>
      </c>
      <c r="C329" t="s">
        <v>41</v>
      </c>
      <c r="D329" t="s">
        <v>42</v>
      </c>
      <c r="E329" t="s">
        <v>48</v>
      </c>
      <c r="F329">
        <v>1</v>
      </c>
      <c r="G329">
        <v>1</v>
      </c>
      <c r="H329">
        <v>1</v>
      </c>
      <c r="I329">
        <v>1</v>
      </c>
      <c r="J329">
        <v>0</v>
      </c>
      <c r="K329">
        <v>0</v>
      </c>
      <c r="L329">
        <v>0</v>
      </c>
      <c r="M329">
        <v>0</v>
      </c>
      <c r="N329" t="s">
        <v>44</v>
      </c>
      <c r="O329" t="s">
        <v>54</v>
      </c>
      <c r="P329">
        <v>0</v>
      </c>
      <c r="Q329">
        <v>0</v>
      </c>
      <c r="R329">
        <v>0</v>
      </c>
      <c r="S329">
        <v>1</v>
      </c>
      <c r="T329">
        <v>1</v>
      </c>
      <c r="U329">
        <v>1</v>
      </c>
      <c r="V329">
        <v>1</v>
      </c>
      <c r="W329">
        <v>1</v>
      </c>
      <c r="X329">
        <v>0</v>
      </c>
      <c r="Y329">
        <v>1</v>
      </c>
      <c r="Z329">
        <v>0</v>
      </c>
      <c r="AA329">
        <v>0</v>
      </c>
      <c r="AB329">
        <v>1</v>
      </c>
      <c r="AC329">
        <v>0</v>
      </c>
      <c r="AD329">
        <v>0</v>
      </c>
      <c r="AE329">
        <v>0</v>
      </c>
      <c r="AF329">
        <v>0</v>
      </c>
      <c r="AG329">
        <v>0</v>
      </c>
      <c r="AH329">
        <v>1</v>
      </c>
      <c r="AI329">
        <v>1</v>
      </c>
      <c r="AJ329">
        <v>1</v>
      </c>
      <c r="AK329">
        <v>0</v>
      </c>
      <c r="AL329">
        <v>1</v>
      </c>
      <c r="AM329">
        <v>1</v>
      </c>
      <c r="AN329" t="s">
        <v>46</v>
      </c>
      <c r="AO329" t="s">
        <v>46</v>
      </c>
      <c r="AP329">
        <v>1</v>
      </c>
      <c r="AQ329" t="s">
        <v>46</v>
      </c>
      <c r="AR329">
        <v>0</v>
      </c>
      <c r="AS329">
        <v>2022</v>
      </c>
    </row>
    <row r="330" spans="1:45" x14ac:dyDescent="0.3">
      <c r="A330">
        <v>810170005</v>
      </c>
      <c r="B330" t="s">
        <v>133</v>
      </c>
      <c r="C330" t="s">
        <v>41</v>
      </c>
      <c r="D330" t="s">
        <v>42</v>
      </c>
      <c r="E330" t="s">
        <v>61</v>
      </c>
      <c r="F330">
        <v>1</v>
      </c>
      <c r="G330">
        <v>1</v>
      </c>
      <c r="H330">
        <v>1</v>
      </c>
      <c r="I330">
        <v>1</v>
      </c>
      <c r="J330">
        <v>1</v>
      </c>
      <c r="K330">
        <v>1</v>
      </c>
      <c r="L330">
        <v>1</v>
      </c>
      <c r="M330">
        <v>1</v>
      </c>
      <c r="N330" t="s">
        <v>44</v>
      </c>
      <c r="O330" t="s">
        <v>62</v>
      </c>
      <c r="P330">
        <v>1</v>
      </c>
      <c r="Q330">
        <v>1</v>
      </c>
      <c r="R330">
        <v>1</v>
      </c>
      <c r="S330">
        <v>1</v>
      </c>
      <c r="T330">
        <v>1</v>
      </c>
      <c r="U330">
        <v>1</v>
      </c>
      <c r="V330">
        <v>1</v>
      </c>
      <c r="W330">
        <v>1</v>
      </c>
      <c r="X330">
        <v>1</v>
      </c>
      <c r="Y330">
        <v>1</v>
      </c>
      <c r="Z330">
        <v>1</v>
      </c>
      <c r="AA330">
        <v>1</v>
      </c>
      <c r="AB330">
        <v>1</v>
      </c>
      <c r="AC330">
        <v>0</v>
      </c>
      <c r="AD330">
        <v>0</v>
      </c>
      <c r="AE330">
        <v>0</v>
      </c>
      <c r="AF330">
        <v>0</v>
      </c>
      <c r="AG330">
        <v>1</v>
      </c>
      <c r="AH330">
        <v>1</v>
      </c>
      <c r="AI330">
        <v>1</v>
      </c>
      <c r="AJ330">
        <v>1</v>
      </c>
      <c r="AK330">
        <v>0</v>
      </c>
      <c r="AL330">
        <v>1</v>
      </c>
      <c r="AM330">
        <v>1</v>
      </c>
      <c r="AN330">
        <v>1</v>
      </c>
      <c r="AO330">
        <v>1</v>
      </c>
      <c r="AP330">
        <v>0</v>
      </c>
      <c r="AQ330" t="s">
        <v>46</v>
      </c>
      <c r="AR330">
        <v>0</v>
      </c>
      <c r="AS330">
        <v>2022</v>
      </c>
    </row>
    <row r="331" spans="1:45" x14ac:dyDescent="0.3">
      <c r="A331">
        <v>816290004</v>
      </c>
      <c r="B331" t="s">
        <v>134</v>
      </c>
      <c r="C331" t="s">
        <v>41</v>
      </c>
      <c r="D331" t="s">
        <v>42</v>
      </c>
      <c r="E331" t="s">
        <v>48</v>
      </c>
      <c r="F331">
        <v>1</v>
      </c>
      <c r="G331">
        <v>1</v>
      </c>
      <c r="H331">
        <v>1</v>
      </c>
      <c r="I331">
        <v>1</v>
      </c>
      <c r="J331">
        <v>0</v>
      </c>
      <c r="K331">
        <v>0</v>
      </c>
      <c r="L331">
        <v>0</v>
      </c>
      <c r="M331">
        <v>0</v>
      </c>
      <c r="N331" t="s">
        <v>44</v>
      </c>
      <c r="O331" t="s">
        <v>54</v>
      </c>
      <c r="P331">
        <v>1</v>
      </c>
      <c r="Q331">
        <v>0</v>
      </c>
      <c r="R331">
        <v>0</v>
      </c>
      <c r="S331">
        <v>1</v>
      </c>
      <c r="T331">
        <v>1</v>
      </c>
      <c r="U331">
        <v>1</v>
      </c>
      <c r="V331">
        <v>1</v>
      </c>
      <c r="W331">
        <v>1</v>
      </c>
      <c r="X331">
        <v>0</v>
      </c>
      <c r="Y331">
        <v>1</v>
      </c>
      <c r="Z331">
        <v>0</v>
      </c>
      <c r="AA331">
        <v>1</v>
      </c>
      <c r="AB331">
        <v>1</v>
      </c>
      <c r="AC331">
        <v>0</v>
      </c>
      <c r="AD331">
        <v>0</v>
      </c>
      <c r="AE331">
        <v>0</v>
      </c>
      <c r="AF331">
        <v>0</v>
      </c>
      <c r="AG331">
        <v>1</v>
      </c>
      <c r="AH331">
        <v>1</v>
      </c>
      <c r="AI331">
        <v>1</v>
      </c>
      <c r="AJ331">
        <v>1</v>
      </c>
      <c r="AK331">
        <v>0</v>
      </c>
      <c r="AL331">
        <v>1</v>
      </c>
      <c r="AM331">
        <v>1</v>
      </c>
      <c r="AN331" t="s">
        <v>46</v>
      </c>
      <c r="AO331" t="s">
        <v>46</v>
      </c>
      <c r="AP331">
        <v>1</v>
      </c>
      <c r="AQ331" t="s">
        <v>46</v>
      </c>
      <c r="AR331">
        <v>0</v>
      </c>
      <c r="AS331">
        <v>2022</v>
      </c>
    </row>
    <row r="332" spans="1:45" x14ac:dyDescent="0.3">
      <c r="A332">
        <v>810220002</v>
      </c>
      <c r="B332" t="s">
        <v>135</v>
      </c>
      <c r="C332" t="s">
        <v>41</v>
      </c>
      <c r="D332" t="s">
        <v>42</v>
      </c>
      <c r="E332" t="s">
        <v>68</v>
      </c>
      <c r="F332">
        <v>1</v>
      </c>
      <c r="G332">
        <v>1</v>
      </c>
      <c r="H332">
        <v>1</v>
      </c>
      <c r="I332">
        <v>1</v>
      </c>
      <c r="J332" t="s">
        <v>46</v>
      </c>
      <c r="K332" t="s">
        <v>46</v>
      </c>
      <c r="L332" t="s">
        <v>46</v>
      </c>
      <c r="M332" t="s">
        <v>46</v>
      </c>
      <c r="N332" t="s">
        <v>44</v>
      </c>
      <c r="O332" t="s">
        <v>62</v>
      </c>
      <c r="P332">
        <v>1</v>
      </c>
      <c r="Q332">
        <v>1</v>
      </c>
      <c r="R332">
        <v>1</v>
      </c>
      <c r="S332">
        <v>1</v>
      </c>
      <c r="T332">
        <v>1</v>
      </c>
      <c r="U332">
        <v>1</v>
      </c>
      <c r="V332">
        <v>1</v>
      </c>
      <c r="W332">
        <v>1</v>
      </c>
      <c r="X332">
        <v>0</v>
      </c>
      <c r="Y332">
        <v>1</v>
      </c>
      <c r="Z332">
        <v>0</v>
      </c>
      <c r="AA332">
        <v>1</v>
      </c>
      <c r="AB332">
        <v>1</v>
      </c>
      <c r="AC332">
        <v>0</v>
      </c>
      <c r="AD332">
        <v>0</v>
      </c>
      <c r="AE332">
        <v>0</v>
      </c>
      <c r="AF332">
        <v>0</v>
      </c>
      <c r="AG332">
        <v>0</v>
      </c>
      <c r="AH332">
        <v>1</v>
      </c>
      <c r="AI332">
        <v>1</v>
      </c>
      <c r="AJ332">
        <v>1</v>
      </c>
      <c r="AK332">
        <v>0</v>
      </c>
      <c r="AL332">
        <v>1</v>
      </c>
      <c r="AM332">
        <v>1</v>
      </c>
      <c r="AN332">
        <v>1</v>
      </c>
      <c r="AO332">
        <v>1</v>
      </c>
      <c r="AP332">
        <v>0</v>
      </c>
      <c r="AQ332" t="s">
        <v>46</v>
      </c>
      <c r="AR332">
        <v>0</v>
      </c>
      <c r="AS332">
        <v>2022</v>
      </c>
    </row>
    <row r="333" spans="1:45" x14ac:dyDescent="0.3">
      <c r="A333">
        <v>810380001</v>
      </c>
      <c r="B333" t="s">
        <v>136</v>
      </c>
      <c r="C333" t="s">
        <v>41</v>
      </c>
      <c r="D333" t="s">
        <v>42</v>
      </c>
      <c r="E333" t="s">
        <v>48</v>
      </c>
      <c r="F333">
        <v>1</v>
      </c>
      <c r="G333">
        <v>1</v>
      </c>
      <c r="H333">
        <v>1</v>
      </c>
      <c r="I333">
        <v>1</v>
      </c>
      <c r="J333">
        <v>0</v>
      </c>
      <c r="K333">
        <v>0</v>
      </c>
      <c r="L333">
        <v>0</v>
      </c>
      <c r="M333">
        <v>0</v>
      </c>
      <c r="N333" t="s">
        <v>46</v>
      </c>
      <c r="O333" t="s">
        <v>62</v>
      </c>
      <c r="P333">
        <v>1</v>
      </c>
      <c r="Q333">
        <v>1</v>
      </c>
      <c r="R333">
        <v>1</v>
      </c>
      <c r="S333" t="s">
        <v>46</v>
      </c>
      <c r="T333" t="s">
        <v>46</v>
      </c>
      <c r="U333">
        <v>1</v>
      </c>
      <c r="V333">
        <v>1</v>
      </c>
      <c r="W333">
        <v>1</v>
      </c>
      <c r="X333">
        <v>0</v>
      </c>
      <c r="Y333">
        <v>1</v>
      </c>
      <c r="Z333">
        <v>1</v>
      </c>
      <c r="AA333" t="s">
        <v>46</v>
      </c>
      <c r="AB333" t="s">
        <v>46</v>
      </c>
      <c r="AC333" t="s">
        <v>46</v>
      </c>
      <c r="AD333">
        <v>0</v>
      </c>
      <c r="AE333">
        <v>0</v>
      </c>
      <c r="AF333">
        <v>0</v>
      </c>
      <c r="AG333">
        <v>0</v>
      </c>
      <c r="AH333">
        <v>1</v>
      </c>
      <c r="AI333">
        <v>1</v>
      </c>
      <c r="AJ333">
        <v>1</v>
      </c>
      <c r="AK333">
        <v>0</v>
      </c>
      <c r="AL333" t="s">
        <v>46</v>
      </c>
      <c r="AM333" t="s">
        <v>46</v>
      </c>
      <c r="AN333" t="s">
        <v>46</v>
      </c>
      <c r="AO333" t="s">
        <v>46</v>
      </c>
      <c r="AP333" t="s">
        <v>46</v>
      </c>
      <c r="AQ333" t="s">
        <v>46</v>
      </c>
      <c r="AR333">
        <v>0</v>
      </c>
      <c r="AS333">
        <v>2022</v>
      </c>
    </row>
    <row r="334" spans="1:45" x14ac:dyDescent="0.3">
      <c r="A334">
        <v>810430008</v>
      </c>
      <c r="B334" t="s">
        <v>137</v>
      </c>
      <c r="C334" t="s">
        <v>41</v>
      </c>
      <c r="D334" t="s">
        <v>42</v>
      </c>
      <c r="E334" t="s">
        <v>48</v>
      </c>
      <c r="F334">
        <v>1</v>
      </c>
      <c r="G334">
        <v>1</v>
      </c>
      <c r="H334">
        <v>1</v>
      </c>
      <c r="I334">
        <v>0</v>
      </c>
      <c r="J334">
        <v>0</v>
      </c>
      <c r="K334">
        <v>0</v>
      </c>
      <c r="L334">
        <v>0</v>
      </c>
      <c r="M334">
        <v>0</v>
      </c>
      <c r="N334" t="s">
        <v>46</v>
      </c>
      <c r="O334" t="s">
        <v>46</v>
      </c>
      <c r="P334" t="s">
        <v>46</v>
      </c>
      <c r="Q334" t="s">
        <v>46</v>
      </c>
      <c r="R334" t="s">
        <v>46</v>
      </c>
      <c r="S334" t="s">
        <v>46</v>
      </c>
      <c r="T334" t="s">
        <v>46</v>
      </c>
      <c r="U334">
        <v>1</v>
      </c>
      <c r="V334">
        <v>1</v>
      </c>
      <c r="W334">
        <v>1</v>
      </c>
      <c r="X334">
        <v>0</v>
      </c>
      <c r="Y334" t="s">
        <v>46</v>
      </c>
      <c r="Z334">
        <v>0</v>
      </c>
      <c r="AA334" t="s">
        <v>46</v>
      </c>
      <c r="AB334" t="s">
        <v>46</v>
      </c>
      <c r="AC334" t="s">
        <v>46</v>
      </c>
      <c r="AD334">
        <v>0</v>
      </c>
      <c r="AE334">
        <v>0</v>
      </c>
      <c r="AF334">
        <v>0</v>
      </c>
      <c r="AG334">
        <v>0</v>
      </c>
      <c r="AH334">
        <v>1</v>
      </c>
      <c r="AI334">
        <v>1</v>
      </c>
      <c r="AJ334" t="s">
        <v>46</v>
      </c>
      <c r="AK334">
        <v>0</v>
      </c>
      <c r="AL334" t="s">
        <v>46</v>
      </c>
      <c r="AM334" t="s">
        <v>46</v>
      </c>
      <c r="AN334" t="s">
        <v>46</v>
      </c>
      <c r="AO334" t="s">
        <v>46</v>
      </c>
      <c r="AP334" t="s">
        <v>46</v>
      </c>
      <c r="AQ334" t="s">
        <v>46</v>
      </c>
      <c r="AR334">
        <v>0</v>
      </c>
      <c r="AS334">
        <v>2022</v>
      </c>
    </row>
    <row r="335" spans="1:45" x14ac:dyDescent="0.3">
      <c r="A335">
        <v>810560009</v>
      </c>
      <c r="B335" t="s">
        <v>138</v>
      </c>
      <c r="C335" t="s">
        <v>41</v>
      </c>
      <c r="D335" t="s">
        <v>42</v>
      </c>
      <c r="E335" t="s">
        <v>43</v>
      </c>
      <c r="F335">
        <v>1</v>
      </c>
      <c r="G335">
        <v>1</v>
      </c>
      <c r="H335">
        <v>1</v>
      </c>
      <c r="I335">
        <v>1</v>
      </c>
      <c r="J335">
        <v>0</v>
      </c>
      <c r="K335">
        <v>0</v>
      </c>
      <c r="L335">
        <v>0</v>
      </c>
      <c r="M335">
        <v>0</v>
      </c>
      <c r="N335" t="s">
        <v>44</v>
      </c>
      <c r="O335" t="s">
        <v>62</v>
      </c>
      <c r="P335">
        <v>1</v>
      </c>
      <c r="Q335">
        <v>1</v>
      </c>
      <c r="R335">
        <v>0</v>
      </c>
      <c r="S335">
        <v>1</v>
      </c>
      <c r="T335">
        <v>1</v>
      </c>
      <c r="U335">
        <v>1</v>
      </c>
      <c r="V335">
        <v>1</v>
      </c>
      <c r="W335">
        <v>1</v>
      </c>
      <c r="X335">
        <v>0</v>
      </c>
      <c r="Y335">
        <v>1</v>
      </c>
      <c r="Z335">
        <v>0</v>
      </c>
      <c r="AA335">
        <v>0</v>
      </c>
      <c r="AB335">
        <v>1</v>
      </c>
      <c r="AC335">
        <v>0</v>
      </c>
      <c r="AD335">
        <v>0</v>
      </c>
      <c r="AE335">
        <v>0</v>
      </c>
      <c r="AF335">
        <v>0</v>
      </c>
      <c r="AG335">
        <v>1</v>
      </c>
      <c r="AH335">
        <v>1</v>
      </c>
      <c r="AI335">
        <v>1</v>
      </c>
      <c r="AJ335">
        <v>1</v>
      </c>
      <c r="AK335">
        <v>0</v>
      </c>
      <c r="AL335">
        <v>1</v>
      </c>
      <c r="AM335">
        <v>1</v>
      </c>
      <c r="AN335">
        <v>1</v>
      </c>
      <c r="AO335">
        <v>1</v>
      </c>
      <c r="AP335">
        <v>0</v>
      </c>
      <c r="AQ335" t="s">
        <v>46</v>
      </c>
      <c r="AR335">
        <v>0</v>
      </c>
      <c r="AS335">
        <v>2022</v>
      </c>
    </row>
    <row r="336" spans="1:45" x14ac:dyDescent="0.3">
      <c r="A336">
        <v>810750006</v>
      </c>
      <c r="B336" t="s">
        <v>139</v>
      </c>
      <c r="C336" t="s">
        <v>41</v>
      </c>
      <c r="D336" t="s">
        <v>42</v>
      </c>
      <c r="E336" t="s">
        <v>43</v>
      </c>
      <c r="F336">
        <v>1</v>
      </c>
      <c r="G336">
        <v>1</v>
      </c>
      <c r="H336">
        <v>1</v>
      </c>
      <c r="I336">
        <v>1</v>
      </c>
      <c r="J336" t="s">
        <v>46</v>
      </c>
      <c r="K336" t="s">
        <v>46</v>
      </c>
      <c r="L336" t="s">
        <v>46</v>
      </c>
      <c r="M336" t="s">
        <v>46</v>
      </c>
      <c r="N336" t="s">
        <v>44</v>
      </c>
      <c r="O336" t="s">
        <v>54</v>
      </c>
      <c r="P336">
        <v>1</v>
      </c>
      <c r="Q336">
        <v>0</v>
      </c>
      <c r="R336">
        <v>0</v>
      </c>
      <c r="S336">
        <v>1</v>
      </c>
      <c r="T336">
        <v>1</v>
      </c>
      <c r="U336">
        <v>1</v>
      </c>
      <c r="V336">
        <v>1</v>
      </c>
      <c r="W336">
        <v>1</v>
      </c>
      <c r="X336">
        <v>0</v>
      </c>
      <c r="Y336">
        <v>1</v>
      </c>
      <c r="Z336">
        <v>0</v>
      </c>
      <c r="AA336">
        <v>1</v>
      </c>
      <c r="AB336">
        <v>1</v>
      </c>
      <c r="AC336">
        <v>0</v>
      </c>
      <c r="AD336">
        <v>0</v>
      </c>
      <c r="AE336">
        <v>0</v>
      </c>
      <c r="AF336">
        <v>0</v>
      </c>
      <c r="AG336">
        <v>0</v>
      </c>
      <c r="AH336">
        <v>1</v>
      </c>
      <c r="AI336">
        <v>1</v>
      </c>
      <c r="AJ336">
        <v>1</v>
      </c>
      <c r="AK336">
        <v>0</v>
      </c>
      <c r="AL336">
        <v>1</v>
      </c>
      <c r="AM336">
        <v>1</v>
      </c>
      <c r="AN336">
        <v>1</v>
      </c>
      <c r="AO336">
        <v>1</v>
      </c>
      <c r="AP336">
        <v>1</v>
      </c>
      <c r="AQ336" t="s">
        <v>46</v>
      </c>
      <c r="AR336">
        <v>0</v>
      </c>
      <c r="AS336">
        <v>2022</v>
      </c>
    </row>
    <row r="337" spans="1:45" x14ac:dyDescent="0.3">
      <c r="A337">
        <v>810810007</v>
      </c>
      <c r="B337" t="s">
        <v>140</v>
      </c>
      <c r="C337" t="s">
        <v>41</v>
      </c>
      <c r="D337" t="s">
        <v>42</v>
      </c>
      <c r="E337" t="s">
        <v>43</v>
      </c>
      <c r="F337">
        <v>1</v>
      </c>
      <c r="G337">
        <v>1</v>
      </c>
      <c r="H337">
        <v>1</v>
      </c>
      <c r="I337">
        <v>1</v>
      </c>
      <c r="J337">
        <v>0</v>
      </c>
      <c r="K337">
        <v>0</v>
      </c>
      <c r="L337">
        <v>0</v>
      </c>
      <c r="M337">
        <v>0</v>
      </c>
      <c r="N337" t="s">
        <v>51</v>
      </c>
      <c r="O337" t="s">
        <v>54</v>
      </c>
      <c r="P337">
        <v>1</v>
      </c>
      <c r="Q337">
        <v>0</v>
      </c>
      <c r="R337">
        <v>0</v>
      </c>
      <c r="S337">
        <v>1</v>
      </c>
      <c r="T337">
        <v>1</v>
      </c>
      <c r="U337">
        <v>1</v>
      </c>
      <c r="V337">
        <v>1</v>
      </c>
      <c r="W337">
        <v>1</v>
      </c>
      <c r="X337">
        <v>0</v>
      </c>
      <c r="Y337">
        <v>1</v>
      </c>
      <c r="Z337">
        <v>0</v>
      </c>
      <c r="AA337">
        <v>0</v>
      </c>
      <c r="AB337">
        <v>1</v>
      </c>
      <c r="AC337">
        <v>0</v>
      </c>
      <c r="AD337">
        <v>0</v>
      </c>
      <c r="AE337">
        <v>0</v>
      </c>
      <c r="AF337">
        <v>0</v>
      </c>
      <c r="AG337">
        <v>0</v>
      </c>
      <c r="AH337">
        <v>1</v>
      </c>
      <c r="AI337">
        <v>1</v>
      </c>
      <c r="AJ337">
        <v>1</v>
      </c>
      <c r="AK337">
        <v>1</v>
      </c>
      <c r="AL337">
        <v>1</v>
      </c>
      <c r="AM337">
        <v>1</v>
      </c>
      <c r="AN337">
        <v>1</v>
      </c>
      <c r="AO337">
        <v>1</v>
      </c>
      <c r="AP337">
        <v>1</v>
      </c>
      <c r="AQ337" t="s">
        <v>46</v>
      </c>
      <c r="AR337">
        <v>0</v>
      </c>
      <c r="AS337">
        <v>2022</v>
      </c>
    </row>
    <row r="338" spans="1:45" x14ac:dyDescent="0.3">
      <c r="A338">
        <v>810690004</v>
      </c>
      <c r="B338" t="s">
        <v>141</v>
      </c>
      <c r="C338" t="s">
        <v>41</v>
      </c>
      <c r="D338" t="s">
        <v>42</v>
      </c>
      <c r="E338" t="s">
        <v>43</v>
      </c>
      <c r="F338">
        <v>1</v>
      </c>
      <c r="G338">
        <v>1</v>
      </c>
      <c r="H338">
        <v>1</v>
      </c>
      <c r="I338">
        <v>1</v>
      </c>
      <c r="J338">
        <v>0</v>
      </c>
      <c r="K338">
        <v>0</v>
      </c>
      <c r="L338">
        <v>0</v>
      </c>
      <c r="M338">
        <v>0</v>
      </c>
      <c r="N338" t="s">
        <v>44</v>
      </c>
      <c r="O338" t="s">
        <v>54</v>
      </c>
      <c r="P338">
        <v>1</v>
      </c>
      <c r="Q338">
        <v>0</v>
      </c>
      <c r="R338">
        <v>0</v>
      </c>
      <c r="S338">
        <v>1</v>
      </c>
      <c r="T338">
        <v>1</v>
      </c>
      <c r="U338">
        <v>1</v>
      </c>
      <c r="V338">
        <v>1</v>
      </c>
      <c r="W338">
        <v>1</v>
      </c>
      <c r="X338">
        <v>0</v>
      </c>
      <c r="Y338">
        <v>1</v>
      </c>
      <c r="Z338">
        <v>0</v>
      </c>
      <c r="AA338">
        <v>1</v>
      </c>
      <c r="AB338">
        <v>1</v>
      </c>
      <c r="AC338">
        <v>0</v>
      </c>
      <c r="AD338">
        <v>0</v>
      </c>
      <c r="AE338">
        <v>0</v>
      </c>
      <c r="AF338">
        <v>0</v>
      </c>
      <c r="AG338">
        <v>0</v>
      </c>
      <c r="AH338">
        <v>1</v>
      </c>
      <c r="AI338">
        <v>0</v>
      </c>
      <c r="AJ338">
        <v>1</v>
      </c>
      <c r="AK338">
        <v>0</v>
      </c>
      <c r="AL338">
        <v>1</v>
      </c>
      <c r="AM338">
        <v>1</v>
      </c>
      <c r="AN338">
        <v>1</v>
      </c>
      <c r="AO338">
        <v>1</v>
      </c>
      <c r="AP338">
        <v>1</v>
      </c>
      <c r="AQ338" t="s">
        <v>46</v>
      </c>
      <c r="AR338">
        <v>0</v>
      </c>
      <c r="AS338">
        <v>2022</v>
      </c>
    </row>
    <row r="339" spans="1:45" x14ac:dyDescent="0.3">
      <c r="A339">
        <v>811080001</v>
      </c>
      <c r="B339" t="s">
        <v>142</v>
      </c>
      <c r="C339" t="s">
        <v>41</v>
      </c>
      <c r="D339" t="s">
        <v>42</v>
      </c>
      <c r="E339" t="s">
        <v>43</v>
      </c>
      <c r="F339">
        <v>1</v>
      </c>
      <c r="G339">
        <v>1</v>
      </c>
      <c r="H339">
        <v>1</v>
      </c>
      <c r="I339">
        <v>1</v>
      </c>
      <c r="J339" t="s">
        <v>46</v>
      </c>
      <c r="K339" t="s">
        <v>46</v>
      </c>
      <c r="L339" t="s">
        <v>46</v>
      </c>
      <c r="M339" t="s">
        <v>46</v>
      </c>
      <c r="N339" t="s">
        <v>44</v>
      </c>
      <c r="O339" t="s">
        <v>54</v>
      </c>
      <c r="P339">
        <v>1</v>
      </c>
      <c r="Q339">
        <v>0</v>
      </c>
      <c r="R339">
        <v>0</v>
      </c>
      <c r="S339">
        <v>1</v>
      </c>
      <c r="T339">
        <v>1</v>
      </c>
      <c r="U339">
        <v>1</v>
      </c>
      <c r="V339">
        <v>1</v>
      </c>
      <c r="W339">
        <v>1</v>
      </c>
      <c r="X339">
        <v>0</v>
      </c>
      <c r="Y339">
        <v>1</v>
      </c>
      <c r="Z339">
        <v>1</v>
      </c>
      <c r="AA339">
        <v>0</v>
      </c>
      <c r="AB339">
        <v>0</v>
      </c>
      <c r="AC339">
        <v>0</v>
      </c>
      <c r="AD339">
        <v>0</v>
      </c>
      <c r="AE339">
        <v>0</v>
      </c>
      <c r="AF339">
        <v>0</v>
      </c>
      <c r="AG339">
        <v>0</v>
      </c>
      <c r="AH339">
        <v>1</v>
      </c>
      <c r="AI339">
        <v>1</v>
      </c>
      <c r="AJ339">
        <v>1</v>
      </c>
      <c r="AK339">
        <v>0</v>
      </c>
      <c r="AL339">
        <v>1</v>
      </c>
      <c r="AM339">
        <v>1</v>
      </c>
      <c r="AN339">
        <v>1</v>
      </c>
      <c r="AO339">
        <v>1</v>
      </c>
      <c r="AP339">
        <v>0</v>
      </c>
      <c r="AQ339" t="s">
        <v>46</v>
      </c>
      <c r="AR339">
        <v>0</v>
      </c>
      <c r="AS339">
        <v>2022</v>
      </c>
    </row>
    <row r="340" spans="1:45" x14ac:dyDescent="0.3">
      <c r="A340">
        <v>811200000</v>
      </c>
      <c r="B340" t="s">
        <v>143</v>
      </c>
      <c r="C340" t="s">
        <v>41</v>
      </c>
      <c r="D340" t="s">
        <v>42</v>
      </c>
      <c r="E340" t="s">
        <v>68</v>
      </c>
      <c r="F340">
        <v>1</v>
      </c>
      <c r="G340">
        <v>1</v>
      </c>
      <c r="H340">
        <v>1</v>
      </c>
      <c r="I340">
        <v>1</v>
      </c>
      <c r="J340">
        <v>1</v>
      </c>
      <c r="K340">
        <v>1</v>
      </c>
      <c r="L340">
        <v>1</v>
      </c>
      <c r="M340">
        <v>1</v>
      </c>
      <c r="N340" t="s">
        <v>44</v>
      </c>
      <c r="O340" t="s">
        <v>62</v>
      </c>
      <c r="P340">
        <v>1</v>
      </c>
      <c r="Q340">
        <v>1</v>
      </c>
      <c r="R340">
        <v>1</v>
      </c>
      <c r="S340">
        <v>1</v>
      </c>
      <c r="T340">
        <v>1</v>
      </c>
      <c r="U340">
        <v>1</v>
      </c>
      <c r="V340">
        <v>1</v>
      </c>
      <c r="W340">
        <v>1</v>
      </c>
      <c r="X340">
        <v>1</v>
      </c>
      <c r="Y340">
        <v>1</v>
      </c>
      <c r="Z340">
        <v>1</v>
      </c>
      <c r="AA340">
        <v>1</v>
      </c>
      <c r="AB340">
        <v>1</v>
      </c>
      <c r="AC340">
        <v>0</v>
      </c>
      <c r="AD340">
        <v>0</v>
      </c>
      <c r="AE340">
        <v>1</v>
      </c>
      <c r="AF340">
        <v>0</v>
      </c>
      <c r="AG340">
        <v>0</v>
      </c>
      <c r="AH340">
        <v>1</v>
      </c>
      <c r="AI340">
        <v>1</v>
      </c>
      <c r="AJ340">
        <v>1</v>
      </c>
      <c r="AK340">
        <v>0</v>
      </c>
      <c r="AL340">
        <v>1</v>
      </c>
      <c r="AM340">
        <v>1</v>
      </c>
      <c r="AN340">
        <v>1</v>
      </c>
      <c r="AO340">
        <v>1</v>
      </c>
      <c r="AP340">
        <v>0</v>
      </c>
      <c r="AQ340" t="s">
        <v>46</v>
      </c>
      <c r="AR340">
        <v>0</v>
      </c>
      <c r="AS340">
        <v>2022</v>
      </c>
    </row>
    <row r="341" spans="1:45" x14ac:dyDescent="0.3">
      <c r="A341">
        <v>811360009</v>
      </c>
      <c r="B341" t="s">
        <v>144</v>
      </c>
      <c r="C341" t="s">
        <v>41</v>
      </c>
      <c r="D341" t="s">
        <v>42</v>
      </c>
      <c r="E341" t="s">
        <v>61</v>
      </c>
      <c r="F341">
        <v>1</v>
      </c>
      <c r="G341">
        <v>1</v>
      </c>
      <c r="H341">
        <v>1</v>
      </c>
      <c r="I341">
        <v>1</v>
      </c>
      <c r="J341">
        <v>1</v>
      </c>
      <c r="K341">
        <v>1</v>
      </c>
      <c r="L341">
        <v>1</v>
      </c>
      <c r="M341">
        <v>1</v>
      </c>
      <c r="N341" t="s">
        <v>44</v>
      </c>
      <c r="O341" t="s">
        <v>62</v>
      </c>
      <c r="P341">
        <v>1</v>
      </c>
      <c r="Q341">
        <v>1</v>
      </c>
      <c r="R341">
        <v>1</v>
      </c>
      <c r="S341">
        <v>1</v>
      </c>
      <c r="T341">
        <v>1</v>
      </c>
      <c r="U341">
        <v>1</v>
      </c>
      <c r="V341">
        <v>1</v>
      </c>
      <c r="W341">
        <v>1</v>
      </c>
      <c r="X341">
        <v>0</v>
      </c>
      <c r="Y341">
        <v>1</v>
      </c>
      <c r="Z341">
        <v>0</v>
      </c>
      <c r="AA341">
        <v>1</v>
      </c>
      <c r="AB341">
        <v>1</v>
      </c>
      <c r="AC341">
        <v>0</v>
      </c>
      <c r="AD341">
        <v>0</v>
      </c>
      <c r="AE341">
        <v>1</v>
      </c>
      <c r="AF341">
        <v>0</v>
      </c>
      <c r="AG341">
        <v>0</v>
      </c>
      <c r="AH341">
        <v>1</v>
      </c>
      <c r="AI341">
        <v>1</v>
      </c>
      <c r="AJ341">
        <v>1</v>
      </c>
      <c r="AK341">
        <v>0</v>
      </c>
      <c r="AL341">
        <v>1</v>
      </c>
      <c r="AM341">
        <v>1</v>
      </c>
      <c r="AN341">
        <v>1</v>
      </c>
      <c r="AO341">
        <v>1</v>
      </c>
      <c r="AP341">
        <v>1</v>
      </c>
      <c r="AQ341" t="s">
        <v>46</v>
      </c>
      <c r="AR341">
        <v>0</v>
      </c>
      <c r="AS341">
        <v>2022</v>
      </c>
    </row>
    <row r="342" spans="1:45" x14ac:dyDescent="0.3">
      <c r="A342">
        <v>811410007</v>
      </c>
      <c r="B342" t="s">
        <v>145</v>
      </c>
      <c r="C342" t="s">
        <v>41</v>
      </c>
      <c r="D342" t="s">
        <v>42</v>
      </c>
      <c r="E342" t="s">
        <v>68</v>
      </c>
      <c r="F342">
        <v>1</v>
      </c>
      <c r="G342">
        <v>1</v>
      </c>
      <c r="H342">
        <v>1</v>
      </c>
      <c r="I342">
        <v>1</v>
      </c>
      <c r="J342">
        <v>0</v>
      </c>
      <c r="K342">
        <v>0</v>
      </c>
      <c r="L342">
        <v>0</v>
      </c>
      <c r="M342">
        <v>0</v>
      </c>
      <c r="N342" t="s">
        <v>44</v>
      </c>
      <c r="O342" t="s">
        <v>62</v>
      </c>
      <c r="P342">
        <v>1</v>
      </c>
      <c r="Q342">
        <v>1</v>
      </c>
      <c r="R342">
        <v>0</v>
      </c>
      <c r="S342" t="s">
        <v>46</v>
      </c>
      <c r="T342" t="s">
        <v>46</v>
      </c>
      <c r="U342">
        <v>1</v>
      </c>
      <c r="V342">
        <v>1</v>
      </c>
      <c r="W342">
        <v>1</v>
      </c>
      <c r="X342">
        <v>0</v>
      </c>
      <c r="Y342">
        <v>1</v>
      </c>
      <c r="Z342">
        <v>0</v>
      </c>
      <c r="AA342" t="s">
        <v>46</v>
      </c>
      <c r="AB342" t="s">
        <v>46</v>
      </c>
      <c r="AC342" t="s">
        <v>46</v>
      </c>
      <c r="AD342">
        <v>0</v>
      </c>
      <c r="AE342">
        <v>1</v>
      </c>
      <c r="AF342">
        <v>0</v>
      </c>
      <c r="AG342">
        <v>0</v>
      </c>
      <c r="AH342">
        <v>1</v>
      </c>
      <c r="AI342">
        <v>1</v>
      </c>
      <c r="AJ342">
        <v>1</v>
      </c>
      <c r="AK342">
        <v>0</v>
      </c>
      <c r="AL342" t="s">
        <v>46</v>
      </c>
      <c r="AM342" t="s">
        <v>46</v>
      </c>
      <c r="AN342">
        <v>1</v>
      </c>
      <c r="AO342">
        <v>1</v>
      </c>
      <c r="AP342" t="s">
        <v>46</v>
      </c>
      <c r="AQ342" t="s">
        <v>46</v>
      </c>
      <c r="AR342">
        <v>0</v>
      </c>
      <c r="AS342">
        <v>2022</v>
      </c>
    </row>
    <row r="343" spans="1:45" x14ac:dyDescent="0.3">
      <c r="A343">
        <v>811540003</v>
      </c>
      <c r="B343" t="s">
        <v>146</v>
      </c>
      <c r="C343" t="s">
        <v>41</v>
      </c>
      <c r="D343" t="s">
        <v>42</v>
      </c>
      <c r="E343" t="s">
        <v>48</v>
      </c>
      <c r="F343">
        <v>1</v>
      </c>
      <c r="G343">
        <v>0</v>
      </c>
      <c r="H343">
        <v>1</v>
      </c>
      <c r="I343">
        <v>1</v>
      </c>
      <c r="J343">
        <v>0</v>
      </c>
      <c r="K343">
        <v>0</v>
      </c>
      <c r="L343">
        <v>0</v>
      </c>
      <c r="M343">
        <v>0</v>
      </c>
      <c r="N343" t="s">
        <v>46</v>
      </c>
      <c r="O343" t="s">
        <v>46</v>
      </c>
      <c r="P343" t="s">
        <v>46</v>
      </c>
      <c r="Q343" t="s">
        <v>46</v>
      </c>
      <c r="R343" t="s">
        <v>46</v>
      </c>
      <c r="S343" t="s">
        <v>46</v>
      </c>
      <c r="T343" t="s">
        <v>46</v>
      </c>
      <c r="U343">
        <v>1</v>
      </c>
      <c r="V343">
        <v>1</v>
      </c>
      <c r="W343">
        <v>1</v>
      </c>
      <c r="X343">
        <v>0</v>
      </c>
      <c r="Y343" t="s">
        <v>46</v>
      </c>
      <c r="Z343">
        <v>0</v>
      </c>
      <c r="AA343" t="s">
        <v>46</v>
      </c>
      <c r="AB343" t="s">
        <v>46</v>
      </c>
      <c r="AC343" t="s">
        <v>46</v>
      </c>
      <c r="AD343">
        <v>0</v>
      </c>
      <c r="AE343">
        <v>1</v>
      </c>
      <c r="AF343">
        <v>0</v>
      </c>
      <c r="AG343">
        <v>1</v>
      </c>
      <c r="AH343">
        <v>1</v>
      </c>
      <c r="AI343">
        <v>1</v>
      </c>
      <c r="AJ343" t="s">
        <v>46</v>
      </c>
      <c r="AK343">
        <v>1</v>
      </c>
      <c r="AL343" t="s">
        <v>46</v>
      </c>
      <c r="AM343" t="s">
        <v>46</v>
      </c>
      <c r="AN343" t="s">
        <v>46</v>
      </c>
      <c r="AO343" t="s">
        <v>46</v>
      </c>
      <c r="AP343" t="s">
        <v>46</v>
      </c>
      <c r="AQ343" t="s">
        <v>46</v>
      </c>
      <c r="AR343">
        <v>0</v>
      </c>
      <c r="AS343">
        <v>2022</v>
      </c>
    </row>
    <row r="344" spans="1:45" x14ac:dyDescent="0.3">
      <c r="A344">
        <v>811670005</v>
      </c>
      <c r="B344" t="s">
        <v>147</v>
      </c>
      <c r="C344" t="s">
        <v>41</v>
      </c>
      <c r="D344" t="s">
        <v>42</v>
      </c>
      <c r="E344" t="s">
        <v>48</v>
      </c>
      <c r="F344">
        <v>1</v>
      </c>
      <c r="G344">
        <v>1</v>
      </c>
      <c r="H344">
        <v>1</v>
      </c>
      <c r="I344">
        <v>1</v>
      </c>
      <c r="J344">
        <v>0</v>
      </c>
      <c r="K344">
        <v>0</v>
      </c>
      <c r="L344">
        <v>0</v>
      </c>
      <c r="M344">
        <v>0</v>
      </c>
      <c r="N344" t="s">
        <v>44</v>
      </c>
      <c r="O344" t="s">
        <v>54</v>
      </c>
      <c r="P344">
        <v>0</v>
      </c>
      <c r="Q344">
        <v>0</v>
      </c>
      <c r="R344">
        <v>0</v>
      </c>
      <c r="S344">
        <v>1</v>
      </c>
      <c r="T344">
        <v>1</v>
      </c>
      <c r="U344">
        <v>1</v>
      </c>
      <c r="V344">
        <v>1</v>
      </c>
      <c r="W344">
        <v>1</v>
      </c>
      <c r="X344">
        <v>0</v>
      </c>
      <c r="Y344">
        <v>1</v>
      </c>
      <c r="Z344">
        <v>0</v>
      </c>
      <c r="AA344">
        <v>1</v>
      </c>
      <c r="AB344">
        <v>1</v>
      </c>
      <c r="AC344">
        <v>0</v>
      </c>
      <c r="AD344">
        <v>0</v>
      </c>
      <c r="AE344">
        <v>0</v>
      </c>
      <c r="AF344">
        <v>0</v>
      </c>
      <c r="AG344">
        <v>0</v>
      </c>
      <c r="AH344">
        <v>1</v>
      </c>
      <c r="AI344">
        <v>1</v>
      </c>
      <c r="AJ344">
        <v>1</v>
      </c>
      <c r="AK344">
        <v>0</v>
      </c>
      <c r="AL344">
        <v>1</v>
      </c>
      <c r="AM344">
        <v>1</v>
      </c>
      <c r="AN344" t="s">
        <v>46</v>
      </c>
      <c r="AO344" t="s">
        <v>46</v>
      </c>
      <c r="AP344">
        <v>0</v>
      </c>
      <c r="AQ344" t="s">
        <v>46</v>
      </c>
      <c r="AR344">
        <v>0</v>
      </c>
      <c r="AS344">
        <v>2022</v>
      </c>
    </row>
    <row r="345" spans="1:45" x14ac:dyDescent="0.3">
      <c r="A345">
        <v>811730008</v>
      </c>
      <c r="B345" t="s">
        <v>148</v>
      </c>
      <c r="C345" t="s">
        <v>41</v>
      </c>
      <c r="D345" t="s">
        <v>42</v>
      </c>
      <c r="E345" t="s">
        <v>48</v>
      </c>
      <c r="F345">
        <v>1</v>
      </c>
      <c r="G345">
        <v>1</v>
      </c>
      <c r="H345">
        <v>1</v>
      </c>
      <c r="I345">
        <v>1</v>
      </c>
      <c r="J345">
        <v>0</v>
      </c>
      <c r="K345">
        <v>0</v>
      </c>
      <c r="L345">
        <v>0</v>
      </c>
      <c r="M345">
        <v>0</v>
      </c>
      <c r="N345" t="s">
        <v>44</v>
      </c>
      <c r="O345" t="s">
        <v>54</v>
      </c>
      <c r="P345">
        <v>1</v>
      </c>
      <c r="Q345">
        <v>0</v>
      </c>
      <c r="R345">
        <v>0</v>
      </c>
      <c r="S345">
        <v>1</v>
      </c>
      <c r="T345">
        <v>1</v>
      </c>
      <c r="U345">
        <v>1</v>
      </c>
      <c r="V345">
        <v>1</v>
      </c>
      <c r="W345">
        <v>1</v>
      </c>
      <c r="X345">
        <v>0</v>
      </c>
      <c r="Y345">
        <v>1</v>
      </c>
      <c r="Z345">
        <v>1</v>
      </c>
      <c r="AA345">
        <v>0</v>
      </c>
      <c r="AB345">
        <v>1</v>
      </c>
      <c r="AC345">
        <v>0</v>
      </c>
      <c r="AD345">
        <v>0</v>
      </c>
      <c r="AE345">
        <v>0</v>
      </c>
      <c r="AF345">
        <v>0</v>
      </c>
      <c r="AG345">
        <v>0</v>
      </c>
      <c r="AH345">
        <v>1</v>
      </c>
      <c r="AI345">
        <v>1</v>
      </c>
      <c r="AJ345">
        <v>1</v>
      </c>
      <c r="AK345">
        <v>0</v>
      </c>
      <c r="AL345">
        <v>1</v>
      </c>
      <c r="AM345">
        <v>1</v>
      </c>
      <c r="AN345" t="s">
        <v>46</v>
      </c>
      <c r="AO345" t="s">
        <v>46</v>
      </c>
      <c r="AP345">
        <v>1</v>
      </c>
      <c r="AQ345" t="s">
        <v>46</v>
      </c>
      <c r="AR345">
        <v>0</v>
      </c>
      <c r="AS345">
        <v>2022</v>
      </c>
    </row>
    <row r="346" spans="1:45" x14ac:dyDescent="0.3">
      <c r="A346">
        <v>811890004</v>
      </c>
      <c r="B346" t="s">
        <v>149</v>
      </c>
      <c r="C346" t="s">
        <v>41</v>
      </c>
      <c r="D346" t="s">
        <v>42</v>
      </c>
      <c r="E346" t="s">
        <v>68</v>
      </c>
      <c r="F346">
        <v>1</v>
      </c>
      <c r="G346">
        <v>1</v>
      </c>
      <c r="H346">
        <v>1</v>
      </c>
      <c r="I346">
        <v>1</v>
      </c>
      <c r="J346">
        <v>1</v>
      </c>
      <c r="K346">
        <v>1</v>
      </c>
      <c r="L346">
        <v>1</v>
      </c>
      <c r="M346">
        <v>1</v>
      </c>
      <c r="N346" t="s">
        <v>44</v>
      </c>
      <c r="O346" t="s">
        <v>62</v>
      </c>
      <c r="P346">
        <v>1</v>
      </c>
      <c r="Q346">
        <v>1</v>
      </c>
      <c r="R346">
        <v>1</v>
      </c>
      <c r="S346">
        <v>1</v>
      </c>
      <c r="T346">
        <v>1</v>
      </c>
      <c r="U346">
        <v>1</v>
      </c>
      <c r="V346">
        <v>1</v>
      </c>
      <c r="W346">
        <v>1</v>
      </c>
      <c r="X346">
        <v>1</v>
      </c>
      <c r="Y346">
        <v>1</v>
      </c>
      <c r="Z346">
        <v>1</v>
      </c>
      <c r="AA346">
        <v>1</v>
      </c>
      <c r="AB346">
        <v>1</v>
      </c>
      <c r="AC346">
        <v>0</v>
      </c>
      <c r="AD346">
        <v>0</v>
      </c>
      <c r="AE346">
        <v>1</v>
      </c>
      <c r="AF346">
        <v>0</v>
      </c>
      <c r="AG346">
        <v>1</v>
      </c>
      <c r="AH346">
        <v>1</v>
      </c>
      <c r="AI346">
        <v>1</v>
      </c>
      <c r="AJ346">
        <v>1</v>
      </c>
      <c r="AK346">
        <v>0</v>
      </c>
      <c r="AL346">
        <v>1</v>
      </c>
      <c r="AM346">
        <v>1</v>
      </c>
      <c r="AN346">
        <v>1</v>
      </c>
      <c r="AO346">
        <v>1</v>
      </c>
      <c r="AP346">
        <v>0</v>
      </c>
      <c r="AQ346" t="s">
        <v>46</v>
      </c>
      <c r="AR346">
        <v>0</v>
      </c>
      <c r="AS346">
        <v>2022</v>
      </c>
    </row>
    <row r="347" spans="1:45" x14ac:dyDescent="0.3">
      <c r="A347">
        <v>811920002</v>
      </c>
      <c r="B347" t="s">
        <v>150</v>
      </c>
      <c r="C347" t="s">
        <v>41</v>
      </c>
      <c r="D347" t="s">
        <v>42</v>
      </c>
      <c r="E347" t="s">
        <v>43</v>
      </c>
      <c r="F347">
        <v>1</v>
      </c>
      <c r="G347">
        <v>1</v>
      </c>
      <c r="H347">
        <v>1</v>
      </c>
      <c r="I347">
        <v>1</v>
      </c>
      <c r="J347">
        <v>0</v>
      </c>
      <c r="K347">
        <v>0</v>
      </c>
      <c r="L347">
        <v>0</v>
      </c>
      <c r="M347">
        <v>0</v>
      </c>
      <c r="N347" t="s">
        <v>44</v>
      </c>
      <c r="O347" t="s">
        <v>62</v>
      </c>
      <c r="P347">
        <v>1</v>
      </c>
      <c r="Q347">
        <v>1</v>
      </c>
      <c r="R347">
        <v>1</v>
      </c>
      <c r="S347">
        <v>1</v>
      </c>
      <c r="T347">
        <v>1</v>
      </c>
      <c r="U347">
        <v>1</v>
      </c>
      <c r="V347">
        <v>1</v>
      </c>
      <c r="W347">
        <v>1</v>
      </c>
      <c r="X347">
        <v>0</v>
      </c>
      <c r="Y347">
        <v>1</v>
      </c>
      <c r="Z347">
        <v>0</v>
      </c>
      <c r="AA347">
        <v>1</v>
      </c>
      <c r="AB347">
        <v>1</v>
      </c>
      <c r="AC347">
        <v>0</v>
      </c>
      <c r="AD347">
        <v>0</v>
      </c>
      <c r="AE347">
        <v>0</v>
      </c>
      <c r="AF347">
        <v>0</v>
      </c>
      <c r="AG347">
        <v>0</v>
      </c>
      <c r="AH347">
        <v>1</v>
      </c>
      <c r="AI347">
        <v>1</v>
      </c>
      <c r="AJ347">
        <v>1</v>
      </c>
      <c r="AK347">
        <v>0</v>
      </c>
      <c r="AL347">
        <v>1</v>
      </c>
      <c r="AM347">
        <v>1</v>
      </c>
      <c r="AN347">
        <v>1</v>
      </c>
      <c r="AO347">
        <v>1</v>
      </c>
      <c r="AP347">
        <v>0</v>
      </c>
      <c r="AQ347" t="s">
        <v>46</v>
      </c>
      <c r="AR347">
        <v>0</v>
      </c>
      <c r="AS347">
        <v>2022</v>
      </c>
    </row>
    <row r="348" spans="1:45" x14ac:dyDescent="0.3">
      <c r="A348">
        <v>812060009</v>
      </c>
      <c r="B348" t="s">
        <v>151</v>
      </c>
      <c r="C348" t="s">
        <v>41</v>
      </c>
      <c r="D348" t="s">
        <v>42</v>
      </c>
      <c r="E348" t="s">
        <v>43</v>
      </c>
      <c r="F348">
        <v>1</v>
      </c>
      <c r="G348">
        <v>1</v>
      </c>
      <c r="H348">
        <v>1</v>
      </c>
      <c r="I348">
        <v>1</v>
      </c>
      <c r="J348">
        <v>0</v>
      </c>
      <c r="K348">
        <v>0</v>
      </c>
      <c r="L348">
        <v>0</v>
      </c>
      <c r="M348">
        <v>0</v>
      </c>
      <c r="N348" t="s">
        <v>51</v>
      </c>
      <c r="O348" t="s">
        <v>54</v>
      </c>
      <c r="P348">
        <v>1</v>
      </c>
      <c r="Q348">
        <v>0</v>
      </c>
      <c r="R348">
        <v>0</v>
      </c>
      <c r="S348">
        <v>1</v>
      </c>
      <c r="T348">
        <v>1</v>
      </c>
      <c r="U348">
        <v>1</v>
      </c>
      <c r="V348">
        <v>1</v>
      </c>
      <c r="W348">
        <v>1</v>
      </c>
      <c r="X348">
        <v>0</v>
      </c>
      <c r="Y348">
        <v>1</v>
      </c>
      <c r="Z348">
        <v>0</v>
      </c>
      <c r="AA348">
        <v>0</v>
      </c>
      <c r="AB348">
        <v>1</v>
      </c>
      <c r="AC348">
        <v>0</v>
      </c>
      <c r="AD348">
        <v>0</v>
      </c>
      <c r="AE348">
        <v>0</v>
      </c>
      <c r="AF348">
        <v>0</v>
      </c>
      <c r="AG348">
        <v>0</v>
      </c>
      <c r="AH348">
        <v>1</v>
      </c>
      <c r="AI348">
        <v>1</v>
      </c>
      <c r="AJ348">
        <v>1</v>
      </c>
      <c r="AK348">
        <v>0</v>
      </c>
      <c r="AL348">
        <v>1</v>
      </c>
      <c r="AM348">
        <v>1</v>
      </c>
      <c r="AN348">
        <v>1</v>
      </c>
      <c r="AO348">
        <v>1</v>
      </c>
      <c r="AP348">
        <v>1</v>
      </c>
      <c r="AQ348" t="s">
        <v>46</v>
      </c>
      <c r="AR348">
        <v>0</v>
      </c>
      <c r="AS348">
        <v>2022</v>
      </c>
    </row>
    <row r="349" spans="1:45" x14ac:dyDescent="0.3">
      <c r="A349">
        <v>812130008</v>
      </c>
      <c r="B349" t="s">
        <v>152</v>
      </c>
      <c r="C349" t="s">
        <v>41</v>
      </c>
      <c r="D349" t="s">
        <v>42</v>
      </c>
      <c r="E349" t="s">
        <v>61</v>
      </c>
      <c r="F349">
        <v>1</v>
      </c>
      <c r="G349">
        <v>1</v>
      </c>
      <c r="H349">
        <v>1</v>
      </c>
      <c r="I349">
        <v>1</v>
      </c>
      <c r="J349">
        <v>1</v>
      </c>
      <c r="K349">
        <v>1</v>
      </c>
      <c r="L349">
        <v>1</v>
      </c>
      <c r="M349">
        <v>1</v>
      </c>
      <c r="N349" t="s">
        <v>44</v>
      </c>
      <c r="O349" t="s">
        <v>62</v>
      </c>
      <c r="P349">
        <v>1</v>
      </c>
      <c r="Q349">
        <v>1</v>
      </c>
      <c r="R349">
        <v>1</v>
      </c>
      <c r="S349">
        <v>1</v>
      </c>
      <c r="T349">
        <v>1</v>
      </c>
      <c r="U349">
        <v>1</v>
      </c>
      <c r="V349">
        <v>1</v>
      </c>
      <c r="W349">
        <v>0</v>
      </c>
      <c r="X349">
        <v>1</v>
      </c>
      <c r="Y349">
        <v>1</v>
      </c>
      <c r="Z349">
        <v>1</v>
      </c>
      <c r="AA349">
        <v>1</v>
      </c>
      <c r="AB349">
        <v>1</v>
      </c>
      <c r="AC349">
        <v>0</v>
      </c>
      <c r="AD349">
        <v>0</v>
      </c>
      <c r="AE349">
        <v>1</v>
      </c>
      <c r="AF349">
        <v>0</v>
      </c>
      <c r="AG349">
        <v>0</v>
      </c>
      <c r="AH349">
        <v>1</v>
      </c>
      <c r="AI349">
        <v>1</v>
      </c>
      <c r="AJ349">
        <v>1</v>
      </c>
      <c r="AK349">
        <v>0</v>
      </c>
      <c r="AL349">
        <v>1</v>
      </c>
      <c r="AM349">
        <v>1</v>
      </c>
      <c r="AN349">
        <v>1</v>
      </c>
      <c r="AO349">
        <v>1</v>
      </c>
      <c r="AP349">
        <v>0</v>
      </c>
      <c r="AQ349" t="s">
        <v>46</v>
      </c>
      <c r="AR349">
        <v>0</v>
      </c>
      <c r="AS349">
        <v>2022</v>
      </c>
    </row>
    <row r="350" spans="1:45" x14ac:dyDescent="0.3">
      <c r="A350">
        <v>812280001</v>
      </c>
      <c r="B350" t="s">
        <v>153</v>
      </c>
      <c r="C350" t="s">
        <v>41</v>
      </c>
      <c r="D350" t="s">
        <v>42</v>
      </c>
      <c r="E350" t="s">
        <v>48</v>
      </c>
      <c r="F350">
        <v>1</v>
      </c>
      <c r="G350">
        <v>1</v>
      </c>
      <c r="H350">
        <v>1</v>
      </c>
      <c r="I350">
        <v>1</v>
      </c>
      <c r="J350">
        <v>0</v>
      </c>
      <c r="K350">
        <v>0</v>
      </c>
      <c r="L350">
        <v>0</v>
      </c>
      <c r="M350">
        <v>0</v>
      </c>
      <c r="N350" t="s">
        <v>44</v>
      </c>
      <c r="O350" t="s">
        <v>54</v>
      </c>
      <c r="P350">
        <v>1</v>
      </c>
      <c r="Q350">
        <v>0</v>
      </c>
      <c r="R350">
        <v>0</v>
      </c>
      <c r="S350">
        <v>1</v>
      </c>
      <c r="T350">
        <v>1</v>
      </c>
      <c r="U350">
        <v>1</v>
      </c>
      <c r="V350">
        <v>1</v>
      </c>
      <c r="W350">
        <v>1</v>
      </c>
      <c r="X350">
        <v>0</v>
      </c>
      <c r="Y350">
        <v>1</v>
      </c>
      <c r="Z350">
        <v>0</v>
      </c>
      <c r="AA350">
        <v>1</v>
      </c>
      <c r="AB350">
        <v>1</v>
      </c>
      <c r="AC350">
        <v>0</v>
      </c>
      <c r="AD350">
        <v>0</v>
      </c>
      <c r="AE350">
        <v>0</v>
      </c>
      <c r="AF350">
        <v>0</v>
      </c>
      <c r="AG350">
        <v>0</v>
      </c>
      <c r="AH350">
        <v>1</v>
      </c>
      <c r="AI350">
        <v>1</v>
      </c>
      <c r="AJ350">
        <v>1</v>
      </c>
      <c r="AK350">
        <v>0</v>
      </c>
      <c r="AL350">
        <v>1</v>
      </c>
      <c r="AM350">
        <v>1</v>
      </c>
      <c r="AN350" t="s">
        <v>46</v>
      </c>
      <c r="AO350" t="s">
        <v>46</v>
      </c>
      <c r="AP350">
        <v>1</v>
      </c>
      <c r="AQ350" t="s">
        <v>46</v>
      </c>
      <c r="AR350">
        <v>0</v>
      </c>
      <c r="AS350">
        <v>2022</v>
      </c>
    </row>
    <row r="351" spans="1:45" x14ac:dyDescent="0.3">
      <c r="A351">
        <v>813850006</v>
      </c>
      <c r="B351" t="s">
        <v>154</v>
      </c>
      <c r="C351" t="s">
        <v>41</v>
      </c>
      <c r="D351" t="s">
        <v>42</v>
      </c>
      <c r="E351" t="s">
        <v>43</v>
      </c>
      <c r="F351">
        <v>1</v>
      </c>
      <c r="G351">
        <v>1</v>
      </c>
      <c r="H351">
        <v>1</v>
      </c>
      <c r="I351">
        <v>1</v>
      </c>
      <c r="J351">
        <v>0</v>
      </c>
      <c r="K351">
        <v>0</v>
      </c>
      <c r="L351">
        <v>0</v>
      </c>
      <c r="M351">
        <v>0</v>
      </c>
      <c r="N351" t="s">
        <v>51</v>
      </c>
      <c r="O351" t="s">
        <v>54</v>
      </c>
      <c r="P351">
        <v>1</v>
      </c>
      <c r="Q351">
        <v>0</v>
      </c>
      <c r="R351">
        <v>0</v>
      </c>
      <c r="S351">
        <v>1</v>
      </c>
      <c r="T351">
        <v>1</v>
      </c>
      <c r="U351">
        <v>1</v>
      </c>
      <c r="V351">
        <v>1</v>
      </c>
      <c r="W351">
        <v>1</v>
      </c>
      <c r="X351">
        <v>0</v>
      </c>
      <c r="Y351">
        <v>1</v>
      </c>
      <c r="Z351">
        <v>0</v>
      </c>
      <c r="AA351">
        <v>1</v>
      </c>
      <c r="AB351">
        <v>1</v>
      </c>
      <c r="AC351">
        <v>0</v>
      </c>
      <c r="AD351">
        <v>0</v>
      </c>
      <c r="AE351">
        <v>0</v>
      </c>
      <c r="AF351">
        <v>0</v>
      </c>
      <c r="AG351">
        <v>0</v>
      </c>
      <c r="AH351">
        <v>1</v>
      </c>
      <c r="AI351">
        <v>1</v>
      </c>
      <c r="AJ351">
        <v>1</v>
      </c>
      <c r="AK351">
        <v>0</v>
      </c>
      <c r="AL351">
        <v>1</v>
      </c>
      <c r="AM351">
        <v>1</v>
      </c>
      <c r="AN351">
        <v>1</v>
      </c>
      <c r="AO351">
        <v>1</v>
      </c>
      <c r="AP351">
        <v>1</v>
      </c>
      <c r="AQ351" t="s">
        <v>46</v>
      </c>
      <c r="AR351">
        <v>0</v>
      </c>
      <c r="AS351">
        <v>2022</v>
      </c>
    </row>
    <row r="352" spans="1:45" x14ac:dyDescent="0.3">
      <c r="A352">
        <v>812340003</v>
      </c>
      <c r="B352" t="s">
        <v>155</v>
      </c>
      <c r="C352" t="s">
        <v>41</v>
      </c>
      <c r="D352" t="s">
        <v>42</v>
      </c>
      <c r="E352" t="s">
        <v>68</v>
      </c>
      <c r="F352">
        <v>1</v>
      </c>
      <c r="G352">
        <v>1</v>
      </c>
      <c r="H352">
        <v>1</v>
      </c>
      <c r="I352">
        <v>1</v>
      </c>
      <c r="J352">
        <v>0</v>
      </c>
      <c r="K352">
        <v>0</v>
      </c>
      <c r="L352">
        <v>0</v>
      </c>
      <c r="M352">
        <v>0</v>
      </c>
      <c r="N352" t="s">
        <v>44</v>
      </c>
      <c r="O352" t="s">
        <v>45</v>
      </c>
      <c r="P352">
        <v>1</v>
      </c>
      <c r="Q352">
        <v>1</v>
      </c>
      <c r="R352">
        <v>1</v>
      </c>
      <c r="S352">
        <v>1</v>
      </c>
      <c r="T352">
        <v>1</v>
      </c>
      <c r="U352">
        <v>1</v>
      </c>
      <c r="V352">
        <v>1</v>
      </c>
      <c r="W352">
        <v>1</v>
      </c>
      <c r="X352">
        <v>0</v>
      </c>
      <c r="Y352">
        <v>1</v>
      </c>
      <c r="Z352">
        <v>0</v>
      </c>
      <c r="AA352">
        <v>0</v>
      </c>
      <c r="AB352">
        <v>1</v>
      </c>
      <c r="AC352">
        <v>1</v>
      </c>
      <c r="AD352">
        <v>0</v>
      </c>
      <c r="AE352">
        <v>1</v>
      </c>
      <c r="AF352">
        <v>0</v>
      </c>
      <c r="AG352">
        <v>1</v>
      </c>
      <c r="AH352">
        <v>1</v>
      </c>
      <c r="AI352">
        <v>1</v>
      </c>
      <c r="AJ352">
        <v>1</v>
      </c>
      <c r="AK352">
        <v>0</v>
      </c>
      <c r="AL352">
        <v>1</v>
      </c>
      <c r="AM352">
        <v>1</v>
      </c>
      <c r="AN352">
        <v>1</v>
      </c>
      <c r="AO352">
        <v>1</v>
      </c>
      <c r="AP352">
        <v>0</v>
      </c>
      <c r="AQ352" t="s">
        <v>46</v>
      </c>
      <c r="AR352">
        <v>0</v>
      </c>
      <c r="AS352">
        <v>2022</v>
      </c>
    </row>
    <row r="353" spans="1:45" x14ac:dyDescent="0.3">
      <c r="A353">
        <v>812490004</v>
      </c>
      <c r="B353" t="s">
        <v>156</v>
      </c>
      <c r="C353" t="s">
        <v>41</v>
      </c>
      <c r="D353" t="s">
        <v>42</v>
      </c>
      <c r="E353" t="s">
        <v>61</v>
      </c>
      <c r="F353">
        <v>1</v>
      </c>
      <c r="G353">
        <v>1</v>
      </c>
      <c r="H353">
        <v>1</v>
      </c>
      <c r="I353">
        <v>1</v>
      </c>
      <c r="J353">
        <v>1</v>
      </c>
      <c r="K353">
        <v>1</v>
      </c>
      <c r="L353">
        <v>1</v>
      </c>
      <c r="M353">
        <v>1</v>
      </c>
      <c r="N353" t="s">
        <v>44</v>
      </c>
      <c r="O353" t="s">
        <v>45</v>
      </c>
      <c r="P353">
        <v>1</v>
      </c>
      <c r="Q353">
        <v>1</v>
      </c>
      <c r="R353">
        <v>1</v>
      </c>
      <c r="S353">
        <v>1</v>
      </c>
      <c r="T353">
        <v>1</v>
      </c>
      <c r="U353">
        <v>1</v>
      </c>
      <c r="V353">
        <v>1</v>
      </c>
      <c r="W353">
        <v>1</v>
      </c>
      <c r="X353">
        <v>1</v>
      </c>
      <c r="Y353">
        <v>1</v>
      </c>
      <c r="Z353">
        <v>0</v>
      </c>
      <c r="AA353">
        <v>1</v>
      </c>
      <c r="AB353">
        <v>1</v>
      </c>
      <c r="AC353">
        <v>0</v>
      </c>
      <c r="AD353">
        <v>0</v>
      </c>
      <c r="AE353">
        <v>0</v>
      </c>
      <c r="AF353">
        <v>0</v>
      </c>
      <c r="AG353">
        <v>0</v>
      </c>
      <c r="AH353">
        <v>1</v>
      </c>
      <c r="AI353">
        <v>1</v>
      </c>
      <c r="AJ353">
        <v>1</v>
      </c>
      <c r="AK353">
        <v>0</v>
      </c>
      <c r="AL353">
        <v>1</v>
      </c>
      <c r="AM353">
        <v>1</v>
      </c>
      <c r="AN353">
        <v>1</v>
      </c>
      <c r="AO353">
        <v>1</v>
      </c>
      <c r="AP353">
        <v>1</v>
      </c>
      <c r="AQ353" t="s">
        <v>46</v>
      </c>
      <c r="AR353">
        <v>0</v>
      </c>
      <c r="AS353">
        <v>2022</v>
      </c>
    </row>
    <row r="354" spans="1:45" x14ac:dyDescent="0.3">
      <c r="A354">
        <v>812870005</v>
      </c>
      <c r="B354" t="s">
        <v>157</v>
      </c>
      <c r="C354" t="s">
        <v>41</v>
      </c>
      <c r="D354" t="s">
        <v>42</v>
      </c>
      <c r="E354" t="s">
        <v>48</v>
      </c>
      <c r="F354">
        <v>1</v>
      </c>
      <c r="G354">
        <v>1</v>
      </c>
      <c r="H354">
        <v>1</v>
      </c>
      <c r="I354">
        <v>1</v>
      </c>
      <c r="J354">
        <v>0</v>
      </c>
      <c r="K354">
        <v>0</v>
      </c>
      <c r="L354">
        <v>0</v>
      </c>
      <c r="M354">
        <v>0</v>
      </c>
      <c r="N354" t="s">
        <v>46</v>
      </c>
      <c r="O354" t="s">
        <v>46</v>
      </c>
      <c r="P354" t="s">
        <v>46</v>
      </c>
      <c r="Q354" t="s">
        <v>46</v>
      </c>
      <c r="R354" t="s">
        <v>46</v>
      </c>
      <c r="S354" t="s">
        <v>46</v>
      </c>
      <c r="T354" t="s">
        <v>46</v>
      </c>
      <c r="U354">
        <v>1</v>
      </c>
      <c r="V354">
        <v>1</v>
      </c>
      <c r="W354">
        <v>1</v>
      </c>
      <c r="X354">
        <v>0</v>
      </c>
      <c r="Y354" t="s">
        <v>46</v>
      </c>
      <c r="Z354">
        <v>0</v>
      </c>
      <c r="AA354" t="s">
        <v>46</v>
      </c>
      <c r="AB354" t="s">
        <v>46</v>
      </c>
      <c r="AC354" t="s">
        <v>46</v>
      </c>
      <c r="AD354">
        <v>0</v>
      </c>
      <c r="AE354">
        <v>0</v>
      </c>
      <c r="AF354">
        <v>0</v>
      </c>
      <c r="AG354">
        <v>0</v>
      </c>
      <c r="AH354">
        <v>1</v>
      </c>
      <c r="AI354">
        <v>1</v>
      </c>
      <c r="AJ354" t="s">
        <v>46</v>
      </c>
      <c r="AK354">
        <v>0</v>
      </c>
      <c r="AL354" t="s">
        <v>46</v>
      </c>
      <c r="AM354" t="s">
        <v>46</v>
      </c>
      <c r="AN354" t="s">
        <v>46</v>
      </c>
      <c r="AO354" t="s">
        <v>46</v>
      </c>
      <c r="AP354" t="s">
        <v>46</v>
      </c>
      <c r="AQ354" t="s">
        <v>46</v>
      </c>
      <c r="AR354">
        <v>0</v>
      </c>
      <c r="AS354">
        <v>2022</v>
      </c>
    </row>
    <row r="355" spans="1:45" x14ac:dyDescent="0.3">
      <c r="A355">
        <v>812710007</v>
      </c>
      <c r="B355" t="s">
        <v>158</v>
      </c>
      <c r="C355" t="s">
        <v>41</v>
      </c>
      <c r="D355" t="s">
        <v>42</v>
      </c>
      <c r="E355" t="s">
        <v>48</v>
      </c>
      <c r="F355">
        <v>1</v>
      </c>
      <c r="G355">
        <v>1</v>
      </c>
      <c r="H355">
        <v>1</v>
      </c>
      <c r="I355">
        <v>1</v>
      </c>
      <c r="J355" t="s">
        <v>46</v>
      </c>
      <c r="K355" t="s">
        <v>46</v>
      </c>
      <c r="L355" t="s">
        <v>46</v>
      </c>
      <c r="M355" t="s">
        <v>46</v>
      </c>
      <c r="N355" t="s">
        <v>44</v>
      </c>
      <c r="O355" t="s">
        <v>54</v>
      </c>
      <c r="P355">
        <v>1</v>
      </c>
      <c r="Q355">
        <v>0</v>
      </c>
      <c r="R355">
        <v>0</v>
      </c>
      <c r="S355">
        <v>1</v>
      </c>
      <c r="T355">
        <v>1</v>
      </c>
      <c r="U355">
        <v>1</v>
      </c>
      <c r="V355">
        <v>1</v>
      </c>
      <c r="W355">
        <v>1</v>
      </c>
      <c r="X355">
        <v>0</v>
      </c>
      <c r="Y355">
        <v>1</v>
      </c>
      <c r="Z355">
        <v>0</v>
      </c>
      <c r="AA355">
        <v>1</v>
      </c>
      <c r="AB355">
        <v>1</v>
      </c>
      <c r="AC355">
        <v>0</v>
      </c>
      <c r="AD355">
        <v>0</v>
      </c>
      <c r="AE355">
        <v>0</v>
      </c>
      <c r="AF355">
        <v>0</v>
      </c>
      <c r="AG355">
        <v>0</v>
      </c>
      <c r="AH355">
        <v>1</v>
      </c>
      <c r="AI355">
        <v>1</v>
      </c>
      <c r="AJ355">
        <v>1</v>
      </c>
      <c r="AK355">
        <v>0</v>
      </c>
      <c r="AL355">
        <v>1</v>
      </c>
      <c r="AM355">
        <v>1</v>
      </c>
      <c r="AN355" t="s">
        <v>46</v>
      </c>
      <c r="AO355" t="s">
        <v>46</v>
      </c>
      <c r="AP355">
        <v>1</v>
      </c>
      <c r="AQ355" t="s">
        <v>46</v>
      </c>
      <c r="AR355">
        <v>0</v>
      </c>
      <c r="AS355">
        <v>2022</v>
      </c>
    </row>
    <row r="356" spans="1:45" x14ac:dyDescent="0.3">
      <c r="A356">
        <v>812520002</v>
      </c>
      <c r="B356" t="s">
        <v>159</v>
      </c>
      <c r="C356" t="s">
        <v>41</v>
      </c>
      <c r="D356" t="s">
        <v>42</v>
      </c>
      <c r="E356" t="s">
        <v>68</v>
      </c>
      <c r="F356">
        <v>1</v>
      </c>
      <c r="G356">
        <v>1</v>
      </c>
      <c r="H356">
        <v>1</v>
      </c>
      <c r="I356">
        <v>1</v>
      </c>
      <c r="J356">
        <v>0</v>
      </c>
      <c r="K356">
        <v>0</v>
      </c>
      <c r="L356">
        <v>0</v>
      </c>
      <c r="M356">
        <v>0</v>
      </c>
      <c r="N356" t="s">
        <v>46</v>
      </c>
      <c r="O356" t="s">
        <v>46</v>
      </c>
      <c r="P356" t="s">
        <v>46</v>
      </c>
      <c r="Q356" t="s">
        <v>46</v>
      </c>
      <c r="R356" t="s">
        <v>46</v>
      </c>
      <c r="S356" t="s">
        <v>46</v>
      </c>
      <c r="T356" t="s">
        <v>46</v>
      </c>
      <c r="U356">
        <v>1</v>
      </c>
      <c r="V356">
        <v>1</v>
      </c>
      <c r="W356">
        <v>1</v>
      </c>
      <c r="X356">
        <v>0</v>
      </c>
      <c r="Y356" t="s">
        <v>46</v>
      </c>
      <c r="Z356">
        <v>0</v>
      </c>
      <c r="AA356" t="s">
        <v>46</v>
      </c>
      <c r="AB356" t="s">
        <v>46</v>
      </c>
      <c r="AC356" t="s">
        <v>46</v>
      </c>
      <c r="AD356">
        <v>0</v>
      </c>
      <c r="AE356">
        <v>1</v>
      </c>
      <c r="AF356">
        <v>0</v>
      </c>
      <c r="AG356">
        <v>1</v>
      </c>
      <c r="AH356">
        <v>1</v>
      </c>
      <c r="AI356">
        <v>1</v>
      </c>
      <c r="AJ356" t="s">
        <v>46</v>
      </c>
      <c r="AK356">
        <v>0</v>
      </c>
      <c r="AL356" t="s">
        <v>46</v>
      </c>
      <c r="AM356" t="s">
        <v>46</v>
      </c>
      <c r="AN356">
        <v>1</v>
      </c>
      <c r="AO356">
        <v>1</v>
      </c>
      <c r="AP356" t="s">
        <v>46</v>
      </c>
      <c r="AQ356" t="s">
        <v>46</v>
      </c>
      <c r="AR356">
        <v>0</v>
      </c>
      <c r="AS356">
        <v>2022</v>
      </c>
    </row>
    <row r="357" spans="1:45" x14ac:dyDescent="0.3">
      <c r="A357">
        <v>813110007</v>
      </c>
      <c r="B357" t="s">
        <v>160</v>
      </c>
      <c r="C357" t="s">
        <v>41</v>
      </c>
      <c r="D357" t="s">
        <v>42</v>
      </c>
      <c r="E357" t="s">
        <v>48</v>
      </c>
      <c r="F357">
        <v>1</v>
      </c>
      <c r="G357">
        <v>1</v>
      </c>
      <c r="H357">
        <v>1</v>
      </c>
      <c r="I357">
        <v>1</v>
      </c>
      <c r="J357">
        <v>0</v>
      </c>
      <c r="K357">
        <v>0</v>
      </c>
      <c r="L357">
        <v>0</v>
      </c>
      <c r="M357">
        <v>0</v>
      </c>
      <c r="N357" t="s">
        <v>46</v>
      </c>
      <c r="O357" t="s">
        <v>46</v>
      </c>
      <c r="P357" t="s">
        <v>46</v>
      </c>
      <c r="Q357" t="s">
        <v>46</v>
      </c>
      <c r="R357" t="s">
        <v>46</v>
      </c>
      <c r="S357" t="s">
        <v>46</v>
      </c>
      <c r="T357" t="s">
        <v>46</v>
      </c>
      <c r="U357">
        <v>1</v>
      </c>
      <c r="V357">
        <v>1</v>
      </c>
      <c r="W357">
        <v>1</v>
      </c>
      <c r="X357">
        <v>0</v>
      </c>
      <c r="Y357" t="s">
        <v>46</v>
      </c>
      <c r="Z357">
        <v>0</v>
      </c>
      <c r="AA357" t="s">
        <v>46</v>
      </c>
      <c r="AB357" t="s">
        <v>46</v>
      </c>
      <c r="AC357" t="s">
        <v>46</v>
      </c>
      <c r="AD357">
        <v>0</v>
      </c>
      <c r="AE357">
        <v>0</v>
      </c>
      <c r="AF357">
        <v>0</v>
      </c>
      <c r="AG357">
        <v>1</v>
      </c>
      <c r="AH357">
        <v>1</v>
      </c>
      <c r="AI357">
        <v>1</v>
      </c>
      <c r="AJ357" t="s">
        <v>46</v>
      </c>
      <c r="AK357">
        <v>0</v>
      </c>
      <c r="AL357" t="s">
        <v>46</v>
      </c>
      <c r="AM357" t="s">
        <v>46</v>
      </c>
      <c r="AN357" t="s">
        <v>46</v>
      </c>
      <c r="AO357" t="s">
        <v>46</v>
      </c>
      <c r="AP357" t="s">
        <v>46</v>
      </c>
      <c r="AQ357" t="s">
        <v>46</v>
      </c>
      <c r="AR357">
        <v>0</v>
      </c>
      <c r="AS357">
        <v>2022</v>
      </c>
    </row>
    <row r="358" spans="1:45" x14ac:dyDescent="0.3">
      <c r="A358">
        <v>812650006</v>
      </c>
      <c r="B358" t="s">
        <v>161</v>
      </c>
      <c r="C358" t="s">
        <v>41</v>
      </c>
      <c r="D358" t="s">
        <v>42</v>
      </c>
      <c r="E358" t="s">
        <v>43</v>
      </c>
      <c r="F358">
        <v>1</v>
      </c>
      <c r="G358">
        <v>1</v>
      </c>
      <c r="H358">
        <v>1</v>
      </c>
      <c r="I358">
        <v>1</v>
      </c>
      <c r="J358">
        <v>0</v>
      </c>
      <c r="K358">
        <v>0</v>
      </c>
      <c r="L358">
        <v>0</v>
      </c>
      <c r="M358">
        <v>0</v>
      </c>
      <c r="N358" t="s">
        <v>51</v>
      </c>
      <c r="O358" t="s">
        <v>45</v>
      </c>
      <c r="P358">
        <v>1</v>
      </c>
      <c r="Q358">
        <v>0</v>
      </c>
      <c r="R358">
        <v>0</v>
      </c>
      <c r="S358">
        <v>1</v>
      </c>
      <c r="T358">
        <v>1</v>
      </c>
      <c r="U358">
        <v>1</v>
      </c>
      <c r="V358">
        <v>1</v>
      </c>
      <c r="W358">
        <v>1</v>
      </c>
      <c r="X358">
        <v>0</v>
      </c>
      <c r="Y358">
        <v>1</v>
      </c>
      <c r="Z358">
        <v>1</v>
      </c>
      <c r="AA358">
        <v>0</v>
      </c>
      <c r="AB358">
        <v>1</v>
      </c>
      <c r="AC358">
        <v>0</v>
      </c>
      <c r="AD358">
        <v>0</v>
      </c>
      <c r="AE358">
        <v>0</v>
      </c>
      <c r="AF358">
        <v>0</v>
      </c>
      <c r="AG358">
        <v>1</v>
      </c>
      <c r="AH358">
        <v>1</v>
      </c>
      <c r="AI358">
        <v>1</v>
      </c>
      <c r="AJ358">
        <v>1</v>
      </c>
      <c r="AK358">
        <v>0</v>
      </c>
      <c r="AL358">
        <v>1</v>
      </c>
      <c r="AM358">
        <v>1</v>
      </c>
      <c r="AN358">
        <v>1</v>
      </c>
      <c r="AO358">
        <v>1</v>
      </c>
      <c r="AP358">
        <v>1</v>
      </c>
      <c r="AQ358" t="s">
        <v>46</v>
      </c>
      <c r="AR358">
        <v>0</v>
      </c>
      <c r="AS358">
        <v>2022</v>
      </c>
    </row>
    <row r="359" spans="1:45" x14ac:dyDescent="0.3">
      <c r="A359">
        <v>813500000</v>
      </c>
      <c r="B359" t="s">
        <v>162</v>
      </c>
      <c r="C359" t="s">
        <v>41</v>
      </c>
      <c r="D359" t="s">
        <v>42</v>
      </c>
      <c r="E359" t="s">
        <v>43</v>
      </c>
      <c r="F359">
        <v>1</v>
      </c>
      <c r="G359">
        <v>1</v>
      </c>
      <c r="H359">
        <v>1</v>
      </c>
      <c r="I359">
        <v>1</v>
      </c>
      <c r="J359">
        <v>0</v>
      </c>
      <c r="K359">
        <v>0</v>
      </c>
      <c r="L359">
        <v>0</v>
      </c>
      <c r="M359">
        <v>0</v>
      </c>
      <c r="N359" t="s">
        <v>46</v>
      </c>
      <c r="O359" t="s">
        <v>46</v>
      </c>
      <c r="P359" t="s">
        <v>46</v>
      </c>
      <c r="Q359" t="s">
        <v>46</v>
      </c>
      <c r="R359" t="s">
        <v>46</v>
      </c>
      <c r="S359" t="s">
        <v>46</v>
      </c>
      <c r="T359" t="s">
        <v>46</v>
      </c>
      <c r="U359">
        <v>1</v>
      </c>
      <c r="V359">
        <v>1</v>
      </c>
      <c r="W359">
        <v>1</v>
      </c>
      <c r="X359">
        <v>0</v>
      </c>
      <c r="Y359" t="s">
        <v>46</v>
      </c>
      <c r="Z359">
        <v>0</v>
      </c>
      <c r="AA359" t="s">
        <v>46</v>
      </c>
      <c r="AB359" t="s">
        <v>46</v>
      </c>
      <c r="AC359" t="s">
        <v>46</v>
      </c>
      <c r="AD359">
        <v>0</v>
      </c>
      <c r="AE359">
        <v>0</v>
      </c>
      <c r="AF359">
        <v>0</v>
      </c>
      <c r="AG359">
        <v>1</v>
      </c>
      <c r="AH359">
        <v>1</v>
      </c>
      <c r="AI359">
        <v>1</v>
      </c>
      <c r="AJ359" t="s">
        <v>46</v>
      </c>
      <c r="AK359">
        <v>0</v>
      </c>
      <c r="AL359" t="s">
        <v>46</v>
      </c>
      <c r="AM359" t="s">
        <v>46</v>
      </c>
      <c r="AN359">
        <v>1</v>
      </c>
      <c r="AO359">
        <v>1</v>
      </c>
      <c r="AP359" t="s">
        <v>46</v>
      </c>
      <c r="AQ359" t="s">
        <v>46</v>
      </c>
      <c r="AR359">
        <v>0</v>
      </c>
      <c r="AS359">
        <v>2022</v>
      </c>
    </row>
    <row r="360" spans="1:45" x14ac:dyDescent="0.3">
      <c r="A360">
        <v>813630008</v>
      </c>
      <c r="B360" t="s">
        <v>163</v>
      </c>
      <c r="C360" t="s">
        <v>41</v>
      </c>
      <c r="D360" t="s">
        <v>42</v>
      </c>
      <c r="E360" t="s">
        <v>43</v>
      </c>
      <c r="F360">
        <v>1</v>
      </c>
      <c r="G360">
        <v>1</v>
      </c>
      <c r="H360">
        <v>1</v>
      </c>
      <c r="I360">
        <v>1</v>
      </c>
      <c r="J360">
        <v>1</v>
      </c>
      <c r="K360">
        <v>1</v>
      </c>
      <c r="L360">
        <v>1</v>
      </c>
      <c r="M360">
        <v>0</v>
      </c>
      <c r="N360" t="s">
        <v>44</v>
      </c>
      <c r="O360" t="s">
        <v>62</v>
      </c>
      <c r="P360">
        <v>1</v>
      </c>
      <c r="Q360">
        <v>1</v>
      </c>
      <c r="R360">
        <v>1</v>
      </c>
      <c r="S360">
        <v>1</v>
      </c>
      <c r="T360">
        <v>1</v>
      </c>
      <c r="U360">
        <v>1</v>
      </c>
      <c r="V360">
        <v>1</v>
      </c>
      <c r="W360">
        <v>1</v>
      </c>
      <c r="X360">
        <v>0</v>
      </c>
      <c r="Y360">
        <v>1</v>
      </c>
      <c r="Z360">
        <v>0</v>
      </c>
      <c r="AA360">
        <v>1</v>
      </c>
      <c r="AB360">
        <v>1</v>
      </c>
      <c r="AC360">
        <v>0</v>
      </c>
      <c r="AD360">
        <v>0</v>
      </c>
      <c r="AE360">
        <v>0</v>
      </c>
      <c r="AF360">
        <v>0</v>
      </c>
      <c r="AG360">
        <v>0</v>
      </c>
      <c r="AH360">
        <v>1</v>
      </c>
      <c r="AI360">
        <v>1</v>
      </c>
      <c r="AJ360">
        <v>1</v>
      </c>
      <c r="AK360">
        <v>0</v>
      </c>
      <c r="AL360">
        <v>1</v>
      </c>
      <c r="AM360">
        <v>1</v>
      </c>
      <c r="AN360">
        <v>1</v>
      </c>
      <c r="AO360">
        <v>1</v>
      </c>
      <c r="AP360">
        <v>0</v>
      </c>
      <c r="AQ360" t="s">
        <v>46</v>
      </c>
      <c r="AR360">
        <v>0</v>
      </c>
      <c r="AS360">
        <v>2022</v>
      </c>
    </row>
    <row r="361" spans="1:45" x14ac:dyDescent="0.3">
      <c r="A361">
        <v>812900000</v>
      </c>
      <c r="B361" t="s">
        <v>164</v>
      </c>
      <c r="C361" t="s">
        <v>41</v>
      </c>
      <c r="D361" t="s">
        <v>42</v>
      </c>
      <c r="E361" t="s">
        <v>48</v>
      </c>
      <c r="F361">
        <v>1</v>
      </c>
      <c r="G361">
        <v>1</v>
      </c>
      <c r="H361">
        <v>1</v>
      </c>
      <c r="I361">
        <v>1</v>
      </c>
      <c r="J361">
        <v>0</v>
      </c>
      <c r="K361">
        <v>0</v>
      </c>
      <c r="L361">
        <v>0</v>
      </c>
      <c r="M361">
        <v>0</v>
      </c>
      <c r="N361" t="s">
        <v>46</v>
      </c>
      <c r="O361" t="s">
        <v>46</v>
      </c>
      <c r="P361" t="s">
        <v>46</v>
      </c>
      <c r="Q361" t="s">
        <v>46</v>
      </c>
      <c r="R361" t="s">
        <v>46</v>
      </c>
      <c r="S361" t="s">
        <v>46</v>
      </c>
      <c r="T361" t="s">
        <v>46</v>
      </c>
      <c r="U361">
        <v>1</v>
      </c>
      <c r="V361">
        <v>1</v>
      </c>
      <c r="W361">
        <v>1</v>
      </c>
      <c r="X361">
        <v>0</v>
      </c>
      <c r="Y361" t="s">
        <v>46</v>
      </c>
      <c r="Z361">
        <v>0</v>
      </c>
      <c r="AA361" t="s">
        <v>46</v>
      </c>
      <c r="AB361" t="s">
        <v>46</v>
      </c>
      <c r="AC361" t="s">
        <v>46</v>
      </c>
      <c r="AD361">
        <v>0</v>
      </c>
      <c r="AE361">
        <v>0</v>
      </c>
      <c r="AF361">
        <v>0</v>
      </c>
      <c r="AG361">
        <v>0</v>
      </c>
      <c r="AH361">
        <v>1</v>
      </c>
      <c r="AI361">
        <v>1</v>
      </c>
      <c r="AJ361" t="s">
        <v>46</v>
      </c>
      <c r="AK361">
        <v>0</v>
      </c>
      <c r="AL361" t="s">
        <v>46</v>
      </c>
      <c r="AM361" t="s">
        <v>46</v>
      </c>
      <c r="AN361" t="s">
        <v>46</v>
      </c>
      <c r="AO361" t="s">
        <v>46</v>
      </c>
      <c r="AP361" t="s">
        <v>46</v>
      </c>
      <c r="AQ361" t="s">
        <v>46</v>
      </c>
      <c r="AR361">
        <v>0</v>
      </c>
      <c r="AS361">
        <v>2022</v>
      </c>
    </row>
    <row r="362" spans="1:45" x14ac:dyDescent="0.3">
      <c r="A362">
        <v>814020002</v>
      </c>
      <c r="B362" t="s">
        <v>165</v>
      </c>
      <c r="C362" t="s">
        <v>41</v>
      </c>
      <c r="D362" t="s">
        <v>42</v>
      </c>
      <c r="E362" t="s">
        <v>43</v>
      </c>
      <c r="F362">
        <v>1</v>
      </c>
      <c r="G362">
        <v>1</v>
      </c>
      <c r="H362">
        <v>1</v>
      </c>
      <c r="I362">
        <v>1</v>
      </c>
      <c r="J362">
        <v>0</v>
      </c>
      <c r="K362">
        <v>0</v>
      </c>
      <c r="L362">
        <v>0</v>
      </c>
      <c r="M362">
        <v>0</v>
      </c>
      <c r="N362" t="s">
        <v>51</v>
      </c>
      <c r="O362" t="s">
        <v>54</v>
      </c>
      <c r="P362">
        <v>0</v>
      </c>
      <c r="Q362">
        <v>0</v>
      </c>
      <c r="R362">
        <v>0</v>
      </c>
      <c r="S362">
        <v>1</v>
      </c>
      <c r="T362">
        <v>1</v>
      </c>
      <c r="U362">
        <v>1</v>
      </c>
      <c r="V362">
        <v>1</v>
      </c>
      <c r="W362">
        <v>1</v>
      </c>
      <c r="X362">
        <v>0</v>
      </c>
      <c r="Y362">
        <v>1</v>
      </c>
      <c r="Z362">
        <v>0</v>
      </c>
      <c r="AA362">
        <v>1</v>
      </c>
      <c r="AB362">
        <v>1</v>
      </c>
      <c r="AC362">
        <v>0</v>
      </c>
      <c r="AD362">
        <v>0</v>
      </c>
      <c r="AE362">
        <v>0</v>
      </c>
      <c r="AF362">
        <v>0</v>
      </c>
      <c r="AG362">
        <v>0</v>
      </c>
      <c r="AH362">
        <v>1</v>
      </c>
      <c r="AI362">
        <v>1</v>
      </c>
      <c r="AJ362">
        <v>1</v>
      </c>
      <c r="AK362">
        <v>0</v>
      </c>
      <c r="AL362">
        <v>1</v>
      </c>
      <c r="AM362">
        <v>1</v>
      </c>
      <c r="AN362">
        <v>1</v>
      </c>
      <c r="AO362">
        <v>1</v>
      </c>
      <c r="AP362">
        <v>0</v>
      </c>
      <c r="AQ362" t="s">
        <v>46</v>
      </c>
      <c r="AR362">
        <v>0</v>
      </c>
      <c r="AS362">
        <v>2022</v>
      </c>
    </row>
    <row r="363" spans="1:45" x14ac:dyDescent="0.3">
      <c r="A363">
        <v>814190004</v>
      </c>
      <c r="B363" t="s">
        <v>166</v>
      </c>
      <c r="C363" t="s">
        <v>41</v>
      </c>
      <c r="D363" t="s">
        <v>42</v>
      </c>
      <c r="E363" t="s">
        <v>43</v>
      </c>
      <c r="F363">
        <v>1</v>
      </c>
      <c r="G363">
        <v>1</v>
      </c>
      <c r="H363">
        <v>1</v>
      </c>
      <c r="I363">
        <v>1</v>
      </c>
      <c r="J363" t="s">
        <v>46</v>
      </c>
      <c r="K363" t="s">
        <v>46</v>
      </c>
      <c r="L363" t="s">
        <v>46</v>
      </c>
      <c r="M363" t="s">
        <v>46</v>
      </c>
      <c r="N363" t="s">
        <v>44</v>
      </c>
      <c r="O363" t="s">
        <v>62</v>
      </c>
      <c r="P363">
        <v>1</v>
      </c>
      <c r="Q363">
        <v>1</v>
      </c>
      <c r="R363">
        <v>1</v>
      </c>
      <c r="S363">
        <v>1</v>
      </c>
      <c r="T363">
        <v>1</v>
      </c>
      <c r="U363">
        <v>1</v>
      </c>
      <c r="V363">
        <v>1</v>
      </c>
      <c r="W363">
        <v>1</v>
      </c>
      <c r="X363">
        <v>0</v>
      </c>
      <c r="Y363">
        <v>1</v>
      </c>
      <c r="Z363">
        <v>0</v>
      </c>
      <c r="AA363">
        <v>0</v>
      </c>
      <c r="AB363">
        <v>1</v>
      </c>
      <c r="AC363">
        <v>0</v>
      </c>
      <c r="AD363">
        <v>0</v>
      </c>
      <c r="AE363">
        <v>0</v>
      </c>
      <c r="AF363">
        <v>0</v>
      </c>
      <c r="AG363">
        <v>0</v>
      </c>
      <c r="AH363">
        <v>1</v>
      </c>
      <c r="AI363">
        <v>1</v>
      </c>
      <c r="AJ363">
        <v>1</v>
      </c>
      <c r="AK363">
        <v>0</v>
      </c>
      <c r="AL363">
        <v>1</v>
      </c>
      <c r="AM363">
        <v>1</v>
      </c>
      <c r="AN363">
        <v>1</v>
      </c>
      <c r="AO363">
        <v>1</v>
      </c>
      <c r="AP363">
        <v>1</v>
      </c>
      <c r="AQ363" t="s">
        <v>46</v>
      </c>
      <c r="AR363">
        <v>0</v>
      </c>
      <c r="AS363">
        <v>2022</v>
      </c>
    </row>
    <row r="364" spans="1:45" x14ac:dyDescent="0.3">
      <c r="A364">
        <v>814300000</v>
      </c>
      <c r="B364" t="s">
        <v>167</v>
      </c>
      <c r="C364" t="s">
        <v>41</v>
      </c>
      <c r="D364" t="s">
        <v>42</v>
      </c>
      <c r="E364" t="s">
        <v>48</v>
      </c>
      <c r="F364">
        <v>1</v>
      </c>
      <c r="G364">
        <v>1</v>
      </c>
      <c r="H364">
        <v>1</v>
      </c>
      <c r="I364">
        <v>1</v>
      </c>
      <c r="J364" t="s">
        <v>46</v>
      </c>
      <c r="K364" t="s">
        <v>46</v>
      </c>
      <c r="L364" t="s">
        <v>46</v>
      </c>
      <c r="M364" t="s">
        <v>46</v>
      </c>
      <c r="N364" t="s">
        <v>44</v>
      </c>
      <c r="O364" t="s">
        <v>62</v>
      </c>
      <c r="P364">
        <v>1</v>
      </c>
      <c r="Q364">
        <v>1</v>
      </c>
      <c r="R364">
        <v>0</v>
      </c>
      <c r="S364">
        <v>1</v>
      </c>
      <c r="T364">
        <v>1</v>
      </c>
      <c r="U364">
        <v>1</v>
      </c>
      <c r="V364">
        <v>1</v>
      </c>
      <c r="W364">
        <v>1</v>
      </c>
      <c r="X364">
        <v>0</v>
      </c>
      <c r="Y364">
        <v>1</v>
      </c>
      <c r="Z364">
        <v>0</v>
      </c>
      <c r="AA364">
        <v>1</v>
      </c>
      <c r="AB364">
        <v>1</v>
      </c>
      <c r="AC364">
        <v>1</v>
      </c>
      <c r="AD364">
        <v>0</v>
      </c>
      <c r="AE364">
        <v>0</v>
      </c>
      <c r="AF364">
        <v>0</v>
      </c>
      <c r="AG364">
        <v>0</v>
      </c>
      <c r="AH364">
        <v>1</v>
      </c>
      <c r="AI364">
        <v>1</v>
      </c>
      <c r="AJ364">
        <v>1</v>
      </c>
      <c r="AK364">
        <v>0</v>
      </c>
      <c r="AL364">
        <v>1</v>
      </c>
      <c r="AM364">
        <v>1</v>
      </c>
      <c r="AN364" t="s">
        <v>46</v>
      </c>
      <c r="AO364" t="s">
        <v>46</v>
      </c>
      <c r="AP364">
        <v>1</v>
      </c>
      <c r="AQ364" t="s">
        <v>46</v>
      </c>
      <c r="AR364">
        <v>0</v>
      </c>
      <c r="AS364">
        <v>2022</v>
      </c>
    </row>
    <row r="365" spans="1:45" x14ac:dyDescent="0.3">
      <c r="A365">
        <v>814580001</v>
      </c>
      <c r="B365" t="s">
        <v>168</v>
      </c>
      <c r="C365" t="s">
        <v>41</v>
      </c>
      <c r="D365" t="s">
        <v>42</v>
      </c>
      <c r="E365" t="s">
        <v>48</v>
      </c>
      <c r="F365">
        <v>1</v>
      </c>
      <c r="G365">
        <v>1</v>
      </c>
      <c r="H365">
        <v>1</v>
      </c>
      <c r="I365">
        <v>1</v>
      </c>
      <c r="J365" t="s">
        <v>46</v>
      </c>
      <c r="K365" t="s">
        <v>46</v>
      </c>
      <c r="L365" t="s">
        <v>46</v>
      </c>
      <c r="M365" t="s">
        <v>46</v>
      </c>
      <c r="N365" t="s">
        <v>44</v>
      </c>
      <c r="O365" t="s">
        <v>62</v>
      </c>
      <c r="P365">
        <v>1</v>
      </c>
      <c r="Q365">
        <v>1</v>
      </c>
      <c r="R365">
        <v>1</v>
      </c>
      <c r="S365">
        <v>1</v>
      </c>
      <c r="T365">
        <v>1</v>
      </c>
      <c r="U365">
        <v>1</v>
      </c>
      <c r="V365">
        <v>1</v>
      </c>
      <c r="W365">
        <v>1</v>
      </c>
      <c r="X365">
        <v>0</v>
      </c>
      <c r="Y365">
        <v>1</v>
      </c>
      <c r="Z365">
        <v>0</v>
      </c>
      <c r="AA365">
        <v>1</v>
      </c>
      <c r="AB365">
        <v>1</v>
      </c>
      <c r="AC365">
        <v>1</v>
      </c>
      <c r="AD365">
        <v>0</v>
      </c>
      <c r="AE365">
        <v>0</v>
      </c>
      <c r="AF365">
        <v>0</v>
      </c>
      <c r="AG365">
        <v>0</v>
      </c>
      <c r="AH365">
        <v>1</v>
      </c>
      <c r="AI365">
        <v>1</v>
      </c>
      <c r="AJ365">
        <v>1</v>
      </c>
      <c r="AK365">
        <v>0</v>
      </c>
      <c r="AL365">
        <v>1</v>
      </c>
      <c r="AM365">
        <v>1</v>
      </c>
      <c r="AN365" t="s">
        <v>46</v>
      </c>
      <c r="AO365" t="s">
        <v>46</v>
      </c>
      <c r="AP365">
        <v>1</v>
      </c>
      <c r="AQ365" t="s">
        <v>46</v>
      </c>
      <c r="AR365">
        <v>0</v>
      </c>
      <c r="AS365">
        <v>2022</v>
      </c>
    </row>
    <row r="366" spans="1:45" x14ac:dyDescent="0.3">
      <c r="A366">
        <v>814610007</v>
      </c>
      <c r="B366" t="s">
        <v>169</v>
      </c>
      <c r="C366" t="s">
        <v>41</v>
      </c>
      <c r="D366" t="s">
        <v>42</v>
      </c>
      <c r="E366" t="s">
        <v>48</v>
      </c>
      <c r="F366">
        <v>1</v>
      </c>
      <c r="G366">
        <v>1</v>
      </c>
      <c r="H366">
        <v>1</v>
      </c>
      <c r="I366">
        <v>1</v>
      </c>
      <c r="J366">
        <v>0</v>
      </c>
      <c r="K366">
        <v>0</v>
      </c>
      <c r="L366">
        <v>0</v>
      </c>
      <c r="M366">
        <v>0</v>
      </c>
      <c r="N366" t="s">
        <v>51</v>
      </c>
      <c r="O366" t="s">
        <v>45</v>
      </c>
      <c r="P366">
        <v>1</v>
      </c>
      <c r="Q366">
        <v>0</v>
      </c>
      <c r="R366">
        <v>0</v>
      </c>
      <c r="S366">
        <v>1</v>
      </c>
      <c r="T366">
        <v>1</v>
      </c>
      <c r="U366">
        <v>1</v>
      </c>
      <c r="V366">
        <v>1</v>
      </c>
      <c r="W366">
        <v>1</v>
      </c>
      <c r="X366">
        <v>0</v>
      </c>
      <c r="Y366">
        <v>1</v>
      </c>
      <c r="Z366">
        <v>0</v>
      </c>
      <c r="AA366">
        <v>0</v>
      </c>
      <c r="AB366">
        <v>1</v>
      </c>
      <c r="AC366">
        <v>1</v>
      </c>
      <c r="AD366">
        <v>0</v>
      </c>
      <c r="AE366">
        <v>0</v>
      </c>
      <c r="AF366">
        <v>0</v>
      </c>
      <c r="AG366">
        <v>0</v>
      </c>
      <c r="AH366">
        <v>1</v>
      </c>
      <c r="AI366">
        <v>1</v>
      </c>
      <c r="AJ366">
        <v>1</v>
      </c>
      <c r="AK366">
        <v>0</v>
      </c>
      <c r="AL366">
        <v>1</v>
      </c>
      <c r="AM366">
        <v>1</v>
      </c>
      <c r="AN366" t="s">
        <v>46</v>
      </c>
      <c r="AO366" t="s">
        <v>46</v>
      </c>
      <c r="AP366">
        <v>1</v>
      </c>
      <c r="AQ366" t="s">
        <v>46</v>
      </c>
      <c r="AR366">
        <v>0</v>
      </c>
      <c r="AS366">
        <v>2022</v>
      </c>
    </row>
    <row r="367" spans="1:45" x14ac:dyDescent="0.3">
      <c r="A367">
        <v>814770005</v>
      </c>
      <c r="B367" t="s">
        <v>170</v>
      </c>
      <c r="C367" t="s">
        <v>41</v>
      </c>
      <c r="D367" t="s">
        <v>42</v>
      </c>
      <c r="E367" t="s">
        <v>68</v>
      </c>
      <c r="F367">
        <v>1</v>
      </c>
      <c r="G367">
        <v>1</v>
      </c>
      <c r="H367">
        <v>1</v>
      </c>
      <c r="I367">
        <v>1</v>
      </c>
      <c r="J367">
        <v>0</v>
      </c>
      <c r="K367">
        <v>0</v>
      </c>
      <c r="L367">
        <v>0</v>
      </c>
      <c r="M367">
        <v>0</v>
      </c>
      <c r="N367" t="s">
        <v>51</v>
      </c>
      <c r="O367" t="s">
        <v>54</v>
      </c>
      <c r="P367">
        <v>1</v>
      </c>
      <c r="Q367">
        <v>0</v>
      </c>
      <c r="R367">
        <v>0</v>
      </c>
      <c r="S367">
        <v>1</v>
      </c>
      <c r="T367">
        <v>1</v>
      </c>
      <c r="U367">
        <v>1</v>
      </c>
      <c r="V367">
        <v>1</v>
      </c>
      <c r="W367">
        <v>1</v>
      </c>
      <c r="X367">
        <v>0</v>
      </c>
      <c r="Y367">
        <v>1</v>
      </c>
      <c r="Z367">
        <v>0</v>
      </c>
      <c r="AA367">
        <v>0</v>
      </c>
      <c r="AB367">
        <v>1</v>
      </c>
      <c r="AC367">
        <v>0</v>
      </c>
      <c r="AD367">
        <v>0</v>
      </c>
      <c r="AE367">
        <v>0</v>
      </c>
      <c r="AF367">
        <v>0</v>
      </c>
      <c r="AG367">
        <v>0</v>
      </c>
      <c r="AH367">
        <v>1</v>
      </c>
      <c r="AI367">
        <v>1</v>
      </c>
      <c r="AJ367">
        <v>1</v>
      </c>
      <c r="AK367">
        <v>1</v>
      </c>
      <c r="AL367">
        <v>1</v>
      </c>
      <c r="AM367">
        <v>1</v>
      </c>
      <c r="AN367">
        <v>1</v>
      </c>
      <c r="AO367">
        <v>1</v>
      </c>
      <c r="AP367">
        <v>0</v>
      </c>
      <c r="AQ367" t="s">
        <v>46</v>
      </c>
      <c r="AR367">
        <v>0</v>
      </c>
      <c r="AS367">
        <v>2022</v>
      </c>
    </row>
    <row r="368" spans="1:45" x14ac:dyDescent="0.3">
      <c r="A368">
        <v>814830008</v>
      </c>
      <c r="B368" t="s">
        <v>171</v>
      </c>
      <c r="C368" t="s">
        <v>41</v>
      </c>
      <c r="D368" t="s">
        <v>42</v>
      </c>
      <c r="E368" t="s">
        <v>48</v>
      </c>
      <c r="F368">
        <v>1</v>
      </c>
      <c r="G368">
        <v>1</v>
      </c>
      <c r="H368">
        <v>1</v>
      </c>
      <c r="I368">
        <v>1</v>
      </c>
      <c r="J368" t="s">
        <v>46</v>
      </c>
      <c r="K368" t="s">
        <v>46</v>
      </c>
      <c r="L368" t="s">
        <v>46</v>
      </c>
      <c r="M368" t="s">
        <v>46</v>
      </c>
      <c r="N368" t="s">
        <v>44</v>
      </c>
      <c r="O368" t="s">
        <v>54</v>
      </c>
      <c r="P368">
        <v>1</v>
      </c>
      <c r="Q368">
        <v>0</v>
      </c>
      <c r="R368">
        <v>0</v>
      </c>
      <c r="S368">
        <v>1</v>
      </c>
      <c r="T368">
        <v>1</v>
      </c>
      <c r="U368">
        <v>1</v>
      </c>
      <c r="V368">
        <v>1</v>
      </c>
      <c r="W368">
        <v>1</v>
      </c>
      <c r="X368">
        <v>0</v>
      </c>
      <c r="Y368">
        <v>1</v>
      </c>
      <c r="Z368">
        <v>0</v>
      </c>
      <c r="AA368">
        <v>1</v>
      </c>
      <c r="AB368">
        <v>1</v>
      </c>
      <c r="AC368">
        <v>0</v>
      </c>
      <c r="AD368">
        <v>0</v>
      </c>
      <c r="AE368">
        <v>0</v>
      </c>
      <c r="AF368">
        <v>0</v>
      </c>
      <c r="AG368">
        <v>0</v>
      </c>
      <c r="AH368">
        <v>1</v>
      </c>
      <c r="AI368">
        <v>1</v>
      </c>
      <c r="AJ368">
        <v>1</v>
      </c>
      <c r="AK368">
        <v>0</v>
      </c>
      <c r="AL368">
        <v>1</v>
      </c>
      <c r="AM368">
        <v>1</v>
      </c>
      <c r="AN368" t="s">
        <v>46</v>
      </c>
      <c r="AO368" t="s">
        <v>46</v>
      </c>
      <c r="AP368">
        <v>1</v>
      </c>
      <c r="AQ368" t="s">
        <v>46</v>
      </c>
      <c r="AR368">
        <v>0</v>
      </c>
      <c r="AS368">
        <v>2022</v>
      </c>
    </row>
    <row r="369" spans="1:45" x14ac:dyDescent="0.3">
      <c r="A369">
        <v>814960009</v>
      </c>
      <c r="B369" t="s">
        <v>172</v>
      </c>
      <c r="C369" t="s">
        <v>41</v>
      </c>
      <c r="D369" t="s">
        <v>42</v>
      </c>
      <c r="E369" t="s">
        <v>48</v>
      </c>
      <c r="F369">
        <v>1</v>
      </c>
      <c r="G369">
        <v>1</v>
      </c>
      <c r="H369">
        <v>1</v>
      </c>
      <c r="I369">
        <v>1</v>
      </c>
      <c r="J369">
        <v>0</v>
      </c>
      <c r="K369">
        <v>0</v>
      </c>
      <c r="L369">
        <v>0</v>
      </c>
      <c r="M369">
        <v>0</v>
      </c>
      <c r="N369" t="s">
        <v>51</v>
      </c>
      <c r="O369" t="s">
        <v>54</v>
      </c>
      <c r="P369">
        <v>1</v>
      </c>
      <c r="Q369">
        <v>0</v>
      </c>
      <c r="R369">
        <v>0</v>
      </c>
      <c r="S369">
        <v>1</v>
      </c>
      <c r="T369">
        <v>1</v>
      </c>
      <c r="U369">
        <v>1</v>
      </c>
      <c r="V369">
        <v>1</v>
      </c>
      <c r="W369">
        <v>1</v>
      </c>
      <c r="X369">
        <v>0</v>
      </c>
      <c r="Y369">
        <v>1</v>
      </c>
      <c r="Z369">
        <v>0</v>
      </c>
      <c r="AA369">
        <v>1</v>
      </c>
      <c r="AB369">
        <v>1</v>
      </c>
      <c r="AC369">
        <v>0</v>
      </c>
      <c r="AD369">
        <v>0</v>
      </c>
      <c r="AE369">
        <v>0</v>
      </c>
      <c r="AF369">
        <v>0</v>
      </c>
      <c r="AG369">
        <v>0</v>
      </c>
      <c r="AH369">
        <v>1</v>
      </c>
      <c r="AI369">
        <v>1</v>
      </c>
      <c r="AJ369">
        <v>1</v>
      </c>
      <c r="AK369">
        <v>0</v>
      </c>
      <c r="AL369">
        <v>1</v>
      </c>
      <c r="AM369">
        <v>1</v>
      </c>
      <c r="AN369" t="s">
        <v>46</v>
      </c>
      <c r="AO369" t="s">
        <v>46</v>
      </c>
      <c r="AP369">
        <v>1</v>
      </c>
      <c r="AQ369" t="s">
        <v>46</v>
      </c>
      <c r="AR369">
        <v>0</v>
      </c>
      <c r="AS369">
        <v>2022</v>
      </c>
    </row>
    <row r="370" spans="1:45" x14ac:dyDescent="0.3">
      <c r="A370">
        <v>814450006</v>
      </c>
      <c r="B370" t="s">
        <v>173</v>
      </c>
      <c r="C370" t="s">
        <v>41</v>
      </c>
      <c r="D370" t="s">
        <v>42</v>
      </c>
      <c r="E370" t="s">
        <v>48</v>
      </c>
      <c r="F370">
        <v>1</v>
      </c>
      <c r="G370">
        <v>1</v>
      </c>
      <c r="H370">
        <v>1</v>
      </c>
      <c r="I370">
        <v>1</v>
      </c>
      <c r="J370">
        <v>0</v>
      </c>
      <c r="K370">
        <v>0</v>
      </c>
      <c r="L370">
        <v>0</v>
      </c>
      <c r="M370">
        <v>0</v>
      </c>
      <c r="N370" t="s">
        <v>44</v>
      </c>
      <c r="O370" t="s">
        <v>54</v>
      </c>
      <c r="P370">
        <v>1</v>
      </c>
      <c r="Q370">
        <v>0</v>
      </c>
      <c r="R370">
        <v>0</v>
      </c>
      <c r="S370">
        <v>1</v>
      </c>
      <c r="T370">
        <v>1</v>
      </c>
      <c r="U370">
        <v>1</v>
      </c>
      <c r="V370">
        <v>1</v>
      </c>
      <c r="W370">
        <v>1</v>
      </c>
      <c r="X370">
        <v>0</v>
      </c>
      <c r="Y370">
        <v>1</v>
      </c>
      <c r="Z370">
        <v>0</v>
      </c>
      <c r="AA370">
        <v>1</v>
      </c>
      <c r="AB370">
        <v>1</v>
      </c>
      <c r="AC370">
        <v>0</v>
      </c>
      <c r="AD370">
        <v>0</v>
      </c>
      <c r="AE370">
        <v>0</v>
      </c>
      <c r="AF370">
        <v>0</v>
      </c>
      <c r="AG370">
        <v>0</v>
      </c>
      <c r="AH370">
        <v>1</v>
      </c>
      <c r="AI370">
        <v>0</v>
      </c>
      <c r="AJ370">
        <v>1</v>
      </c>
      <c r="AK370">
        <v>0</v>
      </c>
      <c r="AL370">
        <v>1</v>
      </c>
      <c r="AM370">
        <v>1</v>
      </c>
      <c r="AN370" t="s">
        <v>46</v>
      </c>
      <c r="AO370" t="s">
        <v>46</v>
      </c>
      <c r="AP370">
        <v>0</v>
      </c>
      <c r="AQ370" t="s">
        <v>46</v>
      </c>
      <c r="AR370">
        <v>0</v>
      </c>
      <c r="AS370">
        <v>2022</v>
      </c>
    </row>
    <row r="371" spans="1:45" x14ac:dyDescent="0.3">
      <c r="A371">
        <v>815160009</v>
      </c>
      <c r="B371" t="s">
        <v>174</v>
      </c>
      <c r="C371" t="s">
        <v>41</v>
      </c>
      <c r="D371" t="s">
        <v>42</v>
      </c>
      <c r="E371" t="s">
        <v>48</v>
      </c>
      <c r="F371">
        <v>1</v>
      </c>
      <c r="G371">
        <v>1</v>
      </c>
      <c r="H371">
        <v>1</v>
      </c>
      <c r="I371">
        <v>1</v>
      </c>
      <c r="J371">
        <v>0</v>
      </c>
      <c r="K371">
        <v>0</v>
      </c>
      <c r="L371">
        <v>0</v>
      </c>
      <c r="M371">
        <v>0</v>
      </c>
      <c r="N371" t="s">
        <v>46</v>
      </c>
      <c r="O371" t="s">
        <v>46</v>
      </c>
      <c r="P371" t="s">
        <v>46</v>
      </c>
      <c r="Q371" t="s">
        <v>46</v>
      </c>
      <c r="R371" t="s">
        <v>46</v>
      </c>
      <c r="S371" t="s">
        <v>46</v>
      </c>
      <c r="T371" t="s">
        <v>46</v>
      </c>
      <c r="U371">
        <v>1</v>
      </c>
      <c r="V371">
        <v>1</v>
      </c>
      <c r="W371">
        <v>1</v>
      </c>
      <c r="X371">
        <v>0</v>
      </c>
      <c r="Y371" t="s">
        <v>46</v>
      </c>
      <c r="Z371">
        <v>0</v>
      </c>
      <c r="AA371" t="s">
        <v>46</v>
      </c>
      <c r="AB371" t="s">
        <v>46</v>
      </c>
      <c r="AC371" t="s">
        <v>46</v>
      </c>
      <c r="AD371">
        <v>0</v>
      </c>
      <c r="AE371">
        <v>0</v>
      </c>
      <c r="AF371">
        <v>0</v>
      </c>
      <c r="AG371">
        <v>0</v>
      </c>
      <c r="AH371">
        <v>1</v>
      </c>
      <c r="AI371">
        <v>1</v>
      </c>
      <c r="AJ371" t="s">
        <v>46</v>
      </c>
      <c r="AK371">
        <v>0</v>
      </c>
      <c r="AL371" t="s">
        <v>46</v>
      </c>
      <c r="AM371" t="s">
        <v>46</v>
      </c>
      <c r="AN371" t="s">
        <v>46</v>
      </c>
      <c r="AO371" t="s">
        <v>46</v>
      </c>
      <c r="AP371" t="s">
        <v>46</v>
      </c>
      <c r="AQ371" t="s">
        <v>46</v>
      </c>
      <c r="AR371">
        <v>0</v>
      </c>
      <c r="AS371">
        <v>2022</v>
      </c>
    </row>
    <row r="372" spans="1:45" x14ac:dyDescent="0.3">
      <c r="A372">
        <v>815370005</v>
      </c>
      <c r="B372" t="s">
        <v>175</v>
      </c>
      <c r="C372" t="s">
        <v>41</v>
      </c>
      <c r="D372" t="s">
        <v>42</v>
      </c>
      <c r="E372" t="s">
        <v>48</v>
      </c>
      <c r="F372">
        <v>1</v>
      </c>
      <c r="G372">
        <v>1</v>
      </c>
      <c r="H372">
        <v>1</v>
      </c>
      <c r="I372">
        <v>1</v>
      </c>
      <c r="J372">
        <v>0</v>
      </c>
      <c r="K372">
        <v>0</v>
      </c>
      <c r="L372">
        <v>0</v>
      </c>
      <c r="M372">
        <v>0</v>
      </c>
      <c r="N372" t="s">
        <v>46</v>
      </c>
      <c r="O372" t="s">
        <v>46</v>
      </c>
      <c r="P372" t="s">
        <v>46</v>
      </c>
      <c r="Q372" t="s">
        <v>46</v>
      </c>
      <c r="R372" t="s">
        <v>46</v>
      </c>
      <c r="S372" t="s">
        <v>46</v>
      </c>
      <c r="T372" t="s">
        <v>46</v>
      </c>
      <c r="U372">
        <v>1</v>
      </c>
      <c r="V372">
        <v>1</v>
      </c>
      <c r="W372">
        <v>1</v>
      </c>
      <c r="X372">
        <v>0</v>
      </c>
      <c r="Y372" t="s">
        <v>46</v>
      </c>
      <c r="Z372">
        <v>1</v>
      </c>
      <c r="AA372" t="s">
        <v>46</v>
      </c>
      <c r="AB372" t="s">
        <v>46</v>
      </c>
      <c r="AC372" t="s">
        <v>46</v>
      </c>
      <c r="AD372">
        <v>0</v>
      </c>
      <c r="AE372">
        <v>1</v>
      </c>
      <c r="AF372">
        <v>0</v>
      </c>
      <c r="AG372">
        <v>0</v>
      </c>
      <c r="AH372">
        <v>1</v>
      </c>
      <c r="AI372">
        <v>1</v>
      </c>
      <c r="AJ372" t="s">
        <v>46</v>
      </c>
      <c r="AK372">
        <v>0</v>
      </c>
      <c r="AL372" t="s">
        <v>46</v>
      </c>
      <c r="AM372" t="s">
        <v>46</v>
      </c>
      <c r="AN372" t="s">
        <v>46</v>
      </c>
      <c r="AO372" t="s">
        <v>46</v>
      </c>
      <c r="AP372" t="s">
        <v>46</v>
      </c>
      <c r="AQ372" t="s">
        <v>46</v>
      </c>
      <c r="AR372">
        <v>0</v>
      </c>
      <c r="AS372">
        <v>2022</v>
      </c>
    </row>
    <row r="373" spans="1:45" x14ac:dyDescent="0.3">
      <c r="A373">
        <v>815420002</v>
      </c>
      <c r="B373" t="s">
        <v>176</v>
      </c>
      <c r="C373" t="s">
        <v>41</v>
      </c>
      <c r="D373" t="s">
        <v>42</v>
      </c>
      <c r="E373" t="s">
        <v>48</v>
      </c>
      <c r="F373">
        <v>1</v>
      </c>
      <c r="G373">
        <v>1</v>
      </c>
      <c r="H373">
        <v>1</v>
      </c>
      <c r="I373">
        <v>1</v>
      </c>
      <c r="J373">
        <v>0</v>
      </c>
      <c r="K373">
        <v>0</v>
      </c>
      <c r="L373">
        <v>0</v>
      </c>
      <c r="M373">
        <v>0</v>
      </c>
      <c r="N373" t="s">
        <v>51</v>
      </c>
      <c r="O373" t="s">
        <v>54</v>
      </c>
      <c r="P373">
        <v>1</v>
      </c>
      <c r="Q373">
        <v>0</v>
      </c>
      <c r="R373">
        <v>0</v>
      </c>
      <c r="S373">
        <v>1</v>
      </c>
      <c r="T373">
        <v>1</v>
      </c>
      <c r="U373">
        <v>1</v>
      </c>
      <c r="V373">
        <v>1</v>
      </c>
      <c r="W373">
        <v>1</v>
      </c>
      <c r="X373">
        <v>0</v>
      </c>
      <c r="Y373">
        <v>1</v>
      </c>
      <c r="Z373">
        <v>0</v>
      </c>
      <c r="AA373">
        <v>1</v>
      </c>
      <c r="AB373">
        <v>1</v>
      </c>
      <c r="AC373">
        <v>0</v>
      </c>
      <c r="AD373">
        <v>0</v>
      </c>
      <c r="AE373">
        <v>0</v>
      </c>
      <c r="AF373">
        <v>0</v>
      </c>
      <c r="AG373">
        <v>0</v>
      </c>
      <c r="AH373">
        <v>1</v>
      </c>
      <c r="AI373">
        <v>1</v>
      </c>
      <c r="AJ373">
        <v>1</v>
      </c>
      <c r="AK373">
        <v>0</v>
      </c>
      <c r="AL373">
        <v>1</v>
      </c>
      <c r="AM373">
        <v>1</v>
      </c>
      <c r="AN373" t="s">
        <v>46</v>
      </c>
      <c r="AO373" t="s">
        <v>46</v>
      </c>
      <c r="AP373">
        <v>0</v>
      </c>
      <c r="AQ373" t="s">
        <v>46</v>
      </c>
      <c r="AR373">
        <v>0</v>
      </c>
      <c r="AS373">
        <v>2022</v>
      </c>
    </row>
    <row r="374" spans="1:45" x14ac:dyDescent="0.3">
      <c r="A374">
        <v>815550006</v>
      </c>
      <c r="B374" t="s">
        <v>177</v>
      </c>
      <c r="C374" t="s">
        <v>41</v>
      </c>
      <c r="D374" t="s">
        <v>42</v>
      </c>
      <c r="E374" t="s">
        <v>43</v>
      </c>
      <c r="F374">
        <v>1</v>
      </c>
      <c r="G374">
        <v>1</v>
      </c>
      <c r="H374">
        <v>1</v>
      </c>
      <c r="I374">
        <v>1</v>
      </c>
      <c r="J374">
        <v>0</v>
      </c>
      <c r="K374">
        <v>0</v>
      </c>
      <c r="L374">
        <v>0</v>
      </c>
      <c r="M374">
        <v>0</v>
      </c>
      <c r="N374" t="s">
        <v>44</v>
      </c>
      <c r="O374" t="s">
        <v>62</v>
      </c>
      <c r="P374">
        <v>1</v>
      </c>
      <c r="Q374">
        <v>1</v>
      </c>
      <c r="R374">
        <v>1</v>
      </c>
      <c r="S374">
        <v>1</v>
      </c>
      <c r="T374">
        <v>1</v>
      </c>
      <c r="U374">
        <v>1</v>
      </c>
      <c r="V374">
        <v>1</v>
      </c>
      <c r="W374">
        <v>1</v>
      </c>
      <c r="X374">
        <v>0</v>
      </c>
      <c r="Y374">
        <v>1</v>
      </c>
      <c r="Z374">
        <v>1</v>
      </c>
      <c r="AA374">
        <v>1</v>
      </c>
      <c r="AB374">
        <v>1</v>
      </c>
      <c r="AC374">
        <v>0</v>
      </c>
      <c r="AD374">
        <v>0</v>
      </c>
      <c r="AE374">
        <v>0</v>
      </c>
      <c r="AF374">
        <v>0</v>
      </c>
      <c r="AG374">
        <v>0</v>
      </c>
      <c r="AH374">
        <v>1</v>
      </c>
      <c r="AI374">
        <v>1</v>
      </c>
      <c r="AJ374">
        <v>1</v>
      </c>
      <c r="AK374">
        <v>0</v>
      </c>
      <c r="AL374">
        <v>1</v>
      </c>
      <c r="AM374">
        <v>1</v>
      </c>
      <c r="AN374">
        <v>1</v>
      </c>
      <c r="AO374">
        <v>1</v>
      </c>
      <c r="AP374">
        <v>1</v>
      </c>
      <c r="AQ374" t="s">
        <v>46</v>
      </c>
      <c r="AR374">
        <v>0</v>
      </c>
      <c r="AS374">
        <v>2022</v>
      </c>
    </row>
    <row r="375" spans="1:45" x14ac:dyDescent="0.3">
      <c r="A375">
        <v>815680001</v>
      </c>
      <c r="B375" t="s">
        <v>178</v>
      </c>
      <c r="C375" t="s">
        <v>41</v>
      </c>
      <c r="D375" t="s">
        <v>42</v>
      </c>
      <c r="E375" t="s">
        <v>43</v>
      </c>
      <c r="F375">
        <v>1</v>
      </c>
      <c r="G375">
        <v>1</v>
      </c>
      <c r="H375">
        <v>1</v>
      </c>
      <c r="I375">
        <v>1</v>
      </c>
      <c r="J375">
        <v>0</v>
      </c>
      <c r="K375">
        <v>0</v>
      </c>
      <c r="L375">
        <v>0</v>
      </c>
      <c r="M375">
        <v>0</v>
      </c>
      <c r="N375" t="s">
        <v>44</v>
      </c>
      <c r="O375" t="s">
        <v>54</v>
      </c>
      <c r="P375">
        <v>1</v>
      </c>
      <c r="Q375">
        <v>0</v>
      </c>
      <c r="R375">
        <v>0</v>
      </c>
      <c r="S375">
        <v>1</v>
      </c>
      <c r="T375">
        <v>1</v>
      </c>
      <c r="U375">
        <v>1</v>
      </c>
      <c r="V375">
        <v>1</v>
      </c>
      <c r="W375">
        <v>1</v>
      </c>
      <c r="X375">
        <v>0</v>
      </c>
      <c r="Y375">
        <v>1</v>
      </c>
      <c r="Z375">
        <v>0</v>
      </c>
      <c r="AA375">
        <v>1</v>
      </c>
      <c r="AB375">
        <v>1</v>
      </c>
      <c r="AC375">
        <v>0</v>
      </c>
      <c r="AD375">
        <v>0</v>
      </c>
      <c r="AE375">
        <v>0</v>
      </c>
      <c r="AF375">
        <v>0</v>
      </c>
      <c r="AG375">
        <v>1</v>
      </c>
      <c r="AH375">
        <v>1</v>
      </c>
      <c r="AI375">
        <v>1</v>
      </c>
      <c r="AJ375">
        <v>1</v>
      </c>
      <c r="AK375">
        <v>0</v>
      </c>
      <c r="AL375">
        <v>1</v>
      </c>
      <c r="AM375">
        <v>1</v>
      </c>
      <c r="AN375">
        <v>1</v>
      </c>
      <c r="AO375">
        <v>1</v>
      </c>
      <c r="AP375">
        <v>1</v>
      </c>
      <c r="AQ375" t="s">
        <v>46</v>
      </c>
      <c r="AR375">
        <v>0</v>
      </c>
      <c r="AS375">
        <v>2022</v>
      </c>
    </row>
    <row r="376" spans="1:45" x14ac:dyDescent="0.3">
      <c r="A376">
        <v>815740003</v>
      </c>
      <c r="B376" t="s">
        <v>179</v>
      </c>
      <c r="C376" t="s">
        <v>41</v>
      </c>
      <c r="D376" t="s">
        <v>42</v>
      </c>
      <c r="E376" t="s">
        <v>43</v>
      </c>
      <c r="F376">
        <v>0</v>
      </c>
      <c r="G376">
        <v>0</v>
      </c>
      <c r="H376">
        <v>0</v>
      </c>
      <c r="I376">
        <v>1</v>
      </c>
      <c r="J376" t="s">
        <v>46</v>
      </c>
      <c r="K376" t="s">
        <v>46</v>
      </c>
      <c r="L376" t="s">
        <v>46</v>
      </c>
      <c r="M376" t="s">
        <v>46</v>
      </c>
      <c r="N376" t="s">
        <v>44</v>
      </c>
      <c r="O376" t="s">
        <v>62</v>
      </c>
      <c r="P376">
        <v>1</v>
      </c>
      <c r="Q376">
        <v>1</v>
      </c>
      <c r="R376">
        <v>1</v>
      </c>
      <c r="S376">
        <v>1</v>
      </c>
      <c r="T376">
        <v>1</v>
      </c>
      <c r="U376">
        <v>0</v>
      </c>
      <c r="V376">
        <v>1</v>
      </c>
      <c r="W376">
        <v>1</v>
      </c>
      <c r="X376">
        <v>0</v>
      </c>
      <c r="Y376">
        <v>1</v>
      </c>
      <c r="Z376">
        <v>0</v>
      </c>
      <c r="AA376">
        <v>1</v>
      </c>
      <c r="AB376">
        <v>1</v>
      </c>
      <c r="AC376">
        <v>1</v>
      </c>
      <c r="AD376">
        <v>0</v>
      </c>
      <c r="AE376">
        <v>0</v>
      </c>
      <c r="AF376">
        <v>0</v>
      </c>
      <c r="AG376">
        <v>0</v>
      </c>
      <c r="AH376">
        <v>0</v>
      </c>
      <c r="AI376">
        <v>0</v>
      </c>
      <c r="AJ376">
        <v>1</v>
      </c>
      <c r="AK376">
        <v>0</v>
      </c>
      <c r="AL376">
        <v>1</v>
      </c>
      <c r="AM376">
        <v>1</v>
      </c>
      <c r="AN376">
        <v>1</v>
      </c>
      <c r="AO376">
        <v>0</v>
      </c>
      <c r="AP376">
        <v>0</v>
      </c>
      <c r="AQ376" t="s">
        <v>46</v>
      </c>
      <c r="AR376">
        <v>0</v>
      </c>
      <c r="AS376">
        <v>2022</v>
      </c>
    </row>
    <row r="377" spans="1:45" x14ac:dyDescent="0.3">
      <c r="A377">
        <v>890580001</v>
      </c>
      <c r="B377" t="s">
        <v>180</v>
      </c>
      <c r="C377" t="s">
        <v>41</v>
      </c>
      <c r="D377" t="s">
        <v>42</v>
      </c>
      <c r="E377" t="s">
        <v>48</v>
      </c>
      <c r="F377">
        <v>1</v>
      </c>
      <c r="G377">
        <v>1</v>
      </c>
      <c r="H377">
        <v>1</v>
      </c>
      <c r="I377">
        <v>1</v>
      </c>
      <c r="J377">
        <v>0</v>
      </c>
      <c r="K377">
        <v>0</v>
      </c>
      <c r="L377">
        <v>0</v>
      </c>
      <c r="M377">
        <v>0</v>
      </c>
      <c r="N377" t="s">
        <v>51</v>
      </c>
      <c r="O377" t="s">
        <v>54</v>
      </c>
      <c r="P377">
        <v>1</v>
      </c>
      <c r="Q377">
        <v>0</v>
      </c>
      <c r="R377">
        <v>0</v>
      </c>
      <c r="S377">
        <v>1</v>
      </c>
      <c r="T377">
        <v>1</v>
      </c>
      <c r="U377">
        <v>1</v>
      </c>
      <c r="V377">
        <v>1</v>
      </c>
      <c r="W377">
        <v>1</v>
      </c>
      <c r="X377">
        <v>0</v>
      </c>
      <c r="Y377">
        <v>1</v>
      </c>
      <c r="Z377">
        <v>1</v>
      </c>
      <c r="AA377">
        <v>1</v>
      </c>
      <c r="AB377">
        <v>1</v>
      </c>
      <c r="AC377">
        <v>0</v>
      </c>
      <c r="AD377">
        <v>0</v>
      </c>
      <c r="AE377">
        <v>0</v>
      </c>
      <c r="AF377">
        <v>0</v>
      </c>
      <c r="AG377">
        <v>0</v>
      </c>
      <c r="AH377">
        <v>1</v>
      </c>
      <c r="AI377">
        <v>1</v>
      </c>
      <c r="AJ377">
        <v>1</v>
      </c>
      <c r="AK377">
        <v>0</v>
      </c>
      <c r="AL377">
        <v>1</v>
      </c>
      <c r="AM377">
        <v>1</v>
      </c>
      <c r="AN377" t="s">
        <v>46</v>
      </c>
      <c r="AO377" t="s">
        <v>46</v>
      </c>
      <c r="AP377">
        <v>0</v>
      </c>
      <c r="AQ377" t="s">
        <v>46</v>
      </c>
      <c r="AR377">
        <v>0</v>
      </c>
      <c r="AS377">
        <v>2022</v>
      </c>
    </row>
    <row r="378" spans="1:45" x14ac:dyDescent="0.3">
      <c r="A378">
        <v>815800000</v>
      </c>
      <c r="B378" t="s">
        <v>181</v>
      </c>
      <c r="C378" t="s">
        <v>41</v>
      </c>
      <c r="D378" t="s">
        <v>42</v>
      </c>
      <c r="E378" t="s">
        <v>48</v>
      </c>
      <c r="F378">
        <v>1</v>
      </c>
      <c r="G378">
        <v>1</v>
      </c>
      <c r="H378">
        <v>1</v>
      </c>
      <c r="I378">
        <v>1</v>
      </c>
      <c r="J378">
        <v>0</v>
      </c>
      <c r="K378">
        <v>0</v>
      </c>
      <c r="L378">
        <v>0</v>
      </c>
      <c r="M378">
        <v>0</v>
      </c>
      <c r="N378" t="s">
        <v>44</v>
      </c>
      <c r="O378" t="s">
        <v>54</v>
      </c>
      <c r="P378">
        <v>1</v>
      </c>
      <c r="Q378">
        <v>0</v>
      </c>
      <c r="R378">
        <v>0</v>
      </c>
      <c r="S378">
        <v>1</v>
      </c>
      <c r="T378">
        <v>1</v>
      </c>
      <c r="U378">
        <v>1</v>
      </c>
      <c r="V378">
        <v>1</v>
      </c>
      <c r="W378">
        <v>1</v>
      </c>
      <c r="X378">
        <v>0</v>
      </c>
      <c r="Y378">
        <v>1</v>
      </c>
      <c r="Z378">
        <v>0</v>
      </c>
      <c r="AA378">
        <v>1</v>
      </c>
      <c r="AB378">
        <v>1</v>
      </c>
      <c r="AC378">
        <v>0</v>
      </c>
      <c r="AD378">
        <v>0</v>
      </c>
      <c r="AE378">
        <v>0</v>
      </c>
      <c r="AF378">
        <v>0</v>
      </c>
      <c r="AG378">
        <v>0</v>
      </c>
      <c r="AH378">
        <v>1</v>
      </c>
      <c r="AI378">
        <v>1</v>
      </c>
      <c r="AJ378">
        <v>1</v>
      </c>
      <c r="AK378">
        <v>0</v>
      </c>
      <c r="AL378">
        <v>1</v>
      </c>
      <c r="AM378">
        <v>1</v>
      </c>
      <c r="AN378" t="s">
        <v>46</v>
      </c>
      <c r="AO378" t="s">
        <v>46</v>
      </c>
      <c r="AP378">
        <v>1</v>
      </c>
      <c r="AQ378" t="s">
        <v>46</v>
      </c>
      <c r="AR378">
        <v>0</v>
      </c>
      <c r="AS378">
        <v>2022</v>
      </c>
    </row>
    <row r="379" spans="1:45" x14ac:dyDescent="0.3">
      <c r="A379">
        <v>815930008</v>
      </c>
      <c r="B379" t="s">
        <v>182</v>
      </c>
      <c r="C379" t="s">
        <v>41</v>
      </c>
      <c r="D379" t="s">
        <v>42</v>
      </c>
      <c r="E379" t="s">
        <v>43</v>
      </c>
      <c r="F379">
        <v>1</v>
      </c>
      <c r="G379">
        <v>1</v>
      </c>
      <c r="H379">
        <v>1</v>
      </c>
      <c r="I379">
        <v>1</v>
      </c>
      <c r="J379">
        <v>0</v>
      </c>
      <c r="K379">
        <v>0</v>
      </c>
      <c r="L379">
        <v>0</v>
      </c>
      <c r="M379">
        <v>0</v>
      </c>
      <c r="N379" t="s">
        <v>51</v>
      </c>
      <c r="O379" t="s">
        <v>54</v>
      </c>
      <c r="P379">
        <v>1</v>
      </c>
      <c r="Q379">
        <v>0</v>
      </c>
      <c r="R379">
        <v>0</v>
      </c>
      <c r="S379">
        <v>1</v>
      </c>
      <c r="T379">
        <v>1</v>
      </c>
      <c r="U379">
        <v>1</v>
      </c>
      <c r="V379">
        <v>1</v>
      </c>
      <c r="W379">
        <v>1</v>
      </c>
      <c r="X379">
        <v>0</v>
      </c>
      <c r="Y379">
        <v>1</v>
      </c>
      <c r="Z379">
        <v>0</v>
      </c>
      <c r="AA379">
        <v>1</v>
      </c>
      <c r="AB379">
        <v>1</v>
      </c>
      <c r="AC379">
        <v>0</v>
      </c>
      <c r="AD379">
        <v>0</v>
      </c>
      <c r="AE379">
        <v>0</v>
      </c>
      <c r="AF379">
        <v>0</v>
      </c>
      <c r="AG379">
        <v>1</v>
      </c>
      <c r="AH379">
        <v>1</v>
      </c>
      <c r="AI379">
        <v>0</v>
      </c>
      <c r="AJ379">
        <v>1</v>
      </c>
      <c r="AK379">
        <v>0</v>
      </c>
      <c r="AL379">
        <v>1</v>
      </c>
      <c r="AM379">
        <v>1</v>
      </c>
      <c r="AN379">
        <v>1</v>
      </c>
      <c r="AO379">
        <v>1</v>
      </c>
      <c r="AP379">
        <v>0</v>
      </c>
      <c r="AQ379" t="s">
        <v>46</v>
      </c>
      <c r="AR379">
        <v>0</v>
      </c>
      <c r="AS379">
        <v>2022</v>
      </c>
    </row>
    <row r="380" spans="1:45" x14ac:dyDescent="0.3">
      <c r="A380">
        <v>816140003</v>
      </c>
      <c r="B380" t="s">
        <v>183</v>
      </c>
      <c r="C380" t="s">
        <v>41</v>
      </c>
      <c r="D380" t="s">
        <v>42</v>
      </c>
      <c r="E380" t="s">
        <v>43</v>
      </c>
      <c r="F380">
        <v>1</v>
      </c>
      <c r="G380">
        <v>1</v>
      </c>
      <c r="H380">
        <v>1</v>
      </c>
      <c r="I380">
        <v>1</v>
      </c>
      <c r="J380" t="s">
        <v>46</v>
      </c>
      <c r="K380" t="s">
        <v>46</v>
      </c>
      <c r="L380" t="s">
        <v>46</v>
      </c>
      <c r="M380" t="s">
        <v>46</v>
      </c>
      <c r="N380" t="s">
        <v>44</v>
      </c>
      <c r="O380" t="s">
        <v>62</v>
      </c>
      <c r="P380">
        <v>1</v>
      </c>
      <c r="Q380">
        <v>1</v>
      </c>
      <c r="R380">
        <v>0</v>
      </c>
      <c r="S380">
        <v>1</v>
      </c>
      <c r="T380">
        <v>1</v>
      </c>
      <c r="U380">
        <v>1</v>
      </c>
      <c r="V380">
        <v>1</v>
      </c>
      <c r="W380">
        <v>1</v>
      </c>
      <c r="X380">
        <v>0</v>
      </c>
      <c r="Y380">
        <v>1</v>
      </c>
      <c r="Z380">
        <v>0</v>
      </c>
      <c r="AA380">
        <v>0</v>
      </c>
      <c r="AB380">
        <v>0</v>
      </c>
      <c r="AC380">
        <v>0</v>
      </c>
      <c r="AD380">
        <v>0</v>
      </c>
      <c r="AE380">
        <v>0</v>
      </c>
      <c r="AF380">
        <v>0</v>
      </c>
      <c r="AG380">
        <v>0</v>
      </c>
      <c r="AH380">
        <v>1</v>
      </c>
      <c r="AI380">
        <v>1</v>
      </c>
      <c r="AJ380">
        <v>1</v>
      </c>
      <c r="AK380">
        <v>0</v>
      </c>
      <c r="AL380">
        <v>1</v>
      </c>
      <c r="AM380">
        <v>1</v>
      </c>
      <c r="AN380">
        <v>1</v>
      </c>
      <c r="AO380">
        <v>1</v>
      </c>
      <c r="AP380">
        <v>1</v>
      </c>
      <c r="AQ380" t="s">
        <v>46</v>
      </c>
      <c r="AR380">
        <v>0</v>
      </c>
      <c r="AS380">
        <v>2022</v>
      </c>
    </row>
    <row r="381" spans="1:45" x14ac:dyDescent="0.3">
      <c r="A381">
        <v>816350006</v>
      </c>
      <c r="B381" t="s">
        <v>184</v>
      </c>
      <c r="C381" t="s">
        <v>41</v>
      </c>
      <c r="D381" t="s">
        <v>42</v>
      </c>
      <c r="E381" t="s">
        <v>68</v>
      </c>
      <c r="F381">
        <v>1</v>
      </c>
      <c r="G381">
        <v>1</v>
      </c>
      <c r="H381">
        <v>1</v>
      </c>
      <c r="I381">
        <v>1</v>
      </c>
      <c r="J381">
        <v>0</v>
      </c>
      <c r="K381">
        <v>1</v>
      </c>
      <c r="L381">
        <v>1</v>
      </c>
      <c r="M381">
        <v>0</v>
      </c>
      <c r="N381" t="s">
        <v>51</v>
      </c>
      <c r="O381" t="s">
        <v>62</v>
      </c>
      <c r="P381">
        <v>1</v>
      </c>
      <c r="Q381">
        <v>1</v>
      </c>
      <c r="R381">
        <v>1</v>
      </c>
      <c r="S381">
        <v>1</v>
      </c>
      <c r="T381">
        <v>1</v>
      </c>
      <c r="U381">
        <v>1</v>
      </c>
      <c r="V381">
        <v>1</v>
      </c>
      <c r="W381">
        <v>1</v>
      </c>
      <c r="X381">
        <v>0</v>
      </c>
      <c r="Y381">
        <v>1</v>
      </c>
      <c r="Z381">
        <v>0</v>
      </c>
      <c r="AA381">
        <v>0</v>
      </c>
      <c r="AB381">
        <v>1</v>
      </c>
      <c r="AC381">
        <v>0</v>
      </c>
      <c r="AD381">
        <v>0</v>
      </c>
      <c r="AE381">
        <v>0</v>
      </c>
      <c r="AF381">
        <v>0</v>
      </c>
      <c r="AG381">
        <v>0</v>
      </c>
      <c r="AH381">
        <v>1</v>
      </c>
      <c r="AI381">
        <v>1</v>
      </c>
      <c r="AJ381">
        <v>1</v>
      </c>
      <c r="AK381">
        <v>0</v>
      </c>
      <c r="AL381">
        <v>1</v>
      </c>
      <c r="AM381">
        <v>1</v>
      </c>
      <c r="AN381">
        <v>1</v>
      </c>
      <c r="AO381">
        <v>1</v>
      </c>
      <c r="AP381">
        <v>0</v>
      </c>
      <c r="AQ381" t="s">
        <v>46</v>
      </c>
      <c r="AR381">
        <v>0</v>
      </c>
      <c r="AS381">
        <v>2022</v>
      </c>
    </row>
    <row r="382" spans="1:45" x14ac:dyDescent="0.3">
      <c r="A382">
        <v>816400000</v>
      </c>
      <c r="B382" t="s">
        <v>185</v>
      </c>
      <c r="C382" t="s">
        <v>41</v>
      </c>
      <c r="D382" t="s">
        <v>42</v>
      </c>
      <c r="E382" t="s">
        <v>48</v>
      </c>
      <c r="F382">
        <v>1</v>
      </c>
      <c r="G382">
        <v>1</v>
      </c>
      <c r="H382">
        <v>1</v>
      </c>
      <c r="I382">
        <v>1</v>
      </c>
      <c r="J382">
        <v>0</v>
      </c>
      <c r="K382">
        <v>0</v>
      </c>
      <c r="L382">
        <v>0</v>
      </c>
      <c r="M382">
        <v>0</v>
      </c>
      <c r="N382" t="s">
        <v>51</v>
      </c>
      <c r="O382" t="s">
        <v>54</v>
      </c>
      <c r="P382">
        <v>1</v>
      </c>
      <c r="Q382">
        <v>0</v>
      </c>
      <c r="R382">
        <v>0</v>
      </c>
      <c r="S382">
        <v>1</v>
      </c>
      <c r="T382">
        <v>1</v>
      </c>
      <c r="U382">
        <v>1</v>
      </c>
      <c r="V382">
        <v>1</v>
      </c>
      <c r="W382">
        <v>1</v>
      </c>
      <c r="X382">
        <v>0</v>
      </c>
      <c r="Y382">
        <v>1</v>
      </c>
      <c r="Z382">
        <v>0</v>
      </c>
      <c r="AA382">
        <v>0</v>
      </c>
      <c r="AB382">
        <v>1</v>
      </c>
      <c r="AC382">
        <v>0</v>
      </c>
      <c r="AD382">
        <v>0</v>
      </c>
      <c r="AE382">
        <v>0</v>
      </c>
      <c r="AF382">
        <v>0</v>
      </c>
      <c r="AG382">
        <v>0</v>
      </c>
      <c r="AH382">
        <v>1</v>
      </c>
      <c r="AI382">
        <v>1</v>
      </c>
      <c r="AJ382">
        <v>1</v>
      </c>
      <c r="AK382">
        <v>0</v>
      </c>
      <c r="AL382">
        <v>1</v>
      </c>
      <c r="AM382">
        <v>1</v>
      </c>
      <c r="AN382" t="s">
        <v>46</v>
      </c>
      <c r="AO382" t="s">
        <v>46</v>
      </c>
      <c r="AP382">
        <v>1</v>
      </c>
      <c r="AQ382" t="s">
        <v>46</v>
      </c>
      <c r="AR382">
        <v>0</v>
      </c>
      <c r="AS382">
        <v>2022</v>
      </c>
    </row>
    <row r="383" spans="1:45" x14ac:dyDescent="0.3">
      <c r="A383">
        <v>816530008</v>
      </c>
      <c r="B383" t="s">
        <v>186</v>
      </c>
      <c r="C383" t="s">
        <v>41</v>
      </c>
      <c r="D383" t="s">
        <v>42</v>
      </c>
      <c r="E383" t="s">
        <v>48</v>
      </c>
      <c r="F383">
        <v>1</v>
      </c>
      <c r="G383">
        <v>1</v>
      </c>
      <c r="H383">
        <v>1</v>
      </c>
      <c r="I383">
        <v>1</v>
      </c>
      <c r="J383">
        <v>0</v>
      </c>
      <c r="K383">
        <v>0</v>
      </c>
      <c r="L383">
        <v>0</v>
      </c>
      <c r="M383">
        <v>0</v>
      </c>
      <c r="N383" t="s">
        <v>46</v>
      </c>
      <c r="O383" t="s">
        <v>46</v>
      </c>
      <c r="P383" t="s">
        <v>46</v>
      </c>
      <c r="Q383" t="s">
        <v>46</v>
      </c>
      <c r="R383" t="s">
        <v>46</v>
      </c>
      <c r="S383" t="s">
        <v>46</v>
      </c>
      <c r="T383" t="s">
        <v>46</v>
      </c>
      <c r="U383">
        <v>0</v>
      </c>
      <c r="V383">
        <v>1</v>
      </c>
      <c r="W383">
        <v>1</v>
      </c>
      <c r="X383">
        <v>0</v>
      </c>
      <c r="Y383" t="s">
        <v>46</v>
      </c>
      <c r="Z383">
        <v>0</v>
      </c>
      <c r="AA383" t="s">
        <v>46</v>
      </c>
      <c r="AB383" t="s">
        <v>46</v>
      </c>
      <c r="AC383" t="s">
        <v>46</v>
      </c>
      <c r="AD383">
        <v>0</v>
      </c>
      <c r="AE383">
        <v>0</v>
      </c>
      <c r="AF383">
        <v>0</v>
      </c>
      <c r="AG383">
        <v>0</v>
      </c>
      <c r="AH383">
        <v>1</v>
      </c>
      <c r="AI383">
        <v>1</v>
      </c>
      <c r="AJ383" t="s">
        <v>46</v>
      </c>
      <c r="AK383">
        <v>0</v>
      </c>
      <c r="AL383" t="s">
        <v>46</v>
      </c>
      <c r="AM383" t="s">
        <v>46</v>
      </c>
      <c r="AN383" t="s">
        <v>46</v>
      </c>
      <c r="AO383" t="s">
        <v>46</v>
      </c>
      <c r="AP383" t="s">
        <v>46</v>
      </c>
      <c r="AQ383" t="s">
        <v>46</v>
      </c>
      <c r="AR383">
        <v>0</v>
      </c>
      <c r="AS383">
        <v>2022</v>
      </c>
    </row>
    <row r="384" spans="1:45" x14ac:dyDescent="0.3">
      <c r="A384">
        <v>816660009</v>
      </c>
      <c r="B384" t="s">
        <v>187</v>
      </c>
      <c r="C384" t="s">
        <v>41</v>
      </c>
      <c r="D384" t="s">
        <v>42</v>
      </c>
      <c r="E384" t="s">
        <v>48</v>
      </c>
      <c r="F384">
        <v>1</v>
      </c>
      <c r="G384">
        <v>1</v>
      </c>
      <c r="H384">
        <v>1</v>
      </c>
      <c r="I384">
        <v>1</v>
      </c>
      <c r="J384">
        <v>0</v>
      </c>
      <c r="K384">
        <v>0</v>
      </c>
      <c r="L384">
        <v>0</v>
      </c>
      <c r="M384">
        <v>0</v>
      </c>
      <c r="N384" t="s">
        <v>51</v>
      </c>
      <c r="O384" t="s">
        <v>54</v>
      </c>
      <c r="P384">
        <v>1</v>
      </c>
      <c r="Q384">
        <v>0</v>
      </c>
      <c r="R384">
        <v>0</v>
      </c>
      <c r="S384">
        <v>1</v>
      </c>
      <c r="T384">
        <v>1</v>
      </c>
      <c r="U384">
        <v>1</v>
      </c>
      <c r="V384">
        <v>1</v>
      </c>
      <c r="W384">
        <v>1</v>
      </c>
      <c r="X384">
        <v>0</v>
      </c>
      <c r="Y384">
        <v>1</v>
      </c>
      <c r="Z384">
        <v>0</v>
      </c>
      <c r="AA384">
        <v>1</v>
      </c>
      <c r="AB384">
        <v>1</v>
      </c>
      <c r="AC384">
        <v>0</v>
      </c>
      <c r="AD384">
        <v>0</v>
      </c>
      <c r="AE384">
        <v>0</v>
      </c>
      <c r="AF384">
        <v>0</v>
      </c>
      <c r="AG384">
        <v>0</v>
      </c>
      <c r="AH384">
        <v>1</v>
      </c>
      <c r="AI384">
        <v>0</v>
      </c>
      <c r="AJ384">
        <v>1</v>
      </c>
      <c r="AK384">
        <v>0</v>
      </c>
      <c r="AL384">
        <v>1</v>
      </c>
      <c r="AM384">
        <v>1</v>
      </c>
      <c r="AN384" t="s">
        <v>46</v>
      </c>
      <c r="AO384" t="s">
        <v>46</v>
      </c>
      <c r="AP384">
        <v>1</v>
      </c>
      <c r="AQ384" t="s">
        <v>46</v>
      </c>
      <c r="AR384">
        <v>0</v>
      </c>
      <c r="AS384">
        <v>2022</v>
      </c>
    </row>
    <row r="385" spans="1:45" x14ac:dyDescent="0.3">
      <c r="A385">
        <v>816720002</v>
      </c>
      <c r="B385" t="s">
        <v>188</v>
      </c>
      <c r="C385" t="s">
        <v>41</v>
      </c>
      <c r="D385" t="s">
        <v>42</v>
      </c>
      <c r="E385" t="s">
        <v>43</v>
      </c>
      <c r="F385">
        <v>1</v>
      </c>
      <c r="G385">
        <v>1</v>
      </c>
      <c r="H385">
        <v>1</v>
      </c>
      <c r="I385">
        <v>1</v>
      </c>
      <c r="J385" t="s">
        <v>46</v>
      </c>
      <c r="K385" t="s">
        <v>46</v>
      </c>
      <c r="L385" t="s">
        <v>46</v>
      </c>
      <c r="M385" t="s">
        <v>46</v>
      </c>
      <c r="N385" t="s">
        <v>44</v>
      </c>
      <c r="O385" t="s">
        <v>54</v>
      </c>
      <c r="P385">
        <v>1</v>
      </c>
      <c r="Q385">
        <v>0</v>
      </c>
      <c r="R385">
        <v>0</v>
      </c>
      <c r="S385">
        <v>1</v>
      </c>
      <c r="T385">
        <v>1</v>
      </c>
      <c r="U385">
        <v>1</v>
      </c>
      <c r="V385">
        <v>1</v>
      </c>
      <c r="W385">
        <v>1</v>
      </c>
      <c r="X385">
        <v>0</v>
      </c>
      <c r="Y385">
        <v>1</v>
      </c>
      <c r="Z385">
        <v>1</v>
      </c>
      <c r="AA385">
        <v>1</v>
      </c>
      <c r="AB385">
        <v>1</v>
      </c>
      <c r="AC385">
        <v>0</v>
      </c>
      <c r="AD385">
        <v>0</v>
      </c>
      <c r="AE385">
        <v>1</v>
      </c>
      <c r="AF385">
        <v>0</v>
      </c>
      <c r="AG385">
        <v>0</v>
      </c>
      <c r="AH385">
        <v>1</v>
      </c>
      <c r="AI385">
        <v>1</v>
      </c>
      <c r="AJ385">
        <v>1</v>
      </c>
      <c r="AK385">
        <v>0</v>
      </c>
      <c r="AL385">
        <v>1</v>
      </c>
      <c r="AM385">
        <v>1</v>
      </c>
      <c r="AN385">
        <v>1</v>
      </c>
      <c r="AO385">
        <v>1</v>
      </c>
      <c r="AP385">
        <v>0</v>
      </c>
      <c r="AQ385" t="s">
        <v>46</v>
      </c>
      <c r="AR385">
        <v>0</v>
      </c>
      <c r="AS385">
        <v>2022</v>
      </c>
    </row>
    <row r="386" spans="1:45" x14ac:dyDescent="0.3">
      <c r="A386">
        <v>818250006</v>
      </c>
      <c r="B386" t="s">
        <v>189</v>
      </c>
      <c r="C386" t="s">
        <v>41</v>
      </c>
      <c r="D386" t="s">
        <v>42</v>
      </c>
      <c r="E386" t="s">
        <v>48</v>
      </c>
      <c r="F386">
        <v>1</v>
      </c>
      <c r="G386">
        <v>1</v>
      </c>
      <c r="H386">
        <v>1</v>
      </c>
      <c r="I386">
        <v>1</v>
      </c>
      <c r="J386">
        <v>0</v>
      </c>
      <c r="K386">
        <v>0</v>
      </c>
      <c r="L386">
        <v>0</v>
      </c>
      <c r="M386">
        <v>0</v>
      </c>
      <c r="N386" t="s">
        <v>51</v>
      </c>
      <c r="O386" t="s">
        <v>54</v>
      </c>
      <c r="P386">
        <v>1</v>
      </c>
      <c r="Q386">
        <v>0</v>
      </c>
      <c r="R386">
        <v>0</v>
      </c>
      <c r="S386">
        <v>1</v>
      </c>
      <c r="T386">
        <v>1</v>
      </c>
      <c r="U386">
        <v>1</v>
      </c>
      <c r="V386">
        <v>1</v>
      </c>
      <c r="W386">
        <v>1</v>
      </c>
      <c r="X386">
        <v>0</v>
      </c>
      <c r="Y386">
        <v>1</v>
      </c>
      <c r="Z386">
        <v>0</v>
      </c>
      <c r="AA386">
        <v>1</v>
      </c>
      <c r="AB386">
        <v>1</v>
      </c>
      <c r="AC386">
        <v>0</v>
      </c>
      <c r="AD386">
        <v>0</v>
      </c>
      <c r="AE386">
        <v>0</v>
      </c>
      <c r="AF386">
        <v>0</v>
      </c>
      <c r="AG386">
        <v>0</v>
      </c>
      <c r="AH386">
        <v>1</v>
      </c>
      <c r="AI386">
        <v>1</v>
      </c>
      <c r="AJ386">
        <v>1</v>
      </c>
      <c r="AK386">
        <v>0</v>
      </c>
      <c r="AL386">
        <v>1</v>
      </c>
      <c r="AM386">
        <v>1</v>
      </c>
      <c r="AN386" t="s">
        <v>46</v>
      </c>
      <c r="AO386" t="s">
        <v>46</v>
      </c>
      <c r="AP386">
        <v>1</v>
      </c>
      <c r="AQ386" t="s">
        <v>46</v>
      </c>
      <c r="AR386">
        <v>0</v>
      </c>
      <c r="AS386">
        <v>2022</v>
      </c>
    </row>
    <row r="387" spans="1:45" x14ac:dyDescent="0.3">
      <c r="A387">
        <v>816880001</v>
      </c>
      <c r="B387" t="s">
        <v>190</v>
      </c>
      <c r="C387" t="s">
        <v>41</v>
      </c>
      <c r="D387" t="s">
        <v>42</v>
      </c>
      <c r="E387" t="s">
        <v>48</v>
      </c>
      <c r="F387">
        <v>1</v>
      </c>
      <c r="G387">
        <v>1</v>
      </c>
      <c r="H387">
        <v>1</v>
      </c>
      <c r="I387">
        <v>1</v>
      </c>
      <c r="J387">
        <v>0</v>
      </c>
      <c r="K387">
        <v>0</v>
      </c>
      <c r="L387">
        <v>0</v>
      </c>
      <c r="M387">
        <v>0</v>
      </c>
      <c r="N387" t="s">
        <v>44</v>
      </c>
      <c r="O387" t="s">
        <v>54</v>
      </c>
      <c r="P387">
        <v>1</v>
      </c>
      <c r="Q387">
        <v>0</v>
      </c>
      <c r="R387">
        <v>0</v>
      </c>
      <c r="S387">
        <v>1</v>
      </c>
      <c r="T387">
        <v>1</v>
      </c>
      <c r="U387">
        <v>1</v>
      </c>
      <c r="V387">
        <v>1</v>
      </c>
      <c r="W387">
        <v>1</v>
      </c>
      <c r="X387">
        <v>0</v>
      </c>
      <c r="Y387">
        <v>1</v>
      </c>
      <c r="Z387">
        <v>0</v>
      </c>
      <c r="AA387">
        <v>1</v>
      </c>
      <c r="AB387">
        <v>1</v>
      </c>
      <c r="AC387">
        <v>0</v>
      </c>
      <c r="AD387">
        <v>0</v>
      </c>
      <c r="AE387">
        <v>0</v>
      </c>
      <c r="AF387">
        <v>0</v>
      </c>
      <c r="AG387">
        <v>0</v>
      </c>
      <c r="AH387">
        <v>1</v>
      </c>
      <c r="AI387">
        <v>1</v>
      </c>
      <c r="AJ387">
        <v>1</v>
      </c>
      <c r="AK387">
        <v>0</v>
      </c>
      <c r="AL387">
        <v>1</v>
      </c>
      <c r="AM387">
        <v>1</v>
      </c>
      <c r="AN387" t="s">
        <v>46</v>
      </c>
      <c r="AO387" t="s">
        <v>46</v>
      </c>
      <c r="AP387">
        <v>0</v>
      </c>
      <c r="AQ387" t="s">
        <v>46</v>
      </c>
      <c r="AR387">
        <v>0</v>
      </c>
      <c r="AS387">
        <v>2022</v>
      </c>
    </row>
    <row r="388" spans="1:45" x14ac:dyDescent="0.3">
      <c r="A388">
        <v>816910007</v>
      </c>
      <c r="B388" t="s">
        <v>191</v>
      </c>
      <c r="C388" t="s">
        <v>41</v>
      </c>
      <c r="D388" t="s">
        <v>42</v>
      </c>
      <c r="E388" t="s">
        <v>61</v>
      </c>
      <c r="F388">
        <v>1</v>
      </c>
      <c r="G388">
        <v>1</v>
      </c>
      <c r="H388">
        <v>1</v>
      </c>
      <c r="I388">
        <v>1</v>
      </c>
      <c r="J388">
        <v>0</v>
      </c>
      <c r="K388">
        <v>0</v>
      </c>
      <c r="L388">
        <v>0</v>
      </c>
      <c r="M388">
        <v>0</v>
      </c>
      <c r="N388" t="s">
        <v>44</v>
      </c>
      <c r="O388" t="s">
        <v>62</v>
      </c>
      <c r="P388">
        <v>1</v>
      </c>
      <c r="Q388">
        <v>1</v>
      </c>
      <c r="R388">
        <v>1</v>
      </c>
      <c r="S388">
        <v>1</v>
      </c>
      <c r="T388">
        <v>1</v>
      </c>
      <c r="U388">
        <v>1</v>
      </c>
      <c r="V388">
        <v>1</v>
      </c>
      <c r="W388">
        <v>1</v>
      </c>
      <c r="X388">
        <v>0</v>
      </c>
      <c r="Y388">
        <v>1</v>
      </c>
      <c r="Z388">
        <v>1</v>
      </c>
      <c r="AA388">
        <v>1</v>
      </c>
      <c r="AB388">
        <v>1</v>
      </c>
      <c r="AC388">
        <v>0</v>
      </c>
      <c r="AD388">
        <v>0</v>
      </c>
      <c r="AE388">
        <v>1</v>
      </c>
      <c r="AF388">
        <v>0</v>
      </c>
      <c r="AG388">
        <v>1</v>
      </c>
      <c r="AH388">
        <v>1</v>
      </c>
      <c r="AI388">
        <v>1</v>
      </c>
      <c r="AJ388">
        <v>1</v>
      </c>
      <c r="AK388">
        <v>0</v>
      </c>
      <c r="AL388">
        <v>1</v>
      </c>
      <c r="AM388">
        <v>1</v>
      </c>
      <c r="AN388">
        <v>1</v>
      </c>
      <c r="AO388">
        <v>1</v>
      </c>
      <c r="AP388">
        <v>1</v>
      </c>
      <c r="AQ388" t="s">
        <v>46</v>
      </c>
      <c r="AR388">
        <v>0</v>
      </c>
      <c r="AS388">
        <v>2022</v>
      </c>
    </row>
    <row r="389" spans="1:45" x14ac:dyDescent="0.3">
      <c r="A389">
        <v>817120002</v>
      </c>
      <c r="B389" t="s">
        <v>192</v>
      </c>
      <c r="C389" t="s">
        <v>41</v>
      </c>
      <c r="D389" t="s">
        <v>42</v>
      </c>
      <c r="E389" t="s">
        <v>48</v>
      </c>
      <c r="F389">
        <v>1</v>
      </c>
      <c r="G389">
        <v>1</v>
      </c>
      <c r="H389">
        <v>1</v>
      </c>
      <c r="I389">
        <v>1</v>
      </c>
      <c r="J389" t="s">
        <v>46</v>
      </c>
      <c r="K389" t="s">
        <v>46</v>
      </c>
      <c r="L389" t="s">
        <v>46</v>
      </c>
      <c r="M389" t="s">
        <v>46</v>
      </c>
      <c r="N389" t="s">
        <v>44</v>
      </c>
      <c r="O389" t="s">
        <v>54</v>
      </c>
      <c r="P389">
        <v>1</v>
      </c>
      <c r="Q389">
        <v>0</v>
      </c>
      <c r="R389">
        <v>0</v>
      </c>
      <c r="S389">
        <v>1</v>
      </c>
      <c r="T389">
        <v>1</v>
      </c>
      <c r="U389">
        <v>1</v>
      </c>
      <c r="V389">
        <v>1</v>
      </c>
      <c r="W389">
        <v>1</v>
      </c>
      <c r="X389">
        <v>0</v>
      </c>
      <c r="Y389">
        <v>1</v>
      </c>
      <c r="Z389">
        <v>0</v>
      </c>
      <c r="AA389">
        <v>1</v>
      </c>
      <c r="AB389">
        <v>1</v>
      </c>
      <c r="AC389">
        <v>0</v>
      </c>
      <c r="AD389">
        <v>0</v>
      </c>
      <c r="AE389">
        <v>0</v>
      </c>
      <c r="AF389">
        <v>0</v>
      </c>
      <c r="AG389">
        <v>1</v>
      </c>
      <c r="AH389">
        <v>1</v>
      </c>
      <c r="AI389">
        <v>1</v>
      </c>
      <c r="AJ389">
        <v>1</v>
      </c>
      <c r="AK389">
        <v>0</v>
      </c>
      <c r="AL389">
        <v>1</v>
      </c>
      <c r="AM389">
        <v>1</v>
      </c>
      <c r="AN389" t="s">
        <v>46</v>
      </c>
      <c r="AO389" t="s">
        <v>46</v>
      </c>
      <c r="AP389">
        <v>1</v>
      </c>
      <c r="AQ389" t="s">
        <v>46</v>
      </c>
      <c r="AR389">
        <v>0</v>
      </c>
      <c r="AS389">
        <v>2022</v>
      </c>
    </row>
    <row r="390" spans="1:45" x14ac:dyDescent="0.3">
      <c r="A390">
        <v>817050006</v>
      </c>
      <c r="B390" t="s">
        <v>193</v>
      </c>
      <c r="C390" t="s">
        <v>41</v>
      </c>
      <c r="D390" t="s">
        <v>42</v>
      </c>
      <c r="E390" t="s">
        <v>48</v>
      </c>
      <c r="F390">
        <v>1</v>
      </c>
      <c r="G390">
        <v>1</v>
      </c>
      <c r="H390">
        <v>1</v>
      </c>
      <c r="I390">
        <v>1</v>
      </c>
      <c r="J390">
        <v>0</v>
      </c>
      <c r="K390">
        <v>0</v>
      </c>
      <c r="L390">
        <v>0</v>
      </c>
      <c r="M390">
        <v>0</v>
      </c>
      <c r="N390" t="s">
        <v>51</v>
      </c>
      <c r="O390" t="s">
        <v>62</v>
      </c>
      <c r="P390">
        <v>1</v>
      </c>
      <c r="Q390">
        <v>1</v>
      </c>
      <c r="R390">
        <v>0</v>
      </c>
      <c r="S390">
        <v>1</v>
      </c>
      <c r="T390">
        <v>1</v>
      </c>
      <c r="U390">
        <v>1</v>
      </c>
      <c r="V390">
        <v>1</v>
      </c>
      <c r="W390">
        <v>1</v>
      </c>
      <c r="X390">
        <v>0</v>
      </c>
      <c r="Y390">
        <v>1</v>
      </c>
      <c r="Z390">
        <v>0</v>
      </c>
      <c r="AA390">
        <v>1</v>
      </c>
      <c r="AB390">
        <v>1</v>
      </c>
      <c r="AC390">
        <v>1</v>
      </c>
      <c r="AD390">
        <v>0</v>
      </c>
      <c r="AE390">
        <v>0</v>
      </c>
      <c r="AF390">
        <v>0</v>
      </c>
      <c r="AG390">
        <v>0</v>
      </c>
      <c r="AH390">
        <v>1</v>
      </c>
      <c r="AI390">
        <v>1</v>
      </c>
      <c r="AJ390">
        <v>1</v>
      </c>
      <c r="AK390">
        <v>0</v>
      </c>
      <c r="AL390">
        <v>1</v>
      </c>
      <c r="AM390">
        <v>1</v>
      </c>
      <c r="AN390" t="s">
        <v>46</v>
      </c>
      <c r="AO390" t="s">
        <v>46</v>
      </c>
      <c r="AP390">
        <v>0</v>
      </c>
      <c r="AQ390" t="s">
        <v>46</v>
      </c>
      <c r="AR390">
        <v>0</v>
      </c>
      <c r="AS390">
        <v>2022</v>
      </c>
    </row>
    <row r="391" spans="1:45" x14ac:dyDescent="0.3">
      <c r="A391">
        <v>823030008</v>
      </c>
      <c r="B391" t="s">
        <v>194</v>
      </c>
      <c r="C391" t="s">
        <v>41</v>
      </c>
      <c r="D391" t="s">
        <v>42</v>
      </c>
      <c r="E391" t="s">
        <v>43</v>
      </c>
      <c r="F391">
        <v>1</v>
      </c>
      <c r="G391">
        <v>1</v>
      </c>
      <c r="H391">
        <v>1</v>
      </c>
      <c r="I391">
        <v>1</v>
      </c>
      <c r="J391">
        <v>0</v>
      </c>
      <c r="K391">
        <v>0</v>
      </c>
      <c r="L391">
        <v>0</v>
      </c>
      <c r="M391">
        <v>0</v>
      </c>
      <c r="N391" t="s">
        <v>51</v>
      </c>
      <c r="O391" t="s">
        <v>54</v>
      </c>
      <c r="P391">
        <v>1</v>
      </c>
      <c r="Q391">
        <v>0</v>
      </c>
      <c r="R391">
        <v>0</v>
      </c>
      <c r="S391">
        <v>1</v>
      </c>
      <c r="T391">
        <v>1</v>
      </c>
      <c r="U391">
        <v>1</v>
      </c>
      <c r="V391">
        <v>1</v>
      </c>
      <c r="W391">
        <v>1</v>
      </c>
      <c r="X391">
        <v>0</v>
      </c>
      <c r="Y391">
        <v>1</v>
      </c>
      <c r="Z391">
        <v>1</v>
      </c>
      <c r="AA391">
        <v>1</v>
      </c>
      <c r="AB391">
        <v>1</v>
      </c>
      <c r="AC391">
        <v>0</v>
      </c>
      <c r="AD391">
        <v>0</v>
      </c>
      <c r="AE391">
        <v>1</v>
      </c>
      <c r="AF391">
        <v>0</v>
      </c>
      <c r="AG391">
        <v>1</v>
      </c>
      <c r="AH391">
        <v>1</v>
      </c>
      <c r="AI391">
        <v>1</v>
      </c>
      <c r="AJ391">
        <v>1</v>
      </c>
      <c r="AK391">
        <v>0</v>
      </c>
      <c r="AL391">
        <v>1</v>
      </c>
      <c r="AM391">
        <v>1</v>
      </c>
      <c r="AN391">
        <v>1</v>
      </c>
      <c r="AO391">
        <v>1</v>
      </c>
      <c r="AP391">
        <v>1</v>
      </c>
      <c r="AQ391" t="s">
        <v>46</v>
      </c>
      <c r="AR391">
        <v>0</v>
      </c>
      <c r="AS391">
        <v>2022</v>
      </c>
    </row>
    <row r="392" spans="1:45" x14ac:dyDescent="0.3">
      <c r="A392">
        <v>817270005</v>
      </c>
      <c r="B392" t="s">
        <v>195</v>
      </c>
      <c r="C392" t="s">
        <v>41</v>
      </c>
      <c r="D392" t="s">
        <v>42</v>
      </c>
      <c r="E392" t="s">
        <v>68</v>
      </c>
      <c r="F392">
        <v>1</v>
      </c>
      <c r="G392">
        <v>1</v>
      </c>
      <c r="H392">
        <v>1</v>
      </c>
      <c r="I392">
        <v>1</v>
      </c>
      <c r="J392">
        <v>0</v>
      </c>
      <c r="K392">
        <v>0</v>
      </c>
      <c r="L392">
        <v>0</v>
      </c>
      <c r="M392">
        <v>0</v>
      </c>
      <c r="N392" t="s">
        <v>44</v>
      </c>
      <c r="O392" t="s">
        <v>54</v>
      </c>
      <c r="P392">
        <v>1</v>
      </c>
      <c r="Q392">
        <v>0</v>
      </c>
      <c r="R392">
        <v>0</v>
      </c>
      <c r="S392">
        <v>1</v>
      </c>
      <c r="T392">
        <v>1</v>
      </c>
      <c r="U392">
        <v>1</v>
      </c>
      <c r="V392">
        <v>1</v>
      </c>
      <c r="W392">
        <v>1</v>
      </c>
      <c r="X392">
        <v>0</v>
      </c>
      <c r="Y392">
        <v>1</v>
      </c>
      <c r="Z392">
        <v>1</v>
      </c>
      <c r="AA392">
        <v>1</v>
      </c>
      <c r="AB392">
        <v>1</v>
      </c>
      <c r="AC392">
        <v>1</v>
      </c>
      <c r="AD392">
        <v>0</v>
      </c>
      <c r="AE392">
        <v>0</v>
      </c>
      <c r="AF392">
        <v>0</v>
      </c>
      <c r="AG392">
        <v>1</v>
      </c>
      <c r="AH392">
        <v>1</v>
      </c>
      <c r="AI392">
        <v>1</v>
      </c>
      <c r="AJ392">
        <v>1</v>
      </c>
      <c r="AK392">
        <v>1</v>
      </c>
      <c r="AL392">
        <v>1</v>
      </c>
      <c r="AM392">
        <v>1</v>
      </c>
      <c r="AN392">
        <v>1</v>
      </c>
      <c r="AO392">
        <v>1</v>
      </c>
      <c r="AP392">
        <v>0</v>
      </c>
      <c r="AQ392" t="s">
        <v>46</v>
      </c>
      <c r="AR392">
        <v>0</v>
      </c>
      <c r="AS392">
        <v>2022</v>
      </c>
    </row>
    <row r="393" spans="1:45" x14ac:dyDescent="0.3">
      <c r="A393">
        <v>817480001</v>
      </c>
      <c r="B393" t="s">
        <v>196</v>
      </c>
      <c r="C393" t="s">
        <v>41</v>
      </c>
      <c r="D393" t="s">
        <v>42</v>
      </c>
      <c r="E393" t="s">
        <v>48</v>
      </c>
      <c r="F393">
        <v>1</v>
      </c>
      <c r="G393">
        <v>1</v>
      </c>
      <c r="H393">
        <v>1</v>
      </c>
      <c r="I393">
        <v>1</v>
      </c>
      <c r="J393">
        <v>0</v>
      </c>
      <c r="K393">
        <v>0</v>
      </c>
      <c r="L393">
        <v>0</v>
      </c>
      <c r="M393">
        <v>0</v>
      </c>
      <c r="N393" t="s">
        <v>46</v>
      </c>
      <c r="O393" t="s">
        <v>46</v>
      </c>
      <c r="P393" t="s">
        <v>46</v>
      </c>
      <c r="Q393" t="s">
        <v>46</v>
      </c>
      <c r="R393" t="s">
        <v>46</v>
      </c>
      <c r="S393" t="s">
        <v>46</v>
      </c>
      <c r="T393" t="s">
        <v>46</v>
      </c>
      <c r="U393">
        <v>1</v>
      </c>
      <c r="V393">
        <v>1</v>
      </c>
      <c r="W393">
        <v>1</v>
      </c>
      <c r="X393">
        <v>0</v>
      </c>
      <c r="Y393" t="s">
        <v>46</v>
      </c>
      <c r="Z393">
        <v>0</v>
      </c>
      <c r="AA393" t="s">
        <v>46</v>
      </c>
      <c r="AB393" t="s">
        <v>46</v>
      </c>
      <c r="AC393" t="s">
        <v>46</v>
      </c>
      <c r="AD393">
        <v>0</v>
      </c>
      <c r="AE393">
        <v>0</v>
      </c>
      <c r="AF393">
        <v>0</v>
      </c>
      <c r="AG393">
        <v>0</v>
      </c>
      <c r="AH393">
        <v>1</v>
      </c>
      <c r="AI393">
        <v>1</v>
      </c>
      <c r="AJ393" t="s">
        <v>46</v>
      </c>
      <c r="AK393">
        <v>0</v>
      </c>
      <c r="AL393" t="s">
        <v>46</v>
      </c>
      <c r="AM393" t="s">
        <v>46</v>
      </c>
      <c r="AN393" t="s">
        <v>46</v>
      </c>
      <c r="AO393" t="s">
        <v>46</v>
      </c>
      <c r="AP393" t="s">
        <v>46</v>
      </c>
      <c r="AQ393" t="s">
        <v>46</v>
      </c>
      <c r="AR393">
        <v>0</v>
      </c>
      <c r="AS393">
        <v>2022</v>
      </c>
    </row>
    <row r="394" spans="1:45" x14ac:dyDescent="0.3">
      <c r="A394">
        <v>817510007</v>
      </c>
      <c r="B394" t="s">
        <v>197</v>
      </c>
      <c r="C394" t="s">
        <v>41</v>
      </c>
      <c r="D394" t="s">
        <v>42</v>
      </c>
      <c r="E394" t="s">
        <v>48</v>
      </c>
      <c r="F394">
        <v>1</v>
      </c>
      <c r="G394">
        <v>1</v>
      </c>
      <c r="H394">
        <v>1</v>
      </c>
      <c r="I394">
        <v>1</v>
      </c>
      <c r="J394">
        <v>0</v>
      </c>
      <c r="K394">
        <v>0</v>
      </c>
      <c r="L394">
        <v>0</v>
      </c>
      <c r="M394">
        <v>0</v>
      </c>
      <c r="N394" t="s">
        <v>46</v>
      </c>
      <c r="O394" t="s">
        <v>46</v>
      </c>
      <c r="P394" t="s">
        <v>46</v>
      </c>
      <c r="Q394" t="s">
        <v>46</v>
      </c>
      <c r="R394" t="s">
        <v>46</v>
      </c>
      <c r="S394" t="s">
        <v>46</v>
      </c>
      <c r="T394" t="s">
        <v>46</v>
      </c>
      <c r="U394">
        <v>1</v>
      </c>
      <c r="V394">
        <v>1</v>
      </c>
      <c r="W394">
        <v>1</v>
      </c>
      <c r="X394">
        <v>0</v>
      </c>
      <c r="Y394" t="s">
        <v>46</v>
      </c>
      <c r="Z394">
        <v>0</v>
      </c>
      <c r="AA394" t="s">
        <v>46</v>
      </c>
      <c r="AB394" t="s">
        <v>46</v>
      </c>
      <c r="AC394" t="s">
        <v>46</v>
      </c>
      <c r="AD394">
        <v>0</v>
      </c>
      <c r="AE394">
        <v>0</v>
      </c>
      <c r="AF394">
        <v>0</v>
      </c>
      <c r="AG394">
        <v>0</v>
      </c>
      <c r="AH394">
        <v>1</v>
      </c>
      <c r="AI394">
        <v>1</v>
      </c>
      <c r="AJ394" t="s">
        <v>46</v>
      </c>
      <c r="AK394">
        <v>0</v>
      </c>
      <c r="AL394" t="s">
        <v>46</v>
      </c>
      <c r="AM394" t="s">
        <v>46</v>
      </c>
      <c r="AN394" t="s">
        <v>46</v>
      </c>
      <c r="AO394" t="s">
        <v>46</v>
      </c>
      <c r="AP394" t="s">
        <v>46</v>
      </c>
      <c r="AQ394" t="s">
        <v>46</v>
      </c>
      <c r="AR394">
        <v>0</v>
      </c>
      <c r="AS394">
        <v>2022</v>
      </c>
    </row>
    <row r="395" spans="1:45" x14ac:dyDescent="0.3">
      <c r="A395">
        <v>817860009</v>
      </c>
      <c r="B395" t="s">
        <v>198</v>
      </c>
      <c r="C395" t="s">
        <v>41</v>
      </c>
      <c r="D395" t="s">
        <v>42</v>
      </c>
      <c r="E395" t="s">
        <v>48</v>
      </c>
      <c r="F395">
        <v>1</v>
      </c>
      <c r="G395">
        <v>1</v>
      </c>
      <c r="H395">
        <v>1</v>
      </c>
      <c r="I395">
        <v>1</v>
      </c>
      <c r="J395">
        <v>0</v>
      </c>
      <c r="K395">
        <v>0</v>
      </c>
      <c r="L395">
        <v>0</v>
      </c>
      <c r="M395">
        <v>0</v>
      </c>
      <c r="N395" t="s">
        <v>46</v>
      </c>
      <c r="O395" t="s">
        <v>46</v>
      </c>
      <c r="P395" t="s">
        <v>46</v>
      </c>
      <c r="Q395" t="s">
        <v>46</v>
      </c>
      <c r="R395" t="s">
        <v>46</v>
      </c>
      <c r="S395" t="s">
        <v>46</v>
      </c>
      <c r="T395" t="s">
        <v>46</v>
      </c>
      <c r="U395">
        <v>1</v>
      </c>
      <c r="V395">
        <v>1</v>
      </c>
      <c r="W395">
        <v>1</v>
      </c>
      <c r="X395">
        <v>0</v>
      </c>
      <c r="Y395" t="s">
        <v>46</v>
      </c>
      <c r="Z395">
        <v>0</v>
      </c>
      <c r="AA395" t="s">
        <v>46</v>
      </c>
      <c r="AB395" t="s">
        <v>46</v>
      </c>
      <c r="AC395" t="s">
        <v>46</v>
      </c>
      <c r="AD395">
        <v>0</v>
      </c>
      <c r="AE395">
        <v>0</v>
      </c>
      <c r="AF395">
        <v>0</v>
      </c>
      <c r="AG395">
        <v>0</v>
      </c>
      <c r="AH395">
        <v>1</v>
      </c>
      <c r="AI395">
        <v>1</v>
      </c>
      <c r="AJ395" t="s">
        <v>46</v>
      </c>
      <c r="AK395">
        <v>0</v>
      </c>
      <c r="AL395" t="s">
        <v>46</v>
      </c>
      <c r="AM395" t="s">
        <v>46</v>
      </c>
      <c r="AN395" t="s">
        <v>46</v>
      </c>
      <c r="AO395" t="s">
        <v>46</v>
      </c>
      <c r="AP395" t="s">
        <v>46</v>
      </c>
      <c r="AQ395" t="s">
        <v>46</v>
      </c>
      <c r="AR395">
        <v>0</v>
      </c>
      <c r="AS395">
        <v>2022</v>
      </c>
    </row>
    <row r="396" spans="1:45" x14ac:dyDescent="0.3">
      <c r="A396">
        <v>817990004</v>
      </c>
      <c r="B396" t="s">
        <v>199</v>
      </c>
      <c r="C396" t="s">
        <v>41</v>
      </c>
      <c r="D396" t="s">
        <v>42</v>
      </c>
      <c r="E396" t="s">
        <v>48</v>
      </c>
      <c r="F396">
        <v>1</v>
      </c>
      <c r="G396">
        <v>1</v>
      </c>
      <c r="H396">
        <v>1</v>
      </c>
      <c r="I396">
        <v>1</v>
      </c>
      <c r="J396" t="s">
        <v>46</v>
      </c>
      <c r="K396" t="s">
        <v>46</v>
      </c>
      <c r="L396" t="s">
        <v>46</v>
      </c>
      <c r="M396" t="s">
        <v>46</v>
      </c>
      <c r="N396" t="s">
        <v>44</v>
      </c>
      <c r="O396" t="s">
        <v>54</v>
      </c>
      <c r="P396">
        <v>1</v>
      </c>
      <c r="Q396">
        <v>0</v>
      </c>
      <c r="R396">
        <v>0</v>
      </c>
      <c r="S396">
        <v>1</v>
      </c>
      <c r="T396">
        <v>1</v>
      </c>
      <c r="U396">
        <v>1</v>
      </c>
      <c r="V396">
        <v>1</v>
      </c>
      <c r="W396">
        <v>1</v>
      </c>
      <c r="X396">
        <v>0</v>
      </c>
      <c r="Y396">
        <v>1</v>
      </c>
      <c r="Z396">
        <v>0</v>
      </c>
      <c r="AA396">
        <v>1</v>
      </c>
      <c r="AB396">
        <v>1</v>
      </c>
      <c r="AC396">
        <v>0</v>
      </c>
      <c r="AD396">
        <v>0</v>
      </c>
      <c r="AE396">
        <v>0</v>
      </c>
      <c r="AF396">
        <v>0</v>
      </c>
      <c r="AG396">
        <v>0</v>
      </c>
      <c r="AH396">
        <v>1</v>
      </c>
      <c r="AI396">
        <v>1</v>
      </c>
      <c r="AJ396">
        <v>1</v>
      </c>
      <c r="AK396">
        <v>0</v>
      </c>
      <c r="AL396">
        <v>1</v>
      </c>
      <c r="AM396">
        <v>1</v>
      </c>
      <c r="AN396" t="s">
        <v>46</v>
      </c>
      <c r="AO396" t="s">
        <v>46</v>
      </c>
      <c r="AP396">
        <v>1</v>
      </c>
      <c r="AQ396" t="s">
        <v>46</v>
      </c>
      <c r="AR396">
        <v>0</v>
      </c>
      <c r="AS396">
        <v>2022</v>
      </c>
    </row>
    <row r="397" spans="1:45" x14ac:dyDescent="0.3">
      <c r="A397">
        <v>818030008</v>
      </c>
      <c r="B397" t="s">
        <v>200</v>
      </c>
      <c r="C397" t="s">
        <v>41</v>
      </c>
      <c r="D397" t="s">
        <v>42</v>
      </c>
      <c r="E397" t="s">
        <v>68</v>
      </c>
      <c r="F397">
        <v>1</v>
      </c>
      <c r="G397">
        <v>0</v>
      </c>
      <c r="H397">
        <v>1</v>
      </c>
      <c r="I397">
        <v>1</v>
      </c>
      <c r="J397">
        <v>0</v>
      </c>
      <c r="K397">
        <v>0</v>
      </c>
      <c r="L397">
        <v>0</v>
      </c>
      <c r="M397">
        <v>0</v>
      </c>
      <c r="N397" t="s">
        <v>46</v>
      </c>
      <c r="O397" t="s">
        <v>46</v>
      </c>
      <c r="P397" t="s">
        <v>46</v>
      </c>
      <c r="Q397" t="s">
        <v>46</v>
      </c>
      <c r="R397" t="s">
        <v>46</v>
      </c>
      <c r="S397" t="s">
        <v>46</v>
      </c>
      <c r="T397" t="s">
        <v>46</v>
      </c>
      <c r="U397">
        <v>1</v>
      </c>
      <c r="V397">
        <v>1</v>
      </c>
      <c r="W397">
        <v>1</v>
      </c>
      <c r="X397">
        <v>0</v>
      </c>
      <c r="Y397" t="s">
        <v>46</v>
      </c>
      <c r="Z397">
        <v>0</v>
      </c>
      <c r="AA397" t="s">
        <v>46</v>
      </c>
      <c r="AB397" t="s">
        <v>46</v>
      </c>
      <c r="AC397" t="s">
        <v>46</v>
      </c>
      <c r="AD397">
        <v>0</v>
      </c>
      <c r="AE397">
        <v>0</v>
      </c>
      <c r="AF397">
        <v>0</v>
      </c>
      <c r="AG397">
        <v>1</v>
      </c>
      <c r="AH397">
        <v>1</v>
      </c>
      <c r="AI397">
        <v>1</v>
      </c>
      <c r="AJ397" t="s">
        <v>46</v>
      </c>
      <c r="AK397">
        <v>0</v>
      </c>
      <c r="AL397" t="s">
        <v>46</v>
      </c>
      <c r="AM397" t="s">
        <v>46</v>
      </c>
      <c r="AN397">
        <v>1</v>
      </c>
      <c r="AO397">
        <v>1</v>
      </c>
      <c r="AP397" t="s">
        <v>46</v>
      </c>
      <c r="AQ397" t="s">
        <v>46</v>
      </c>
      <c r="AR397">
        <v>0</v>
      </c>
      <c r="AS397">
        <v>2022</v>
      </c>
    </row>
    <row r="398" spans="1:45" x14ac:dyDescent="0.3">
      <c r="A398">
        <v>818100000</v>
      </c>
      <c r="B398" t="s">
        <v>201</v>
      </c>
      <c r="C398" t="s">
        <v>41</v>
      </c>
      <c r="D398" t="s">
        <v>42</v>
      </c>
      <c r="E398" t="s">
        <v>43</v>
      </c>
      <c r="F398">
        <v>1</v>
      </c>
      <c r="G398">
        <v>1</v>
      </c>
      <c r="H398">
        <v>1</v>
      </c>
      <c r="I398">
        <v>1</v>
      </c>
      <c r="J398">
        <v>0</v>
      </c>
      <c r="K398">
        <v>0</v>
      </c>
      <c r="L398">
        <v>0</v>
      </c>
      <c r="M398">
        <v>0</v>
      </c>
      <c r="N398" t="s">
        <v>44</v>
      </c>
      <c r="O398" t="s">
        <v>54</v>
      </c>
      <c r="P398">
        <v>1</v>
      </c>
      <c r="Q398">
        <v>0</v>
      </c>
      <c r="R398">
        <v>0</v>
      </c>
      <c r="S398">
        <v>1</v>
      </c>
      <c r="T398">
        <v>1</v>
      </c>
      <c r="U398">
        <v>0</v>
      </c>
      <c r="V398">
        <v>1</v>
      </c>
      <c r="W398">
        <v>1</v>
      </c>
      <c r="X398">
        <v>0</v>
      </c>
      <c r="Y398">
        <v>1</v>
      </c>
      <c r="Z398">
        <v>0</v>
      </c>
      <c r="AA398">
        <v>0</v>
      </c>
      <c r="AB398">
        <v>1</v>
      </c>
      <c r="AC398">
        <v>0</v>
      </c>
      <c r="AD398">
        <v>0</v>
      </c>
      <c r="AE398">
        <v>0</v>
      </c>
      <c r="AF398">
        <v>0</v>
      </c>
      <c r="AG398">
        <v>0</v>
      </c>
      <c r="AH398">
        <v>1</v>
      </c>
      <c r="AI398">
        <v>1</v>
      </c>
      <c r="AJ398">
        <v>1</v>
      </c>
      <c r="AK398">
        <v>0</v>
      </c>
      <c r="AL398">
        <v>1</v>
      </c>
      <c r="AM398">
        <v>1</v>
      </c>
      <c r="AN398">
        <v>1</v>
      </c>
      <c r="AO398">
        <v>1</v>
      </c>
      <c r="AP398">
        <v>1</v>
      </c>
      <c r="AQ398" t="s">
        <v>46</v>
      </c>
      <c r="AR398">
        <v>0</v>
      </c>
      <c r="AS398">
        <v>2022</v>
      </c>
    </row>
    <row r="399" spans="1:45" x14ac:dyDescent="0.3">
      <c r="A399">
        <v>818310007</v>
      </c>
      <c r="B399" t="s">
        <v>202</v>
      </c>
      <c r="C399" t="s">
        <v>41</v>
      </c>
      <c r="D399" t="s">
        <v>42</v>
      </c>
      <c r="E399" t="s">
        <v>43</v>
      </c>
      <c r="F399">
        <v>1</v>
      </c>
      <c r="G399">
        <v>1</v>
      </c>
      <c r="H399">
        <v>1</v>
      </c>
      <c r="I399">
        <v>1</v>
      </c>
      <c r="J399" t="s">
        <v>46</v>
      </c>
      <c r="K399" t="s">
        <v>46</v>
      </c>
      <c r="L399" t="s">
        <v>46</v>
      </c>
      <c r="M399" t="s">
        <v>46</v>
      </c>
      <c r="N399" t="s">
        <v>44</v>
      </c>
      <c r="O399" t="s">
        <v>54</v>
      </c>
      <c r="P399">
        <v>1</v>
      </c>
      <c r="Q399">
        <v>0</v>
      </c>
      <c r="R399">
        <v>0</v>
      </c>
      <c r="S399">
        <v>1</v>
      </c>
      <c r="T399">
        <v>1</v>
      </c>
      <c r="U399">
        <v>1</v>
      </c>
      <c r="V399">
        <v>1</v>
      </c>
      <c r="W399">
        <v>1</v>
      </c>
      <c r="X399">
        <v>0</v>
      </c>
      <c r="Y399">
        <v>1</v>
      </c>
      <c r="Z399">
        <v>0</v>
      </c>
      <c r="AA399">
        <v>0</v>
      </c>
      <c r="AB399">
        <v>1</v>
      </c>
      <c r="AC399">
        <v>0</v>
      </c>
      <c r="AD399">
        <v>0</v>
      </c>
      <c r="AE399">
        <v>0</v>
      </c>
      <c r="AF399">
        <v>0</v>
      </c>
      <c r="AG399">
        <v>0</v>
      </c>
      <c r="AH399">
        <v>1</v>
      </c>
      <c r="AI399">
        <v>1</v>
      </c>
      <c r="AJ399">
        <v>1</v>
      </c>
      <c r="AK399">
        <v>0</v>
      </c>
      <c r="AL399">
        <v>1</v>
      </c>
      <c r="AM399">
        <v>1</v>
      </c>
      <c r="AN399">
        <v>1</v>
      </c>
      <c r="AO399">
        <v>1</v>
      </c>
      <c r="AP399">
        <v>1</v>
      </c>
      <c r="AQ399" t="s">
        <v>46</v>
      </c>
      <c r="AR399">
        <v>0</v>
      </c>
      <c r="AS399">
        <v>2022</v>
      </c>
    </row>
    <row r="400" spans="1:45" x14ac:dyDescent="0.3">
      <c r="A400">
        <v>818460009</v>
      </c>
      <c r="B400" t="s">
        <v>203</v>
      </c>
      <c r="C400" t="s">
        <v>41</v>
      </c>
      <c r="D400" t="s">
        <v>42</v>
      </c>
      <c r="E400" t="s">
        <v>61</v>
      </c>
      <c r="F400">
        <v>1</v>
      </c>
      <c r="G400">
        <v>1</v>
      </c>
      <c r="H400">
        <v>1</v>
      </c>
      <c r="I400">
        <v>1</v>
      </c>
      <c r="J400">
        <v>1</v>
      </c>
      <c r="K400">
        <v>1</v>
      </c>
      <c r="L400">
        <v>1</v>
      </c>
      <c r="M400">
        <v>1</v>
      </c>
      <c r="N400" t="s">
        <v>51</v>
      </c>
      <c r="O400" t="s">
        <v>45</v>
      </c>
      <c r="P400">
        <v>1</v>
      </c>
      <c r="Q400">
        <v>1</v>
      </c>
      <c r="R400">
        <v>1</v>
      </c>
      <c r="S400">
        <v>1</v>
      </c>
      <c r="T400">
        <v>1</v>
      </c>
      <c r="U400">
        <v>1</v>
      </c>
      <c r="V400">
        <v>1</v>
      </c>
      <c r="W400">
        <v>1</v>
      </c>
      <c r="X400">
        <v>1</v>
      </c>
      <c r="Y400">
        <v>1</v>
      </c>
      <c r="Z400">
        <v>1</v>
      </c>
      <c r="AA400">
        <v>1</v>
      </c>
      <c r="AB400">
        <v>1</v>
      </c>
      <c r="AC400">
        <v>0</v>
      </c>
      <c r="AD400">
        <v>1</v>
      </c>
      <c r="AE400">
        <v>1</v>
      </c>
      <c r="AF400">
        <v>0</v>
      </c>
      <c r="AG400">
        <v>1</v>
      </c>
      <c r="AH400">
        <v>1</v>
      </c>
      <c r="AI400">
        <v>1</v>
      </c>
      <c r="AJ400">
        <v>1</v>
      </c>
      <c r="AK400">
        <v>0</v>
      </c>
      <c r="AL400">
        <v>1</v>
      </c>
      <c r="AM400">
        <v>1</v>
      </c>
      <c r="AN400">
        <v>1</v>
      </c>
      <c r="AO400">
        <v>1</v>
      </c>
      <c r="AP400">
        <v>1</v>
      </c>
      <c r="AQ400" t="s">
        <v>46</v>
      </c>
      <c r="AR400">
        <v>0</v>
      </c>
      <c r="AS400">
        <v>2022</v>
      </c>
    </row>
    <row r="401" spans="1:45" x14ac:dyDescent="0.3">
      <c r="A401">
        <v>818780001</v>
      </c>
      <c r="B401" t="s">
        <v>204</v>
      </c>
      <c r="C401" t="s">
        <v>41</v>
      </c>
      <c r="D401" t="s">
        <v>42</v>
      </c>
      <c r="E401" t="s">
        <v>61</v>
      </c>
      <c r="F401">
        <v>1</v>
      </c>
      <c r="G401">
        <v>1</v>
      </c>
      <c r="H401">
        <v>1</v>
      </c>
      <c r="I401">
        <v>1</v>
      </c>
      <c r="J401">
        <v>1</v>
      </c>
      <c r="K401">
        <v>1</v>
      </c>
      <c r="L401">
        <v>1</v>
      </c>
      <c r="M401">
        <v>1</v>
      </c>
      <c r="N401" t="s">
        <v>44</v>
      </c>
      <c r="O401" t="s">
        <v>45</v>
      </c>
      <c r="P401">
        <v>1</v>
      </c>
      <c r="Q401">
        <v>1</v>
      </c>
      <c r="R401">
        <v>1</v>
      </c>
      <c r="S401">
        <v>1</v>
      </c>
      <c r="T401">
        <v>1</v>
      </c>
      <c r="U401">
        <v>1</v>
      </c>
      <c r="V401">
        <v>1</v>
      </c>
      <c r="W401">
        <v>1</v>
      </c>
      <c r="X401">
        <v>1</v>
      </c>
      <c r="Y401">
        <v>1</v>
      </c>
      <c r="Z401">
        <v>1</v>
      </c>
      <c r="AA401">
        <v>1</v>
      </c>
      <c r="AB401">
        <v>1</v>
      </c>
      <c r="AC401">
        <v>1</v>
      </c>
      <c r="AD401">
        <v>0</v>
      </c>
      <c r="AE401">
        <v>1</v>
      </c>
      <c r="AF401">
        <v>0</v>
      </c>
      <c r="AG401">
        <v>1</v>
      </c>
      <c r="AH401">
        <v>1</v>
      </c>
      <c r="AI401">
        <v>1</v>
      </c>
      <c r="AJ401">
        <v>1</v>
      </c>
      <c r="AK401">
        <v>0</v>
      </c>
      <c r="AL401">
        <v>1</v>
      </c>
      <c r="AM401">
        <v>1</v>
      </c>
      <c r="AN401">
        <v>1</v>
      </c>
      <c r="AO401">
        <v>1</v>
      </c>
      <c r="AP401">
        <v>0</v>
      </c>
      <c r="AQ401" t="s">
        <v>46</v>
      </c>
      <c r="AR401">
        <v>0</v>
      </c>
      <c r="AS401">
        <v>2022</v>
      </c>
    </row>
    <row r="402" spans="1:45" x14ac:dyDescent="0.3">
      <c r="A402">
        <v>819180001</v>
      </c>
      <c r="B402" t="s">
        <v>205</v>
      </c>
      <c r="C402" t="s">
        <v>41</v>
      </c>
      <c r="D402" t="s">
        <v>42</v>
      </c>
      <c r="E402" t="s">
        <v>43</v>
      </c>
      <c r="F402">
        <v>1</v>
      </c>
      <c r="G402">
        <v>1</v>
      </c>
      <c r="H402">
        <v>1</v>
      </c>
      <c r="I402">
        <v>1</v>
      </c>
      <c r="J402">
        <v>0</v>
      </c>
      <c r="K402">
        <v>0</v>
      </c>
      <c r="L402">
        <v>0</v>
      </c>
      <c r="M402">
        <v>0</v>
      </c>
      <c r="N402" t="s">
        <v>51</v>
      </c>
      <c r="O402" t="s">
        <v>54</v>
      </c>
      <c r="P402">
        <v>1</v>
      </c>
      <c r="Q402">
        <v>0</v>
      </c>
      <c r="R402">
        <v>0</v>
      </c>
      <c r="S402">
        <v>1</v>
      </c>
      <c r="T402">
        <v>1</v>
      </c>
      <c r="U402">
        <v>1</v>
      </c>
      <c r="V402">
        <v>1</v>
      </c>
      <c r="W402">
        <v>1</v>
      </c>
      <c r="X402">
        <v>0</v>
      </c>
      <c r="Y402">
        <v>1</v>
      </c>
      <c r="Z402">
        <v>1</v>
      </c>
      <c r="AA402">
        <v>0</v>
      </c>
      <c r="AB402">
        <v>1</v>
      </c>
      <c r="AC402">
        <v>0</v>
      </c>
      <c r="AD402">
        <v>0</v>
      </c>
      <c r="AE402">
        <v>0</v>
      </c>
      <c r="AF402">
        <v>0</v>
      </c>
      <c r="AG402">
        <v>0</v>
      </c>
      <c r="AH402">
        <v>1</v>
      </c>
      <c r="AI402">
        <v>0</v>
      </c>
      <c r="AJ402">
        <v>1</v>
      </c>
      <c r="AK402">
        <v>0</v>
      </c>
      <c r="AL402">
        <v>1</v>
      </c>
      <c r="AM402">
        <v>1</v>
      </c>
      <c r="AN402">
        <v>1</v>
      </c>
      <c r="AO402">
        <v>1</v>
      </c>
      <c r="AP402">
        <v>1</v>
      </c>
      <c r="AQ402" t="s">
        <v>46</v>
      </c>
      <c r="AR402">
        <v>0</v>
      </c>
      <c r="AS402">
        <v>2022</v>
      </c>
    </row>
    <row r="403" spans="1:45" x14ac:dyDescent="0.3">
      <c r="A403">
        <v>819440003</v>
      </c>
      <c r="B403" t="s">
        <v>206</v>
      </c>
      <c r="C403" t="s">
        <v>41</v>
      </c>
      <c r="D403" t="s">
        <v>42</v>
      </c>
      <c r="E403" t="s">
        <v>68</v>
      </c>
      <c r="F403">
        <v>1</v>
      </c>
      <c r="G403">
        <v>1</v>
      </c>
      <c r="H403">
        <v>1</v>
      </c>
      <c r="I403">
        <v>1</v>
      </c>
      <c r="J403">
        <v>1</v>
      </c>
      <c r="K403">
        <v>1</v>
      </c>
      <c r="L403">
        <v>1</v>
      </c>
      <c r="M403">
        <v>1</v>
      </c>
      <c r="N403" t="s">
        <v>46</v>
      </c>
      <c r="O403" t="s">
        <v>62</v>
      </c>
      <c r="P403">
        <v>1</v>
      </c>
      <c r="Q403">
        <v>1</v>
      </c>
      <c r="R403">
        <v>1</v>
      </c>
      <c r="S403" t="s">
        <v>46</v>
      </c>
      <c r="T403" t="s">
        <v>46</v>
      </c>
      <c r="U403">
        <v>1</v>
      </c>
      <c r="V403">
        <v>1</v>
      </c>
      <c r="W403">
        <v>0</v>
      </c>
      <c r="X403">
        <v>0</v>
      </c>
      <c r="Y403">
        <v>1</v>
      </c>
      <c r="Z403">
        <v>0</v>
      </c>
      <c r="AA403" t="s">
        <v>46</v>
      </c>
      <c r="AB403" t="s">
        <v>46</v>
      </c>
      <c r="AC403" t="s">
        <v>46</v>
      </c>
      <c r="AD403">
        <v>0</v>
      </c>
      <c r="AE403">
        <v>0</v>
      </c>
      <c r="AF403">
        <v>0</v>
      </c>
      <c r="AG403">
        <v>0</v>
      </c>
      <c r="AH403">
        <v>1</v>
      </c>
      <c r="AI403">
        <v>1</v>
      </c>
      <c r="AJ403">
        <v>1</v>
      </c>
      <c r="AK403">
        <v>0</v>
      </c>
      <c r="AL403" t="s">
        <v>46</v>
      </c>
      <c r="AM403" t="s">
        <v>46</v>
      </c>
      <c r="AN403">
        <v>1</v>
      </c>
      <c r="AO403">
        <v>1</v>
      </c>
      <c r="AP403" t="s">
        <v>46</v>
      </c>
      <c r="AQ403" t="s">
        <v>46</v>
      </c>
      <c r="AR403">
        <v>0</v>
      </c>
      <c r="AS403">
        <v>2022</v>
      </c>
    </row>
    <row r="404" spans="1:45" x14ac:dyDescent="0.3">
      <c r="A404">
        <v>819600000</v>
      </c>
      <c r="B404" t="s">
        <v>207</v>
      </c>
      <c r="C404" t="s">
        <v>41</v>
      </c>
      <c r="D404" t="s">
        <v>42</v>
      </c>
      <c r="E404" t="s">
        <v>68</v>
      </c>
      <c r="F404">
        <v>1</v>
      </c>
      <c r="G404">
        <v>1</v>
      </c>
      <c r="H404">
        <v>1</v>
      </c>
      <c r="I404">
        <v>1</v>
      </c>
      <c r="J404">
        <v>0</v>
      </c>
      <c r="K404">
        <v>0</v>
      </c>
      <c r="L404">
        <v>0</v>
      </c>
      <c r="M404">
        <v>0</v>
      </c>
      <c r="N404" t="s">
        <v>46</v>
      </c>
      <c r="O404" t="s">
        <v>46</v>
      </c>
      <c r="P404" t="s">
        <v>46</v>
      </c>
      <c r="Q404" t="s">
        <v>46</v>
      </c>
      <c r="R404" t="s">
        <v>46</v>
      </c>
      <c r="S404" t="s">
        <v>46</v>
      </c>
      <c r="T404" t="s">
        <v>46</v>
      </c>
      <c r="U404">
        <v>1</v>
      </c>
      <c r="V404">
        <v>1</v>
      </c>
      <c r="W404">
        <v>1</v>
      </c>
      <c r="X404">
        <v>0</v>
      </c>
      <c r="Y404" t="s">
        <v>46</v>
      </c>
      <c r="Z404">
        <v>0</v>
      </c>
      <c r="AA404" t="s">
        <v>46</v>
      </c>
      <c r="AB404" t="s">
        <v>46</v>
      </c>
      <c r="AC404" t="s">
        <v>46</v>
      </c>
      <c r="AD404">
        <v>0</v>
      </c>
      <c r="AE404">
        <v>0</v>
      </c>
      <c r="AF404">
        <v>0</v>
      </c>
      <c r="AG404">
        <v>1</v>
      </c>
      <c r="AH404">
        <v>1</v>
      </c>
      <c r="AI404">
        <v>1</v>
      </c>
      <c r="AJ404" t="s">
        <v>46</v>
      </c>
      <c r="AK404">
        <v>0</v>
      </c>
      <c r="AL404" t="s">
        <v>46</v>
      </c>
      <c r="AM404" t="s">
        <v>46</v>
      </c>
      <c r="AN404">
        <v>1</v>
      </c>
      <c r="AO404">
        <v>1</v>
      </c>
      <c r="AP404" t="s">
        <v>46</v>
      </c>
      <c r="AQ404" t="s">
        <v>46</v>
      </c>
      <c r="AR404">
        <v>0</v>
      </c>
      <c r="AS404">
        <v>2022</v>
      </c>
    </row>
    <row r="405" spans="1:45" x14ac:dyDescent="0.3">
      <c r="A405">
        <v>819760009</v>
      </c>
      <c r="B405" t="s">
        <v>208</v>
      </c>
      <c r="C405" t="s">
        <v>41</v>
      </c>
      <c r="D405" t="s">
        <v>42</v>
      </c>
      <c r="E405" t="s">
        <v>43</v>
      </c>
      <c r="F405">
        <v>1</v>
      </c>
      <c r="G405">
        <v>1</v>
      </c>
      <c r="H405">
        <v>1</v>
      </c>
      <c r="I405">
        <v>1</v>
      </c>
      <c r="J405">
        <v>0</v>
      </c>
      <c r="K405">
        <v>0</v>
      </c>
      <c r="L405">
        <v>0</v>
      </c>
      <c r="M405">
        <v>0</v>
      </c>
      <c r="N405" t="s">
        <v>51</v>
      </c>
      <c r="O405" t="s">
        <v>54</v>
      </c>
      <c r="P405">
        <v>1</v>
      </c>
      <c r="Q405">
        <v>0</v>
      </c>
      <c r="R405">
        <v>0</v>
      </c>
      <c r="S405">
        <v>1</v>
      </c>
      <c r="T405">
        <v>1</v>
      </c>
      <c r="U405">
        <v>1</v>
      </c>
      <c r="V405">
        <v>1</v>
      </c>
      <c r="W405">
        <v>1</v>
      </c>
      <c r="X405">
        <v>0</v>
      </c>
      <c r="Y405">
        <v>1</v>
      </c>
      <c r="Z405">
        <v>0</v>
      </c>
      <c r="AA405">
        <v>1</v>
      </c>
      <c r="AB405">
        <v>0</v>
      </c>
      <c r="AC405">
        <v>0</v>
      </c>
      <c r="AD405">
        <v>0</v>
      </c>
      <c r="AE405">
        <v>0</v>
      </c>
      <c r="AF405">
        <v>0</v>
      </c>
      <c r="AG405">
        <v>1</v>
      </c>
      <c r="AH405">
        <v>1</v>
      </c>
      <c r="AI405">
        <v>1</v>
      </c>
      <c r="AJ405">
        <v>1</v>
      </c>
      <c r="AK405">
        <v>0</v>
      </c>
      <c r="AL405">
        <v>1</v>
      </c>
      <c r="AM405">
        <v>1</v>
      </c>
      <c r="AN405">
        <v>1</v>
      </c>
      <c r="AO405">
        <v>1</v>
      </c>
      <c r="AP405">
        <v>1</v>
      </c>
      <c r="AQ405" t="s">
        <v>46</v>
      </c>
      <c r="AR405">
        <v>0</v>
      </c>
      <c r="AS405">
        <v>2022</v>
      </c>
    </row>
    <row r="406" spans="1:45" x14ac:dyDescent="0.3">
      <c r="A406">
        <v>819820002</v>
      </c>
      <c r="B406" t="s">
        <v>209</v>
      </c>
      <c r="C406" t="s">
        <v>41</v>
      </c>
      <c r="D406" t="s">
        <v>42</v>
      </c>
      <c r="E406" t="s">
        <v>43</v>
      </c>
      <c r="F406">
        <v>1</v>
      </c>
      <c r="G406">
        <v>1</v>
      </c>
      <c r="H406">
        <v>1</v>
      </c>
      <c r="I406">
        <v>1</v>
      </c>
      <c r="J406">
        <v>0</v>
      </c>
      <c r="K406">
        <v>0</v>
      </c>
      <c r="L406">
        <v>0</v>
      </c>
      <c r="M406">
        <v>0</v>
      </c>
      <c r="N406" t="s">
        <v>44</v>
      </c>
      <c r="O406" t="s">
        <v>54</v>
      </c>
      <c r="P406">
        <v>1</v>
      </c>
      <c r="Q406">
        <v>0</v>
      </c>
      <c r="R406">
        <v>0</v>
      </c>
      <c r="S406">
        <v>1</v>
      </c>
      <c r="T406">
        <v>1</v>
      </c>
      <c r="U406">
        <v>1</v>
      </c>
      <c r="V406">
        <v>1</v>
      </c>
      <c r="W406">
        <v>1</v>
      </c>
      <c r="X406">
        <v>0</v>
      </c>
      <c r="Y406">
        <v>1</v>
      </c>
      <c r="Z406">
        <v>0</v>
      </c>
      <c r="AA406">
        <v>0</v>
      </c>
      <c r="AB406">
        <v>1</v>
      </c>
      <c r="AC406">
        <v>0</v>
      </c>
      <c r="AD406">
        <v>0</v>
      </c>
      <c r="AE406">
        <v>0</v>
      </c>
      <c r="AF406">
        <v>0</v>
      </c>
      <c r="AG406">
        <v>1</v>
      </c>
      <c r="AH406">
        <v>1</v>
      </c>
      <c r="AI406">
        <v>1</v>
      </c>
      <c r="AJ406">
        <v>1</v>
      </c>
      <c r="AK406">
        <v>0</v>
      </c>
      <c r="AL406">
        <v>1</v>
      </c>
      <c r="AM406">
        <v>1</v>
      </c>
      <c r="AN406">
        <v>1</v>
      </c>
      <c r="AO406">
        <v>1</v>
      </c>
      <c r="AP406">
        <v>0</v>
      </c>
      <c r="AQ406" t="s">
        <v>46</v>
      </c>
      <c r="AR406">
        <v>0</v>
      </c>
      <c r="AS406">
        <v>2022</v>
      </c>
    </row>
    <row r="407" spans="1:45" x14ac:dyDescent="0.3">
      <c r="A407">
        <v>819950006</v>
      </c>
      <c r="B407" t="s">
        <v>210</v>
      </c>
      <c r="C407" t="s">
        <v>41</v>
      </c>
      <c r="D407" t="s">
        <v>42</v>
      </c>
      <c r="E407" t="s">
        <v>48</v>
      </c>
      <c r="F407">
        <v>1</v>
      </c>
      <c r="G407">
        <v>1</v>
      </c>
      <c r="H407">
        <v>1</v>
      </c>
      <c r="I407">
        <v>1</v>
      </c>
      <c r="J407">
        <v>0</v>
      </c>
      <c r="K407">
        <v>0</v>
      </c>
      <c r="L407">
        <v>0</v>
      </c>
      <c r="M407">
        <v>0</v>
      </c>
      <c r="N407" t="s">
        <v>51</v>
      </c>
      <c r="O407" t="s">
        <v>54</v>
      </c>
      <c r="P407">
        <v>0</v>
      </c>
      <c r="Q407">
        <v>0</v>
      </c>
      <c r="R407">
        <v>0</v>
      </c>
      <c r="S407">
        <v>1</v>
      </c>
      <c r="T407">
        <v>1</v>
      </c>
      <c r="U407">
        <v>1</v>
      </c>
      <c r="V407">
        <v>1</v>
      </c>
      <c r="W407">
        <v>1</v>
      </c>
      <c r="X407">
        <v>0</v>
      </c>
      <c r="Y407">
        <v>1</v>
      </c>
      <c r="Z407">
        <v>0</v>
      </c>
      <c r="AA407">
        <v>1</v>
      </c>
      <c r="AB407">
        <v>1</v>
      </c>
      <c r="AC407">
        <v>0</v>
      </c>
      <c r="AD407">
        <v>0</v>
      </c>
      <c r="AE407">
        <v>0</v>
      </c>
      <c r="AF407">
        <v>0</v>
      </c>
      <c r="AG407">
        <v>0</v>
      </c>
      <c r="AH407">
        <v>1</v>
      </c>
      <c r="AI407">
        <v>1</v>
      </c>
      <c r="AJ407">
        <v>1</v>
      </c>
      <c r="AK407">
        <v>0</v>
      </c>
      <c r="AL407">
        <v>1</v>
      </c>
      <c r="AM407">
        <v>1</v>
      </c>
      <c r="AN407" t="s">
        <v>46</v>
      </c>
      <c r="AO407" t="s">
        <v>46</v>
      </c>
      <c r="AP407">
        <v>1</v>
      </c>
      <c r="AQ407" t="s">
        <v>46</v>
      </c>
      <c r="AR407">
        <v>0</v>
      </c>
      <c r="AS407">
        <v>2022</v>
      </c>
    </row>
    <row r="408" spans="1:45" x14ac:dyDescent="0.3">
      <c r="A408">
        <v>820090004</v>
      </c>
      <c r="B408" t="s">
        <v>211</v>
      </c>
      <c r="C408" t="s">
        <v>41</v>
      </c>
      <c r="D408" t="s">
        <v>42</v>
      </c>
      <c r="E408" t="s">
        <v>61</v>
      </c>
      <c r="F408">
        <v>1</v>
      </c>
      <c r="G408">
        <v>1</v>
      </c>
      <c r="H408">
        <v>1</v>
      </c>
      <c r="I408">
        <v>1</v>
      </c>
      <c r="J408">
        <v>1</v>
      </c>
      <c r="K408">
        <v>1</v>
      </c>
      <c r="L408">
        <v>1</v>
      </c>
      <c r="M408">
        <v>0</v>
      </c>
      <c r="N408" t="s">
        <v>44</v>
      </c>
      <c r="O408" t="s">
        <v>54</v>
      </c>
      <c r="P408">
        <v>1</v>
      </c>
      <c r="Q408">
        <v>0</v>
      </c>
      <c r="R408">
        <v>0</v>
      </c>
      <c r="S408">
        <v>1</v>
      </c>
      <c r="T408">
        <v>1</v>
      </c>
      <c r="U408">
        <v>1</v>
      </c>
      <c r="V408">
        <v>1</v>
      </c>
      <c r="W408">
        <v>1</v>
      </c>
      <c r="X408">
        <v>0</v>
      </c>
      <c r="Y408">
        <v>1</v>
      </c>
      <c r="Z408">
        <v>1</v>
      </c>
      <c r="AA408">
        <v>1</v>
      </c>
      <c r="AB408">
        <v>1</v>
      </c>
      <c r="AC408">
        <v>0</v>
      </c>
      <c r="AD408">
        <v>0</v>
      </c>
      <c r="AE408">
        <v>0</v>
      </c>
      <c r="AF408">
        <v>0</v>
      </c>
      <c r="AG408">
        <v>1</v>
      </c>
      <c r="AH408">
        <v>1</v>
      </c>
      <c r="AI408">
        <v>1</v>
      </c>
      <c r="AJ408">
        <v>1</v>
      </c>
      <c r="AK408">
        <v>0</v>
      </c>
      <c r="AL408">
        <v>1</v>
      </c>
      <c r="AM408">
        <v>1</v>
      </c>
      <c r="AN408">
        <v>1</v>
      </c>
      <c r="AO408">
        <v>1</v>
      </c>
      <c r="AP408">
        <v>1</v>
      </c>
      <c r="AQ408" t="s">
        <v>46</v>
      </c>
      <c r="AR408">
        <v>0</v>
      </c>
      <c r="AS408">
        <v>2022</v>
      </c>
    </row>
    <row r="409" spans="1:45" x14ac:dyDescent="0.3">
      <c r="A409">
        <v>820160009</v>
      </c>
      <c r="B409" t="s">
        <v>212</v>
      </c>
      <c r="C409" t="s">
        <v>41</v>
      </c>
      <c r="D409" t="s">
        <v>42</v>
      </c>
      <c r="E409" t="s">
        <v>48</v>
      </c>
      <c r="F409">
        <v>1</v>
      </c>
      <c r="G409">
        <v>1</v>
      </c>
      <c r="H409">
        <v>1</v>
      </c>
      <c r="I409">
        <v>1</v>
      </c>
      <c r="J409">
        <v>0</v>
      </c>
      <c r="K409">
        <v>0</v>
      </c>
      <c r="L409">
        <v>0</v>
      </c>
      <c r="M409">
        <v>0</v>
      </c>
      <c r="N409" t="s">
        <v>44</v>
      </c>
      <c r="O409" t="s">
        <v>54</v>
      </c>
      <c r="P409">
        <v>1</v>
      </c>
      <c r="Q409">
        <v>0</v>
      </c>
      <c r="R409">
        <v>0</v>
      </c>
      <c r="S409">
        <v>1</v>
      </c>
      <c r="T409">
        <v>1</v>
      </c>
      <c r="U409">
        <v>1</v>
      </c>
      <c r="V409">
        <v>1</v>
      </c>
      <c r="W409">
        <v>1</v>
      </c>
      <c r="X409">
        <v>0</v>
      </c>
      <c r="Y409">
        <v>1</v>
      </c>
      <c r="Z409">
        <v>1</v>
      </c>
      <c r="AA409">
        <v>0</v>
      </c>
      <c r="AB409">
        <v>1</v>
      </c>
      <c r="AC409">
        <v>0</v>
      </c>
      <c r="AD409">
        <v>0</v>
      </c>
      <c r="AE409">
        <v>0</v>
      </c>
      <c r="AF409">
        <v>0</v>
      </c>
      <c r="AG409">
        <v>0</v>
      </c>
      <c r="AH409">
        <v>1</v>
      </c>
      <c r="AI409">
        <v>1</v>
      </c>
      <c r="AJ409">
        <v>1</v>
      </c>
      <c r="AK409">
        <v>0</v>
      </c>
      <c r="AL409">
        <v>1</v>
      </c>
      <c r="AM409">
        <v>1</v>
      </c>
      <c r="AN409" t="s">
        <v>46</v>
      </c>
      <c r="AO409" t="s">
        <v>46</v>
      </c>
      <c r="AP409">
        <v>1</v>
      </c>
      <c r="AQ409" t="s">
        <v>46</v>
      </c>
      <c r="AR409">
        <v>0</v>
      </c>
      <c r="AS409">
        <v>2022</v>
      </c>
    </row>
    <row r="410" spans="1:45" x14ac:dyDescent="0.3">
      <c r="A410">
        <v>820370005</v>
      </c>
      <c r="B410" t="s">
        <v>213</v>
      </c>
      <c r="C410" t="s">
        <v>41</v>
      </c>
      <c r="D410" t="s">
        <v>42</v>
      </c>
      <c r="E410" t="s">
        <v>48</v>
      </c>
      <c r="F410">
        <v>0</v>
      </c>
      <c r="G410">
        <v>1</v>
      </c>
      <c r="H410">
        <v>1</v>
      </c>
      <c r="I410">
        <v>1</v>
      </c>
      <c r="J410">
        <v>0</v>
      </c>
      <c r="K410">
        <v>0</v>
      </c>
      <c r="L410">
        <v>0</v>
      </c>
      <c r="M410">
        <v>0</v>
      </c>
      <c r="N410" t="s">
        <v>51</v>
      </c>
      <c r="O410" t="s">
        <v>54</v>
      </c>
      <c r="P410">
        <v>1</v>
      </c>
      <c r="Q410">
        <v>0</v>
      </c>
      <c r="R410">
        <v>0</v>
      </c>
      <c r="S410">
        <v>1</v>
      </c>
      <c r="T410">
        <v>1</v>
      </c>
      <c r="U410">
        <v>1</v>
      </c>
      <c r="V410">
        <v>1</v>
      </c>
      <c r="W410">
        <v>1</v>
      </c>
      <c r="X410">
        <v>0</v>
      </c>
      <c r="Y410">
        <v>1</v>
      </c>
      <c r="Z410">
        <v>0</v>
      </c>
      <c r="AA410">
        <v>1</v>
      </c>
      <c r="AB410">
        <v>1</v>
      </c>
      <c r="AC410">
        <v>0</v>
      </c>
      <c r="AD410">
        <v>0</v>
      </c>
      <c r="AE410">
        <v>0</v>
      </c>
      <c r="AF410">
        <v>0</v>
      </c>
      <c r="AG410">
        <v>0</v>
      </c>
      <c r="AH410">
        <v>1</v>
      </c>
      <c r="AI410">
        <v>1</v>
      </c>
      <c r="AJ410">
        <v>1</v>
      </c>
      <c r="AK410">
        <v>0</v>
      </c>
      <c r="AL410">
        <v>1</v>
      </c>
      <c r="AM410">
        <v>1</v>
      </c>
      <c r="AN410" t="s">
        <v>46</v>
      </c>
      <c r="AO410" t="s">
        <v>46</v>
      </c>
      <c r="AP410">
        <v>1</v>
      </c>
      <c r="AQ410" t="s">
        <v>46</v>
      </c>
      <c r="AR410">
        <v>0</v>
      </c>
      <c r="AS410">
        <v>2022</v>
      </c>
    </row>
    <row r="411" spans="1:45" x14ac:dyDescent="0.3">
      <c r="A411">
        <v>820210007</v>
      </c>
      <c r="B411" t="s">
        <v>214</v>
      </c>
      <c r="C411" t="s">
        <v>41</v>
      </c>
      <c r="D411" t="s">
        <v>42</v>
      </c>
      <c r="E411" t="s">
        <v>43</v>
      </c>
      <c r="F411">
        <v>1</v>
      </c>
      <c r="G411">
        <v>1</v>
      </c>
      <c r="H411">
        <v>1</v>
      </c>
      <c r="I411">
        <v>1</v>
      </c>
      <c r="J411">
        <v>0</v>
      </c>
      <c r="K411">
        <v>0</v>
      </c>
      <c r="L411">
        <v>0</v>
      </c>
      <c r="M411">
        <v>0</v>
      </c>
      <c r="N411" t="s">
        <v>44</v>
      </c>
      <c r="O411" t="s">
        <v>54</v>
      </c>
      <c r="P411">
        <v>1</v>
      </c>
      <c r="Q411">
        <v>0</v>
      </c>
      <c r="R411">
        <v>0</v>
      </c>
      <c r="S411">
        <v>1</v>
      </c>
      <c r="T411">
        <v>1</v>
      </c>
      <c r="U411">
        <v>1</v>
      </c>
      <c r="V411">
        <v>1</v>
      </c>
      <c r="W411">
        <v>1</v>
      </c>
      <c r="X411">
        <v>0</v>
      </c>
      <c r="Y411">
        <v>1</v>
      </c>
      <c r="Z411">
        <v>1</v>
      </c>
      <c r="AA411">
        <v>0</v>
      </c>
      <c r="AB411">
        <v>1</v>
      </c>
      <c r="AC411">
        <v>0</v>
      </c>
      <c r="AD411">
        <v>0</v>
      </c>
      <c r="AE411">
        <v>1</v>
      </c>
      <c r="AF411">
        <v>0</v>
      </c>
      <c r="AG411">
        <v>0</v>
      </c>
      <c r="AH411">
        <v>1</v>
      </c>
      <c r="AI411">
        <v>1</v>
      </c>
      <c r="AJ411">
        <v>1</v>
      </c>
      <c r="AK411">
        <v>0</v>
      </c>
      <c r="AL411">
        <v>1</v>
      </c>
      <c r="AM411">
        <v>1</v>
      </c>
      <c r="AN411">
        <v>1</v>
      </c>
      <c r="AO411">
        <v>1</v>
      </c>
      <c r="AP411">
        <v>0</v>
      </c>
      <c r="AQ411" t="s">
        <v>46</v>
      </c>
      <c r="AR411">
        <v>0</v>
      </c>
      <c r="AS411">
        <v>2022</v>
      </c>
    </row>
    <row r="412" spans="1:45" x14ac:dyDescent="0.3">
      <c r="A412">
        <v>820420002</v>
      </c>
      <c r="B412" t="s">
        <v>215</v>
      </c>
      <c r="C412" t="s">
        <v>41</v>
      </c>
      <c r="D412" t="s">
        <v>42</v>
      </c>
      <c r="E412" t="s">
        <v>48</v>
      </c>
      <c r="F412">
        <v>1</v>
      </c>
      <c r="G412">
        <v>1</v>
      </c>
      <c r="H412">
        <v>1</v>
      </c>
      <c r="I412">
        <v>1</v>
      </c>
      <c r="J412">
        <v>0</v>
      </c>
      <c r="K412">
        <v>0</v>
      </c>
      <c r="L412">
        <v>0</v>
      </c>
      <c r="M412">
        <v>0</v>
      </c>
      <c r="N412" t="s">
        <v>44</v>
      </c>
      <c r="O412" t="s">
        <v>54</v>
      </c>
      <c r="P412">
        <v>1</v>
      </c>
      <c r="Q412">
        <v>0</v>
      </c>
      <c r="R412">
        <v>0</v>
      </c>
      <c r="S412">
        <v>1</v>
      </c>
      <c r="T412">
        <v>1</v>
      </c>
      <c r="U412">
        <v>1</v>
      </c>
      <c r="V412">
        <v>1</v>
      </c>
      <c r="W412">
        <v>1</v>
      </c>
      <c r="X412">
        <v>0</v>
      </c>
      <c r="Y412">
        <v>1</v>
      </c>
      <c r="Z412">
        <v>0</v>
      </c>
      <c r="AA412">
        <v>0</v>
      </c>
      <c r="AB412">
        <v>1</v>
      </c>
      <c r="AC412">
        <v>1</v>
      </c>
      <c r="AD412">
        <v>0</v>
      </c>
      <c r="AE412">
        <v>1</v>
      </c>
      <c r="AF412">
        <v>0</v>
      </c>
      <c r="AG412">
        <v>1</v>
      </c>
      <c r="AH412">
        <v>1</v>
      </c>
      <c r="AI412">
        <v>1</v>
      </c>
      <c r="AJ412">
        <v>1</v>
      </c>
      <c r="AK412">
        <v>0</v>
      </c>
      <c r="AL412">
        <v>1</v>
      </c>
      <c r="AM412">
        <v>1</v>
      </c>
      <c r="AN412" t="s">
        <v>46</v>
      </c>
      <c r="AO412" t="s">
        <v>46</v>
      </c>
      <c r="AP412">
        <v>1</v>
      </c>
      <c r="AQ412" t="s">
        <v>46</v>
      </c>
      <c r="AR412">
        <v>0</v>
      </c>
      <c r="AS412">
        <v>2022</v>
      </c>
    </row>
    <row r="413" spans="1:45" x14ac:dyDescent="0.3">
      <c r="A413">
        <v>820550006</v>
      </c>
      <c r="B413" t="s">
        <v>216</v>
      </c>
      <c r="C413" t="s">
        <v>41</v>
      </c>
      <c r="D413" t="s">
        <v>42</v>
      </c>
      <c r="E413" t="s">
        <v>61</v>
      </c>
      <c r="F413">
        <v>1</v>
      </c>
      <c r="G413">
        <v>1</v>
      </c>
      <c r="H413">
        <v>1</v>
      </c>
      <c r="I413">
        <v>1</v>
      </c>
      <c r="J413">
        <v>1</v>
      </c>
      <c r="K413">
        <v>1</v>
      </c>
      <c r="L413">
        <v>1</v>
      </c>
      <c r="M413">
        <v>1</v>
      </c>
      <c r="N413" t="s">
        <v>51</v>
      </c>
      <c r="O413" t="s">
        <v>45</v>
      </c>
      <c r="P413">
        <v>1</v>
      </c>
      <c r="Q413">
        <v>1</v>
      </c>
      <c r="R413">
        <v>1</v>
      </c>
      <c r="S413">
        <v>1</v>
      </c>
      <c r="T413">
        <v>1</v>
      </c>
      <c r="U413">
        <v>1</v>
      </c>
      <c r="V413">
        <v>1</v>
      </c>
      <c r="W413">
        <v>1</v>
      </c>
      <c r="X413">
        <v>1</v>
      </c>
      <c r="Y413">
        <v>1</v>
      </c>
      <c r="Z413">
        <v>1</v>
      </c>
      <c r="AA413">
        <v>1</v>
      </c>
      <c r="AB413">
        <v>1</v>
      </c>
      <c r="AC413">
        <v>0</v>
      </c>
      <c r="AD413">
        <v>0</v>
      </c>
      <c r="AE413">
        <v>0</v>
      </c>
      <c r="AF413">
        <v>0</v>
      </c>
      <c r="AG413">
        <v>1</v>
      </c>
      <c r="AH413">
        <v>1</v>
      </c>
      <c r="AI413">
        <v>1</v>
      </c>
      <c r="AJ413">
        <v>1</v>
      </c>
      <c r="AK413">
        <v>0</v>
      </c>
      <c r="AL413">
        <v>1</v>
      </c>
      <c r="AM413">
        <v>1</v>
      </c>
      <c r="AN413">
        <v>1</v>
      </c>
      <c r="AO413">
        <v>1</v>
      </c>
      <c r="AP413">
        <v>0</v>
      </c>
      <c r="AQ413" t="s">
        <v>46</v>
      </c>
      <c r="AR413">
        <v>0</v>
      </c>
      <c r="AS413">
        <v>2022</v>
      </c>
    </row>
    <row r="414" spans="1:45" x14ac:dyDescent="0.3">
      <c r="A414">
        <v>820680001</v>
      </c>
      <c r="B414" t="s">
        <v>217</v>
      </c>
      <c r="C414" t="s">
        <v>41</v>
      </c>
      <c r="D414" t="s">
        <v>42</v>
      </c>
      <c r="E414" t="s">
        <v>48</v>
      </c>
      <c r="F414">
        <v>1</v>
      </c>
      <c r="G414">
        <v>1</v>
      </c>
      <c r="H414">
        <v>1</v>
      </c>
      <c r="I414">
        <v>1</v>
      </c>
      <c r="J414">
        <v>0</v>
      </c>
      <c r="K414">
        <v>0</v>
      </c>
      <c r="L414">
        <v>0</v>
      </c>
      <c r="M414">
        <v>0</v>
      </c>
      <c r="N414" t="s">
        <v>46</v>
      </c>
      <c r="O414" t="s">
        <v>46</v>
      </c>
      <c r="P414" t="s">
        <v>46</v>
      </c>
      <c r="Q414" t="s">
        <v>46</v>
      </c>
      <c r="R414" t="s">
        <v>46</v>
      </c>
      <c r="S414" t="s">
        <v>46</v>
      </c>
      <c r="T414" t="s">
        <v>46</v>
      </c>
      <c r="U414">
        <v>1</v>
      </c>
      <c r="V414">
        <v>1</v>
      </c>
      <c r="W414">
        <v>1</v>
      </c>
      <c r="X414">
        <v>0</v>
      </c>
      <c r="Y414" t="s">
        <v>46</v>
      </c>
      <c r="Z414">
        <v>0</v>
      </c>
      <c r="AA414" t="s">
        <v>46</v>
      </c>
      <c r="AB414" t="s">
        <v>46</v>
      </c>
      <c r="AC414" t="s">
        <v>46</v>
      </c>
      <c r="AD414">
        <v>0</v>
      </c>
      <c r="AE414">
        <v>0</v>
      </c>
      <c r="AF414">
        <v>0</v>
      </c>
      <c r="AG414">
        <v>0</v>
      </c>
      <c r="AH414">
        <v>1</v>
      </c>
      <c r="AI414">
        <v>1</v>
      </c>
      <c r="AJ414" t="s">
        <v>46</v>
      </c>
      <c r="AK414">
        <v>0</v>
      </c>
      <c r="AL414" t="s">
        <v>46</v>
      </c>
      <c r="AM414" t="s">
        <v>46</v>
      </c>
      <c r="AN414" t="s">
        <v>46</v>
      </c>
      <c r="AO414" t="s">
        <v>46</v>
      </c>
      <c r="AP414" t="s">
        <v>46</v>
      </c>
      <c r="AQ414" t="s">
        <v>46</v>
      </c>
      <c r="AR414">
        <v>0</v>
      </c>
      <c r="AS414">
        <v>2022</v>
      </c>
    </row>
    <row r="415" spans="1:45" x14ac:dyDescent="0.3">
      <c r="A415">
        <v>820740003</v>
      </c>
      <c r="B415" t="s">
        <v>218</v>
      </c>
      <c r="C415" t="s">
        <v>41</v>
      </c>
      <c r="D415" t="s">
        <v>42</v>
      </c>
      <c r="E415" t="s">
        <v>48</v>
      </c>
      <c r="F415">
        <v>1</v>
      </c>
      <c r="G415">
        <v>1</v>
      </c>
      <c r="H415">
        <v>1</v>
      </c>
      <c r="I415">
        <v>1</v>
      </c>
      <c r="J415" t="s">
        <v>46</v>
      </c>
      <c r="K415" t="s">
        <v>46</v>
      </c>
      <c r="L415" t="s">
        <v>46</v>
      </c>
      <c r="M415" t="s">
        <v>46</v>
      </c>
      <c r="N415" t="s">
        <v>44</v>
      </c>
      <c r="O415" t="s">
        <v>54</v>
      </c>
      <c r="P415">
        <v>1</v>
      </c>
      <c r="Q415">
        <v>0</v>
      </c>
      <c r="R415">
        <v>0</v>
      </c>
      <c r="S415">
        <v>1</v>
      </c>
      <c r="T415">
        <v>1</v>
      </c>
      <c r="U415">
        <v>1</v>
      </c>
      <c r="V415">
        <v>1</v>
      </c>
      <c r="W415">
        <v>1</v>
      </c>
      <c r="X415">
        <v>0</v>
      </c>
      <c r="Y415">
        <v>1</v>
      </c>
      <c r="Z415">
        <v>0</v>
      </c>
      <c r="AA415">
        <v>1</v>
      </c>
      <c r="AB415">
        <v>1</v>
      </c>
      <c r="AC415">
        <v>0</v>
      </c>
      <c r="AD415">
        <v>0</v>
      </c>
      <c r="AE415">
        <v>0</v>
      </c>
      <c r="AF415">
        <v>0</v>
      </c>
      <c r="AG415">
        <v>0</v>
      </c>
      <c r="AH415">
        <v>1</v>
      </c>
      <c r="AI415">
        <v>1</v>
      </c>
      <c r="AJ415">
        <v>1</v>
      </c>
      <c r="AK415">
        <v>0</v>
      </c>
      <c r="AL415">
        <v>1</v>
      </c>
      <c r="AM415">
        <v>1</v>
      </c>
      <c r="AN415" t="s">
        <v>46</v>
      </c>
      <c r="AO415" t="s">
        <v>46</v>
      </c>
      <c r="AP415">
        <v>0</v>
      </c>
      <c r="AQ415" t="s">
        <v>46</v>
      </c>
      <c r="AR415">
        <v>0</v>
      </c>
      <c r="AS415">
        <v>2022</v>
      </c>
    </row>
    <row r="416" spans="1:45" x14ac:dyDescent="0.3">
      <c r="A416">
        <v>820800000</v>
      </c>
      <c r="B416" t="s">
        <v>219</v>
      </c>
      <c r="C416" t="s">
        <v>41</v>
      </c>
      <c r="D416" t="s">
        <v>42</v>
      </c>
      <c r="E416" t="s">
        <v>43</v>
      </c>
      <c r="F416">
        <v>1</v>
      </c>
      <c r="G416">
        <v>1</v>
      </c>
      <c r="H416">
        <v>1</v>
      </c>
      <c r="I416">
        <v>1</v>
      </c>
      <c r="J416">
        <v>0</v>
      </c>
      <c r="K416">
        <v>0</v>
      </c>
      <c r="L416">
        <v>0</v>
      </c>
      <c r="M416">
        <v>0</v>
      </c>
      <c r="N416" t="s">
        <v>51</v>
      </c>
      <c r="O416" t="s">
        <v>54</v>
      </c>
      <c r="P416">
        <v>1</v>
      </c>
      <c r="Q416">
        <v>0</v>
      </c>
      <c r="R416">
        <v>0</v>
      </c>
      <c r="S416">
        <v>1</v>
      </c>
      <c r="T416">
        <v>1</v>
      </c>
      <c r="U416">
        <v>1</v>
      </c>
      <c r="V416">
        <v>1</v>
      </c>
      <c r="W416">
        <v>1</v>
      </c>
      <c r="X416">
        <v>0</v>
      </c>
      <c r="Y416">
        <v>1</v>
      </c>
      <c r="Z416">
        <v>0</v>
      </c>
      <c r="AA416">
        <v>0</v>
      </c>
      <c r="AB416">
        <v>0</v>
      </c>
      <c r="AC416">
        <v>0</v>
      </c>
      <c r="AD416">
        <v>0</v>
      </c>
      <c r="AE416">
        <v>0</v>
      </c>
      <c r="AF416">
        <v>0</v>
      </c>
      <c r="AG416">
        <v>1</v>
      </c>
      <c r="AH416">
        <v>1</v>
      </c>
      <c r="AI416">
        <v>0</v>
      </c>
      <c r="AJ416">
        <v>1</v>
      </c>
      <c r="AK416">
        <v>0</v>
      </c>
      <c r="AL416">
        <v>1</v>
      </c>
      <c r="AM416">
        <v>1</v>
      </c>
      <c r="AN416">
        <v>1</v>
      </c>
      <c r="AO416">
        <v>1</v>
      </c>
      <c r="AP416">
        <v>1</v>
      </c>
      <c r="AQ416" t="s">
        <v>46</v>
      </c>
      <c r="AR416">
        <v>0</v>
      </c>
      <c r="AS416">
        <v>2022</v>
      </c>
    </row>
    <row r="417" spans="1:45" x14ac:dyDescent="0.3">
      <c r="A417">
        <v>821070005</v>
      </c>
      <c r="B417" t="s">
        <v>220</v>
      </c>
      <c r="C417" t="s">
        <v>41</v>
      </c>
      <c r="D417" t="s">
        <v>42</v>
      </c>
      <c r="E417" t="s">
        <v>43</v>
      </c>
      <c r="F417">
        <v>1</v>
      </c>
      <c r="G417">
        <v>1</v>
      </c>
      <c r="H417">
        <v>1</v>
      </c>
      <c r="I417">
        <v>1</v>
      </c>
      <c r="J417">
        <v>0</v>
      </c>
      <c r="K417">
        <v>0</v>
      </c>
      <c r="L417">
        <v>0</v>
      </c>
      <c r="M417">
        <v>0</v>
      </c>
      <c r="N417" t="s">
        <v>44</v>
      </c>
      <c r="O417" t="s">
        <v>62</v>
      </c>
      <c r="P417">
        <v>1</v>
      </c>
      <c r="Q417">
        <v>1</v>
      </c>
      <c r="R417">
        <v>1</v>
      </c>
      <c r="S417">
        <v>1</v>
      </c>
      <c r="T417">
        <v>1</v>
      </c>
      <c r="U417">
        <v>1</v>
      </c>
      <c r="V417">
        <v>1</v>
      </c>
      <c r="W417">
        <v>1</v>
      </c>
      <c r="X417">
        <v>0</v>
      </c>
      <c r="Y417">
        <v>1</v>
      </c>
      <c r="Z417">
        <v>0</v>
      </c>
      <c r="AA417">
        <v>1</v>
      </c>
      <c r="AB417">
        <v>1</v>
      </c>
      <c r="AC417">
        <v>0</v>
      </c>
      <c r="AD417">
        <v>0</v>
      </c>
      <c r="AE417">
        <v>0</v>
      </c>
      <c r="AF417">
        <v>0</v>
      </c>
      <c r="AG417">
        <v>0</v>
      </c>
      <c r="AH417">
        <v>1</v>
      </c>
      <c r="AI417">
        <v>1</v>
      </c>
      <c r="AJ417">
        <v>1</v>
      </c>
      <c r="AK417">
        <v>0</v>
      </c>
      <c r="AL417">
        <v>1</v>
      </c>
      <c r="AM417">
        <v>1</v>
      </c>
      <c r="AN417">
        <v>1</v>
      </c>
      <c r="AO417">
        <v>1</v>
      </c>
      <c r="AP417">
        <v>1</v>
      </c>
      <c r="AQ417" t="s">
        <v>46</v>
      </c>
      <c r="AR417">
        <v>0</v>
      </c>
      <c r="AS417">
        <v>2022</v>
      </c>
    </row>
    <row r="418" spans="1:45" x14ac:dyDescent="0.3">
      <c r="A418">
        <v>821140003</v>
      </c>
      <c r="B418" t="s">
        <v>221</v>
      </c>
      <c r="C418" t="s">
        <v>41</v>
      </c>
      <c r="D418" t="s">
        <v>42</v>
      </c>
      <c r="E418" t="s">
        <v>68</v>
      </c>
      <c r="F418">
        <v>1</v>
      </c>
      <c r="G418">
        <v>1</v>
      </c>
      <c r="H418">
        <v>1</v>
      </c>
      <c r="I418">
        <v>1</v>
      </c>
      <c r="J418">
        <v>1</v>
      </c>
      <c r="K418">
        <v>1</v>
      </c>
      <c r="L418">
        <v>1</v>
      </c>
      <c r="M418">
        <v>1</v>
      </c>
      <c r="N418" t="s">
        <v>44</v>
      </c>
      <c r="O418" t="s">
        <v>45</v>
      </c>
      <c r="P418">
        <v>1</v>
      </c>
      <c r="Q418">
        <v>1</v>
      </c>
      <c r="R418">
        <v>1</v>
      </c>
      <c r="S418">
        <v>1</v>
      </c>
      <c r="T418">
        <v>1</v>
      </c>
      <c r="U418">
        <v>1</v>
      </c>
      <c r="V418">
        <v>1</v>
      </c>
      <c r="W418">
        <v>1</v>
      </c>
      <c r="X418">
        <v>1</v>
      </c>
      <c r="Y418">
        <v>1</v>
      </c>
      <c r="Z418">
        <v>1</v>
      </c>
      <c r="AA418">
        <v>1</v>
      </c>
      <c r="AB418">
        <v>1</v>
      </c>
      <c r="AC418">
        <v>0</v>
      </c>
      <c r="AD418">
        <v>0</v>
      </c>
      <c r="AE418">
        <v>1</v>
      </c>
      <c r="AF418">
        <v>0</v>
      </c>
      <c r="AG418">
        <v>1</v>
      </c>
      <c r="AH418">
        <v>1</v>
      </c>
      <c r="AI418">
        <v>1</v>
      </c>
      <c r="AJ418">
        <v>1</v>
      </c>
      <c r="AK418">
        <v>0</v>
      </c>
      <c r="AL418">
        <v>1</v>
      </c>
      <c r="AM418">
        <v>1</v>
      </c>
      <c r="AN418">
        <v>1</v>
      </c>
      <c r="AO418">
        <v>1</v>
      </c>
      <c r="AP418">
        <v>0</v>
      </c>
      <c r="AQ418" t="s">
        <v>46</v>
      </c>
      <c r="AR418">
        <v>0</v>
      </c>
      <c r="AS418">
        <v>2022</v>
      </c>
    </row>
    <row r="419" spans="1:45" x14ac:dyDescent="0.3">
      <c r="A419">
        <v>821290004</v>
      </c>
      <c r="B419" t="s">
        <v>222</v>
      </c>
      <c r="C419" t="s">
        <v>41</v>
      </c>
      <c r="D419" t="s">
        <v>42</v>
      </c>
      <c r="E419" t="s">
        <v>48</v>
      </c>
      <c r="F419">
        <v>1</v>
      </c>
      <c r="G419">
        <v>1</v>
      </c>
      <c r="H419">
        <v>1</v>
      </c>
      <c r="I419">
        <v>1</v>
      </c>
      <c r="J419">
        <v>0</v>
      </c>
      <c r="K419">
        <v>0</v>
      </c>
      <c r="L419">
        <v>0</v>
      </c>
      <c r="M419">
        <v>0</v>
      </c>
      <c r="N419" t="s">
        <v>46</v>
      </c>
      <c r="O419" t="s">
        <v>46</v>
      </c>
      <c r="P419" t="s">
        <v>46</v>
      </c>
      <c r="Q419" t="s">
        <v>46</v>
      </c>
      <c r="R419" t="s">
        <v>46</v>
      </c>
      <c r="S419" t="s">
        <v>46</v>
      </c>
      <c r="T419" t="s">
        <v>46</v>
      </c>
      <c r="U419">
        <v>1</v>
      </c>
      <c r="V419">
        <v>1</v>
      </c>
      <c r="W419">
        <v>1</v>
      </c>
      <c r="X419">
        <v>0</v>
      </c>
      <c r="Y419" t="s">
        <v>46</v>
      </c>
      <c r="Z419">
        <v>0</v>
      </c>
      <c r="AA419" t="s">
        <v>46</v>
      </c>
      <c r="AB419" t="s">
        <v>46</v>
      </c>
      <c r="AC419" t="s">
        <v>46</v>
      </c>
      <c r="AD419">
        <v>0</v>
      </c>
      <c r="AE419">
        <v>0</v>
      </c>
      <c r="AF419">
        <v>0</v>
      </c>
      <c r="AG419">
        <v>0</v>
      </c>
      <c r="AH419">
        <v>1</v>
      </c>
      <c r="AI419">
        <v>1</v>
      </c>
      <c r="AJ419" t="s">
        <v>46</v>
      </c>
      <c r="AK419">
        <v>0</v>
      </c>
      <c r="AL419" t="s">
        <v>46</v>
      </c>
      <c r="AM419" t="s">
        <v>46</v>
      </c>
      <c r="AN419" t="s">
        <v>46</v>
      </c>
      <c r="AO419" t="s">
        <v>46</v>
      </c>
      <c r="AP419" t="s">
        <v>46</v>
      </c>
      <c r="AQ419" t="s">
        <v>46</v>
      </c>
      <c r="AR419">
        <v>0</v>
      </c>
      <c r="AS419">
        <v>2022</v>
      </c>
    </row>
    <row r="420" spans="1:45" x14ac:dyDescent="0.3">
      <c r="A420">
        <v>820930008</v>
      </c>
      <c r="B420" t="s">
        <v>223</v>
      </c>
      <c r="C420" t="s">
        <v>41</v>
      </c>
      <c r="D420" t="s">
        <v>42</v>
      </c>
      <c r="E420" t="s">
        <v>43</v>
      </c>
      <c r="F420">
        <v>1</v>
      </c>
      <c r="G420">
        <v>1</v>
      </c>
      <c r="H420">
        <v>1</v>
      </c>
      <c r="I420">
        <v>1</v>
      </c>
      <c r="J420">
        <v>0</v>
      </c>
      <c r="K420">
        <v>0</v>
      </c>
      <c r="L420">
        <v>0</v>
      </c>
      <c r="M420">
        <v>0</v>
      </c>
      <c r="N420" t="s">
        <v>46</v>
      </c>
      <c r="O420" t="s">
        <v>46</v>
      </c>
      <c r="P420" t="s">
        <v>46</v>
      </c>
      <c r="Q420" t="s">
        <v>46</v>
      </c>
      <c r="R420" t="s">
        <v>46</v>
      </c>
      <c r="S420" t="s">
        <v>46</v>
      </c>
      <c r="T420" t="s">
        <v>46</v>
      </c>
      <c r="U420">
        <v>1</v>
      </c>
      <c r="V420">
        <v>1</v>
      </c>
      <c r="W420">
        <v>1</v>
      </c>
      <c r="X420">
        <v>0</v>
      </c>
      <c r="Y420" t="s">
        <v>46</v>
      </c>
      <c r="Z420">
        <v>1</v>
      </c>
      <c r="AA420" t="s">
        <v>46</v>
      </c>
      <c r="AB420" t="s">
        <v>46</v>
      </c>
      <c r="AC420" t="s">
        <v>46</v>
      </c>
      <c r="AD420">
        <v>0</v>
      </c>
      <c r="AE420">
        <v>0</v>
      </c>
      <c r="AF420">
        <v>0</v>
      </c>
      <c r="AG420">
        <v>0</v>
      </c>
      <c r="AH420">
        <v>1</v>
      </c>
      <c r="AI420">
        <v>1</v>
      </c>
      <c r="AJ420" t="s">
        <v>46</v>
      </c>
      <c r="AK420">
        <v>0</v>
      </c>
      <c r="AL420" t="s">
        <v>46</v>
      </c>
      <c r="AM420" t="s">
        <v>46</v>
      </c>
      <c r="AN420">
        <v>1</v>
      </c>
      <c r="AO420">
        <v>1</v>
      </c>
      <c r="AP420" t="s">
        <v>46</v>
      </c>
      <c r="AQ420" t="s">
        <v>46</v>
      </c>
      <c r="AR420">
        <v>0</v>
      </c>
      <c r="AS420">
        <v>2022</v>
      </c>
    </row>
    <row r="421" spans="1:45" x14ac:dyDescent="0.3">
      <c r="A421">
        <v>821350006</v>
      </c>
      <c r="B421" t="s">
        <v>224</v>
      </c>
      <c r="C421" t="s">
        <v>41</v>
      </c>
      <c r="D421" t="s">
        <v>42</v>
      </c>
      <c r="E421" t="s">
        <v>43</v>
      </c>
      <c r="F421">
        <v>1</v>
      </c>
      <c r="G421">
        <v>0</v>
      </c>
      <c r="H421">
        <v>0</v>
      </c>
      <c r="I421">
        <v>1</v>
      </c>
      <c r="J421">
        <v>0</v>
      </c>
      <c r="K421">
        <v>0</v>
      </c>
      <c r="L421">
        <v>0</v>
      </c>
      <c r="M421">
        <v>0</v>
      </c>
      <c r="N421" t="s">
        <v>51</v>
      </c>
      <c r="O421" t="s">
        <v>62</v>
      </c>
      <c r="P421">
        <v>1</v>
      </c>
      <c r="Q421">
        <v>1</v>
      </c>
      <c r="R421">
        <v>1</v>
      </c>
      <c r="S421">
        <v>1</v>
      </c>
      <c r="T421">
        <v>1</v>
      </c>
      <c r="U421">
        <v>0</v>
      </c>
      <c r="V421">
        <v>1</v>
      </c>
      <c r="W421">
        <v>1</v>
      </c>
      <c r="X421">
        <v>0</v>
      </c>
      <c r="Y421">
        <v>1</v>
      </c>
      <c r="Z421">
        <v>0</v>
      </c>
      <c r="AA421">
        <v>1</v>
      </c>
      <c r="AB421">
        <v>1</v>
      </c>
      <c r="AC421">
        <v>0</v>
      </c>
      <c r="AD421">
        <v>0</v>
      </c>
      <c r="AE421">
        <v>0</v>
      </c>
      <c r="AF421">
        <v>0</v>
      </c>
      <c r="AG421">
        <v>0</v>
      </c>
      <c r="AH421">
        <v>0</v>
      </c>
      <c r="AI421">
        <v>0</v>
      </c>
      <c r="AJ421">
        <v>1</v>
      </c>
      <c r="AK421">
        <v>1</v>
      </c>
      <c r="AL421">
        <v>1</v>
      </c>
      <c r="AM421">
        <v>1</v>
      </c>
      <c r="AN421">
        <v>1</v>
      </c>
      <c r="AO421">
        <v>0</v>
      </c>
      <c r="AP421">
        <v>1</v>
      </c>
      <c r="AQ421" t="s">
        <v>46</v>
      </c>
      <c r="AR421">
        <v>0</v>
      </c>
      <c r="AS421">
        <v>2022</v>
      </c>
    </row>
    <row r="422" spans="1:45" x14ac:dyDescent="0.3">
      <c r="A422">
        <v>821530008</v>
      </c>
      <c r="B422" t="s">
        <v>225</v>
      </c>
      <c r="C422" t="s">
        <v>41</v>
      </c>
      <c r="D422" t="s">
        <v>42</v>
      </c>
      <c r="E422" t="s">
        <v>48</v>
      </c>
      <c r="F422">
        <v>1</v>
      </c>
      <c r="G422">
        <v>1</v>
      </c>
      <c r="H422">
        <v>1</v>
      </c>
      <c r="I422">
        <v>1</v>
      </c>
      <c r="J422" t="s">
        <v>46</v>
      </c>
      <c r="K422" t="s">
        <v>46</v>
      </c>
      <c r="L422" t="s">
        <v>46</v>
      </c>
      <c r="M422" t="s">
        <v>46</v>
      </c>
      <c r="N422" t="s">
        <v>44</v>
      </c>
      <c r="O422" t="s">
        <v>54</v>
      </c>
      <c r="P422">
        <v>1</v>
      </c>
      <c r="Q422">
        <v>0</v>
      </c>
      <c r="R422">
        <v>0</v>
      </c>
      <c r="S422">
        <v>1</v>
      </c>
      <c r="T422">
        <v>1</v>
      </c>
      <c r="U422">
        <v>1</v>
      </c>
      <c r="V422">
        <v>1</v>
      </c>
      <c r="W422">
        <v>1</v>
      </c>
      <c r="X422">
        <v>0</v>
      </c>
      <c r="Y422">
        <v>1</v>
      </c>
      <c r="Z422">
        <v>1</v>
      </c>
      <c r="AA422">
        <v>1</v>
      </c>
      <c r="AB422">
        <v>1</v>
      </c>
      <c r="AC422">
        <v>0</v>
      </c>
      <c r="AD422">
        <v>0</v>
      </c>
      <c r="AE422">
        <v>0</v>
      </c>
      <c r="AF422">
        <v>0</v>
      </c>
      <c r="AG422">
        <v>0</v>
      </c>
      <c r="AH422">
        <v>1</v>
      </c>
      <c r="AI422">
        <v>1</v>
      </c>
      <c r="AJ422">
        <v>1</v>
      </c>
      <c r="AK422">
        <v>0</v>
      </c>
      <c r="AL422">
        <v>1</v>
      </c>
      <c r="AM422">
        <v>1</v>
      </c>
      <c r="AN422" t="s">
        <v>46</v>
      </c>
      <c r="AO422" t="s">
        <v>46</v>
      </c>
      <c r="AP422">
        <v>0</v>
      </c>
      <c r="AQ422" t="s">
        <v>46</v>
      </c>
      <c r="AR422">
        <v>0</v>
      </c>
      <c r="AS422">
        <v>2022</v>
      </c>
    </row>
    <row r="423" spans="1:45" x14ac:dyDescent="0.3">
      <c r="A423">
        <v>819390004</v>
      </c>
      <c r="B423" t="s">
        <v>226</v>
      </c>
      <c r="C423" t="s">
        <v>41</v>
      </c>
      <c r="D423" t="s">
        <v>42</v>
      </c>
      <c r="E423" t="s">
        <v>48</v>
      </c>
      <c r="F423">
        <v>0</v>
      </c>
      <c r="G423">
        <v>0</v>
      </c>
      <c r="H423">
        <v>1</v>
      </c>
      <c r="I423">
        <v>1</v>
      </c>
      <c r="J423">
        <v>0</v>
      </c>
      <c r="K423">
        <v>0</v>
      </c>
      <c r="L423">
        <v>0</v>
      </c>
      <c r="M423">
        <v>0</v>
      </c>
      <c r="N423" t="s">
        <v>44</v>
      </c>
      <c r="O423" t="s">
        <v>54</v>
      </c>
      <c r="P423">
        <v>1</v>
      </c>
      <c r="Q423">
        <v>0</v>
      </c>
      <c r="R423">
        <v>0</v>
      </c>
      <c r="S423">
        <v>1</v>
      </c>
      <c r="T423">
        <v>1</v>
      </c>
      <c r="U423">
        <v>1</v>
      </c>
      <c r="V423">
        <v>1</v>
      </c>
      <c r="W423">
        <v>0</v>
      </c>
      <c r="X423">
        <v>0</v>
      </c>
      <c r="Y423">
        <v>1</v>
      </c>
      <c r="Z423">
        <v>0</v>
      </c>
      <c r="AA423">
        <v>1</v>
      </c>
      <c r="AB423">
        <v>1</v>
      </c>
      <c r="AC423">
        <v>0</v>
      </c>
      <c r="AD423">
        <v>0</v>
      </c>
      <c r="AE423">
        <v>0</v>
      </c>
      <c r="AF423">
        <v>0</v>
      </c>
      <c r="AG423">
        <v>0</v>
      </c>
      <c r="AH423">
        <v>1</v>
      </c>
      <c r="AI423">
        <v>1</v>
      </c>
      <c r="AJ423">
        <v>1</v>
      </c>
      <c r="AK423">
        <v>0</v>
      </c>
      <c r="AL423">
        <v>1</v>
      </c>
      <c r="AM423">
        <v>1</v>
      </c>
      <c r="AN423" t="s">
        <v>46</v>
      </c>
      <c r="AO423" t="s">
        <v>46</v>
      </c>
      <c r="AP423">
        <v>0</v>
      </c>
      <c r="AQ423" t="s">
        <v>46</v>
      </c>
      <c r="AR423">
        <v>0</v>
      </c>
      <c r="AS423">
        <v>2022</v>
      </c>
    </row>
    <row r="424" spans="1:45" x14ac:dyDescent="0.3">
      <c r="A424">
        <v>821880001</v>
      </c>
      <c r="B424" t="s">
        <v>227</v>
      </c>
      <c r="C424" t="s">
        <v>41</v>
      </c>
      <c r="D424" t="s">
        <v>42</v>
      </c>
      <c r="E424" t="s">
        <v>43</v>
      </c>
      <c r="F424">
        <v>1</v>
      </c>
      <c r="G424">
        <v>1</v>
      </c>
      <c r="H424">
        <v>1</v>
      </c>
      <c r="I424">
        <v>1</v>
      </c>
      <c r="J424">
        <v>0</v>
      </c>
      <c r="K424">
        <v>0</v>
      </c>
      <c r="L424">
        <v>0</v>
      </c>
      <c r="M424">
        <v>0</v>
      </c>
      <c r="N424" t="s">
        <v>44</v>
      </c>
      <c r="O424" t="s">
        <v>54</v>
      </c>
      <c r="P424">
        <v>1</v>
      </c>
      <c r="Q424">
        <v>0</v>
      </c>
      <c r="R424">
        <v>0</v>
      </c>
      <c r="S424">
        <v>1</v>
      </c>
      <c r="T424">
        <v>1</v>
      </c>
      <c r="U424">
        <v>1</v>
      </c>
      <c r="V424">
        <v>1</v>
      </c>
      <c r="W424">
        <v>1</v>
      </c>
      <c r="X424">
        <v>0</v>
      </c>
      <c r="Y424">
        <v>1</v>
      </c>
      <c r="Z424">
        <v>0</v>
      </c>
      <c r="AA424">
        <v>1</v>
      </c>
      <c r="AB424">
        <v>1</v>
      </c>
      <c r="AC424">
        <v>0</v>
      </c>
      <c r="AD424">
        <v>0</v>
      </c>
      <c r="AE424">
        <v>0</v>
      </c>
      <c r="AF424">
        <v>0</v>
      </c>
      <c r="AG424">
        <v>0</v>
      </c>
      <c r="AH424">
        <v>1</v>
      </c>
      <c r="AI424">
        <v>1</v>
      </c>
      <c r="AJ424">
        <v>1</v>
      </c>
      <c r="AK424">
        <v>0</v>
      </c>
      <c r="AL424">
        <v>1</v>
      </c>
      <c r="AM424">
        <v>1</v>
      </c>
      <c r="AN424">
        <v>1</v>
      </c>
      <c r="AO424">
        <v>1</v>
      </c>
      <c r="AP424">
        <v>1</v>
      </c>
      <c r="AQ424" t="s">
        <v>46</v>
      </c>
      <c r="AR424">
        <v>0</v>
      </c>
      <c r="AS424">
        <v>2022</v>
      </c>
    </row>
    <row r="425" spans="1:45" x14ac:dyDescent="0.3">
      <c r="A425">
        <v>821720002</v>
      </c>
      <c r="B425" t="s">
        <v>228</v>
      </c>
      <c r="C425" t="s">
        <v>41</v>
      </c>
      <c r="D425" t="s">
        <v>42</v>
      </c>
      <c r="E425" t="s">
        <v>68</v>
      </c>
      <c r="F425">
        <v>1</v>
      </c>
      <c r="G425">
        <v>1</v>
      </c>
      <c r="H425">
        <v>1</v>
      </c>
      <c r="I425">
        <v>1</v>
      </c>
      <c r="J425">
        <v>0</v>
      </c>
      <c r="K425">
        <v>0</v>
      </c>
      <c r="L425">
        <v>0</v>
      </c>
      <c r="M425">
        <v>0</v>
      </c>
      <c r="N425" t="s">
        <v>51</v>
      </c>
      <c r="O425" t="s">
        <v>45</v>
      </c>
      <c r="P425">
        <v>1</v>
      </c>
      <c r="Q425">
        <v>1</v>
      </c>
      <c r="R425">
        <v>1</v>
      </c>
      <c r="S425">
        <v>1</v>
      </c>
      <c r="T425">
        <v>1</v>
      </c>
      <c r="U425">
        <v>1</v>
      </c>
      <c r="V425">
        <v>1</v>
      </c>
      <c r="W425">
        <v>1</v>
      </c>
      <c r="X425">
        <v>0</v>
      </c>
      <c r="Y425">
        <v>1</v>
      </c>
      <c r="Z425">
        <v>1</v>
      </c>
      <c r="AA425">
        <v>1</v>
      </c>
      <c r="AB425">
        <v>1</v>
      </c>
      <c r="AC425">
        <v>0</v>
      </c>
      <c r="AD425">
        <v>0</v>
      </c>
      <c r="AE425">
        <v>1</v>
      </c>
      <c r="AF425">
        <v>0</v>
      </c>
      <c r="AG425">
        <v>1</v>
      </c>
      <c r="AH425">
        <v>1</v>
      </c>
      <c r="AI425">
        <v>1</v>
      </c>
      <c r="AJ425">
        <v>1</v>
      </c>
      <c r="AK425">
        <v>0</v>
      </c>
      <c r="AL425">
        <v>1</v>
      </c>
      <c r="AM425">
        <v>1</v>
      </c>
      <c r="AN425">
        <v>1</v>
      </c>
      <c r="AO425">
        <v>1</v>
      </c>
      <c r="AP425">
        <v>0</v>
      </c>
      <c r="AQ425" t="s">
        <v>46</v>
      </c>
      <c r="AR425">
        <v>0</v>
      </c>
      <c r="AS425">
        <v>2022</v>
      </c>
    </row>
    <row r="426" spans="1:45" x14ac:dyDescent="0.3">
      <c r="A426">
        <v>822050006</v>
      </c>
      <c r="B426" t="s">
        <v>229</v>
      </c>
      <c r="C426" t="s">
        <v>41</v>
      </c>
      <c r="D426" t="s">
        <v>42</v>
      </c>
      <c r="E426" t="s">
        <v>48</v>
      </c>
      <c r="F426">
        <v>1</v>
      </c>
      <c r="G426">
        <v>1</v>
      </c>
      <c r="H426">
        <v>1</v>
      </c>
      <c r="I426">
        <v>1</v>
      </c>
      <c r="J426" t="s">
        <v>46</v>
      </c>
      <c r="K426" t="s">
        <v>46</v>
      </c>
      <c r="L426" t="s">
        <v>46</v>
      </c>
      <c r="M426" t="s">
        <v>46</v>
      </c>
      <c r="N426" t="s">
        <v>44</v>
      </c>
      <c r="O426" t="s">
        <v>54</v>
      </c>
      <c r="P426">
        <v>1</v>
      </c>
      <c r="Q426">
        <v>0</v>
      </c>
      <c r="R426">
        <v>0</v>
      </c>
      <c r="S426">
        <v>1</v>
      </c>
      <c r="T426">
        <v>1</v>
      </c>
      <c r="U426">
        <v>1</v>
      </c>
      <c r="V426">
        <v>1</v>
      </c>
      <c r="W426">
        <v>1</v>
      </c>
      <c r="X426">
        <v>0</v>
      </c>
      <c r="Y426">
        <v>1</v>
      </c>
      <c r="Z426">
        <v>0</v>
      </c>
      <c r="AA426">
        <v>1</v>
      </c>
      <c r="AB426">
        <v>1</v>
      </c>
      <c r="AC426">
        <v>0</v>
      </c>
      <c r="AD426">
        <v>0</v>
      </c>
      <c r="AE426">
        <v>1</v>
      </c>
      <c r="AF426">
        <v>0</v>
      </c>
      <c r="AG426">
        <v>1</v>
      </c>
      <c r="AH426">
        <v>1</v>
      </c>
      <c r="AI426">
        <v>1</v>
      </c>
      <c r="AJ426">
        <v>1</v>
      </c>
      <c r="AK426">
        <v>0</v>
      </c>
      <c r="AL426">
        <v>1</v>
      </c>
      <c r="AM426">
        <v>1</v>
      </c>
      <c r="AN426" t="s">
        <v>46</v>
      </c>
      <c r="AO426" t="s">
        <v>46</v>
      </c>
      <c r="AP426">
        <v>0</v>
      </c>
      <c r="AQ426" t="s">
        <v>46</v>
      </c>
      <c r="AR426">
        <v>0</v>
      </c>
      <c r="AS426">
        <v>2022</v>
      </c>
    </row>
    <row r="427" spans="1:45" x14ac:dyDescent="0.3">
      <c r="A427">
        <v>822120002</v>
      </c>
      <c r="B427" t="s">
        <v>230</v>
      </c>
      <c r="C427" t="s">
        <v>41</v>
      </c>
      <c r="D427" t="s">
        <v>42</v>
      </c>
      <c r="E427" t="s">
        <v>43</v>
      </c>
      <c r="F427">
        <v>1</v>
      </c>
      <c r="G427">
        <v>1</v>
      </c>
      <c r="H427">
        <v>1</v>
      </c>
      <c r="I427">
        <v>1</v>
      </c>
      <c r="J427" t="s">
        <v>46</v>
      </c>
      <c r="K427" t="s">
        <v>46</v>
      </c>
      <c r="L427" t="s">
        <v>46</v>
      </c>
      <c r="M427" t="s">
        <v>46</v>
      </c>
      <c r="N427" t="s">
        <v>44</v>
      </c>
      <c r="O427" t="s">
        <v>54</v>
      </c>
      <c r="P427">
        <v>1</v>
      </c>
      <c r="Q427">
        <v>0</v>
      </c>
      <c r="R427">
        <v>0</v>
      </c>
      <c r="S427">
        <v>1</v>
      </c>
      <c r="T427">
        <v>0</v>
      </c>
      <c r="U427">
        <v>1</v>
      </c>
      <c r="V427">
        <v>1</v>
      </c>
      <c r="W427">
        <v>1</v>
      </c>
      <c r="X427">
        <v>0</v>
      </c>
      <c r="Y427">
        <v>1</v>
      </c>
      <c r="Z427">
        <v>0</v>
      </c>
      <c r="AA427">
        <v>1</v>
      </c>
      <c r="AB427">
        <v>1</v>
      </c>
      <c r="AC427">
        <v>0</v>
      </c>
      <c r="AD427">
        <v>0</v>
      </c>
      <c r="AE427">
        <v>1</v>
      </c>
      <c r="AF427">
        <v>0</v>
      </c>
      <c r="AG427">
        <v>1</v>
      </c>
      <c r="AH427">
        <v>1</v>
      </c>
      <c r="AI427">
        <v>1</v>
      </c>
      <c r="AJ427">
        <v>1</v>
      </c>
      <c r="AK427">
        <v>0</v>
      </c>
      <c r="AL427">
        <v>1</v>
      </c>
      <c r="AM427">
        <v>1</v>
      </c>
      <c r="AN427">
        <v>1</v>
      </c>
      <c r="AO427">
        <v>1</v>
      </c>
      <c r="AP427">
        <v>0</v>
      </c>
      <c r="AQ427" t="s">
        <v>46</v>
      </c>
      <c r="AR427">
        <v>0</v>
      </c>
      <c r="AS427">
        <v>2022</v>
      </c>
    </row>
    <row r="428" spans="1:45" x14ac:dyDescent="0.3">
      <c r="A428">
        <v>822270005</v>
      </c>
      <c r="B428" t="s">
        <v>231</v>
      </c>
      <c r="C428" t="s">
        <v>41</v>
      </c>
      <c r="D428" t="s">
        <v>42</v>
      </c>
      <c r="E428" t="s">
        <v>48</v>
      </c>
      <c r="F428">
        <v>1</v>
      </c>
      <c r="G428">
        <v>0</v>
      </c>
      <c r="H428">
        <v>1</v>
      </c>
      <c r="I428">
        <v>1</v>
      </c>
      <c r="J428" t="s">
        <v>46</v>
      </c>
      <c r="K428" t="s">
        <v>46</v>
      </c>
      <c r="L428" t="s">
        <v>46</v>
      </c>
      <c r="M428" t="s">
        <v>46</v>
      </c>
      <c r="N428" t="s">
        <v>44</v>
      </c>
      <c r="O428" t="s">
        <v>54</v>
      </c>
      <c r="P428">
        <v>1</v>
      </c>
      <c r="Q428">
        <v>0</v>
      </c>
      <c r="R428">
        <v>0</v>
      </c>
      <c r="S428">
        <v>1</v>
      </c>
      <c r="T428">
        <v>1</v>
      </c>
      <c r="U428">
        <v>0</v>
      </c>
      <c r="V428">
        <v>1</v>
      </c>
      <c r="W428">
        <v>1</v>
      </c>
      <c r="X428">
        <v>0</v>
      </c>
      <c r="Y428">
        <v>1</v>
      </c>
      <c r="Z428">
        <v>0</v>
      </c>
      <c r="AA428">
        <v>1</v>
      </c>
      <c r="AB428">
        <v>1</v>
      </c>
      <c r="AC428">
        <v>0</v>
      </c>
      <c r="AD428">
        <v>0</v>
      </c>
      <c r="AE428">
        <v>0</v>
      </c>
      <c r="AF428">
        <v>0</v>
      </c>
      <c r="AG428">
        <v>0</v>
      </c>
      <c r="AH428">
        <v>1</v>
      </c>
      <c r="AI428">
        <v>1</v>
      </c>
      <c r="AJ428">
        <v>1</v>
      </c>
      <c r="AK428">
        <v>1</v>
      </c>
      <c r="AL428">
        <v>1</v>
      </c>
      <c r="AM428">
        <v>1</v>
      </c>
      <c r="AN428" t="s">
        <v>46</v>
      </c>
      <c r="AO428" t="s">
        <v>46</v>
      </c>
      <c r="AP428">
        <v>1</v>
      </c>
      <c r="AQ428" t="s">
        <v>46</v>
      </c>
      <c r="AR428">
        <v>0</v>
      </c>
      <c r="AS428">
        <v>2022</v>
      </c>
    </row>
    <row r="429" spans="1:45" x14ac:dyDescent="0.3">
      <c r="A429">
        <v>822330008</v>
      </c>
      <c r="B429" t="s">
        <v>232</v>
      </c>
      <c r="C429" t="s">
        <v>41</v>
      </c>
      <c r="D429" t="s">
        <v>42</v>
      </c>
      <c r="E429" t="s">
        <v>48</v>
      </c>
      <c r="F429">
        <v>1</v>
      </c>
      <c r="G429">
        <v>1</v>
      </c>
      <c r="H429">
        <v>1</v>
      </c>
      <c r="I429">
        <v>1</v>
      </c>
      <c r="J429">
        <v>0</v>
      </c>
      <c r="K429">
        <v>0</v>
      </c>
      <c r="L429">
        <v>0</v>
      </c>
      <c r="M429">
        <v>0</v>
      </c>
      <c r="N429" t="s">
        <v>44</v>
      </c>
      <c r="O429" t="s">
        <v>54</v>
      </c>
      <c r="P429">
        <v>1</v>
      </c>
      <c r="Q429">
        <v>0</v>
      </c>
      <c r="R429">
        <v>0</v>
      </c>
      <c r="S429">
        <v>1</v>
      </c>
      <c r="T429">
        <v>1</v>
      </c>
      <c r="U429">
        <v>1</v>
      </c>
      <c r="V429">
        <v>1</v>
      </c>
      <c r="W429">
        <v>1</v>
      </c>
      <c r="X429">
        <v>0</v>
      </c>
      <c r="Y429">
        <v>1</v>
      </c>
      <c r="Z429">
        <v>0</v>
      </c>
      <c r="AA429">
        <v>1</v>
      </c>
      <c r="AB429">
        <v>1</v>
      </c>
      <c r="AC429">
        <v>0</v>
      </c>
      <c r="AD429">
        <v>0</v>
      </c>
      <c r="AE429">
        <v>0</v>
      </c>
      <c r="AF429">
        <v>0</v>
      </c>
      <c r="AG429">
        <v>0</v>
      </c>
      <c r="AH429">
        <v>1</v>
      </c>
      <c r="AI429">
        <v>1</v>
      </c>
      <c r="AJ429">
        <v>1</v>
      </c>
      <c r="AK429">
        <v>0</v>
      </c>
      <c r="AL429">
        <v>1</v>
      </c>
      <c r="AM429">
        <v>1</v>
      </c>
      <c r="AN429" t="s">
        <v>46</v>
      </c>
      <c r="AO429" t="s">
        <v>46</v>
      </c>
      <c r="AP429">
        <v>1</v>
      </c>
      <c r="AQ429" t="s">
        <v>46</v>
      </c>
      <c r="AR429">
        <v>0</v>
      </c>
      <c r="AS429">
        <v>2022</v>
      </c>
    </row>
    <row r="430" spans="1:45" x14ac:dyDescent="0.3">
      <c r="A430">
        <v>822480001</v>
      </c>
      <c r="B430" t="s">
        <v>233</v>
      </c>
      <c r="C430" t="s">
        <v>41</v>
      </c>
      <c r="D430" t="s">
        <v>42</v>
      </c>
      <c r="E430" t="s">
        <v>48</v>
      </c>
      <c r="F430">
        <v>1</v>
      </c>
      <c r="G430">
        <v>1</v>
      </c>
      <c r="H430">
        <v>1</v>
      </c>
      <c r="I430">
        <v>1</v>
      </c>
      <c r="J430">
        <v>0</v>
      </c>
      <c r="K430">
        <v>0</v>
      </c>
      <c r="L430">
        <v>0</v>
      </c>
      <c r="M430">
        <v>0</v>
      </c>
      <c r="N430" t="s">
        <v>51</v>
      </c>
      <c r="O430" t="s">
        <v>54</v>
      </c>
      <c r="P430">
        <v>0</v>
      </c>
      <c r="Q430">
        <v>0</v>
      </c>
      <c r="R430">
        <v>0</v>
      </c>
      <c r="S430">
        <v>1</v>
      </c>
      <c r="T430">
        <v>1</v>
      </c>
      <c r="U430">
        <v>1</v>
      </c>
      <c r="V430">
        <v>1</v>
      </c>
      <c r="W430">
        <v>1</v>
      </c>
      <c r="X430">
        <v>0</v>
      </c>
      <c r="Y430">
        <v>1</v>
      </c>
      <c r="Z430">
        <v>0</v>
      </c>
      <c r="AA430">
        <v>1</v>
      </c>
      <c r="AB430">
        <v>1</v>
      </c>
      <c r="AC430">
        <v>0</v>
      </c>
      <c r="AD430">
        <v>0</v>
      </c>
      <c r="AE430">
        <v>0</v>
      </c>
      <c r="AF430">
        <v>0</v>
      </c>
      <c r="AG430">
        <v>0</v>
      </c>
      <c r="AH430">
        <v>1</v>
      </c>
      <c r="AI430">
        <v>1</v>
      </c>
      <c r="AJ430">
        <v>0</v>
      </c>
      <c r="AK430">
        <v>0</v>
      </c>
      <c r="AL430">
        <v>1</v>
      </c>
      <c r="AM430">
        <v>1</v>
      </c>
      <c r="AN430" t="s">
        <v>46</v>
      </c>
      <c r="AO430" t="s">
        <v>46</v>
      </c>
      <c r="AP430">
        <v>0</v>
      </c>
      <c r="AQ430" t="s">
        <v>46</v>
      </c>
      <c r="AR430">
        <v>0</v>
      </c>
      <c r="AS430">
        <v>2022</v>
      </c>
    </row>
    <row r="431" spans="1:45" x14ac:dyDescent="0.3">
      <c r="A431">
        <v>822640003</v>
      </c>
      <c r="B431" t="s">
        <v>234</v>
      </c>
      <c r="C431" t="s">
        <v>41</v>
      </c>
      <c r="D431" t="s">
        <v>42</v>
      </c>
      <c r="E431" t="s">
        <v>48</v>
      </c>
      <c r="F431">
        <v>1</v>
      </c>
      <c r="G431">
        <v>1</v>
      </c>
      <c r="H431">
        <v>1</v>
      </c>
      <c r="I431">
        <v>1</v>
      </c>
      <c r="J431">
        <v>0</v>
      </c>
      <c r="K431">
        <v>0</v>
      </c>
      <c r="L431">
        <v>0</v>
      </c>
      <c r="M431">
        <v>0</v>
      </c>
      <c r="N431" t="s">
        <v>51</v>
      </c>
      <c r="O431" t="s">
        <v>54</v>
      </c>
      <c r="P431">
        <v>0</v>
      </c>
      <c r="Q431">
        <v>0</v>
      </c>
      <c r="R431">
        <v>0</v>
      </c>
      <c r="S431">
        <v>1</v>
      </c>
      <c r="T431">
        <v>1</v>
      </c>
      <c r="U431">
        <v>1</v>
      </c>
      <c r="V431">
        <v>1</v>
      </c>
      <c r="W431">
        <v>1</v>
      </c>
      <c r="X431">
        <v>0</v>
      </c>
      <c r="Y431">
        <v>1</v>
      </c>
      <c r="Z431">
        <v>0</v>
      </c>
      <c r="AA431">
        <v>1</v>
      </c>
      <c r="AB431">
        <v>1</v>
      </c>
      <c r="AC431">
        <v>0</v>
      </c>
      <c r="AD431">
        <v>0</v>
      </c>
      <c r="AE431">
        <v>0</v>
      </c>
      <c r="AF431">
        <v>0</v>
      </c>
      <c r="AG431">
        <v>0</v>
      </c>
      <c r="AH431">
        <v>1</v>
      </c>
      <c r="AI431">
        <v>1</v>
      </c>
      <c r="AJ431">
        <v>1</v>
      </c>
      <c r="AK431">
        <v>0</v>
      </c>
      <c r="AL431">
        <v>1</v>
      </c>
      <c r="AM431">
        <v>1</v>
      </c>
      <c r="AN431" t="s">
        <v>46</v>
      </c>
      <c r="AO431" t="s">
        <v>46</v>
      </c>
      <c r="AP431">
        <v>1</v>
      </c>
      <c r="AQ431" t="s">
        <v>46</v>
      </c>
      <c r="AR431">
        <v>0</v>
      </c>
      <c r="AS431">
        <v>2022</v>
      </c>
    </row>
    <row r="432" spans="1:45" x14ac:dyDescent="0.3">
      <c r="A432">
        <v>822700000</v>
      </c>
      <c r="B432" t="s">
        <v>235</v>
      </c>
      <c r="C432" t="s">
        <v>41</v>
      </c>
      <c r="D432" t="s">
        <v>42</v>
      </c>
      <c r="E432" t="s">
        <v>48</v>
      </c>
      <c r="F432">
        <v>1</v>
      </c>
      <c r="G432">
        <v>0</v>
      </c>
      <c r="H432">
        <v>0</v>
      </c>
      <c r="I432">
        <v>1</v>
      </c>
      <c r="J432">
        <v>0</v>
      </c>
      <c r="K432">
        <v>0</v>
      </c>
      <c r="L432">
        <v>0</v>
      </c>
      <c r="M432">
        <v>0</v>
      </c>
      <c r="N432" t="s">
        <v>46</v>
      </c>
      <c r="O432" t="s">
        <v>46</v>
      </c>
      <c r="P432" t="s">
        <v>46</v>
      </c>
      <c r="Q432" t="s">
        <v>46</v>
      </c>
      <c r="R432" t="s">
        <v>46</v>
      </c>
      <c r="S432" t="s">
        <v>46</v>
      </c>
      <c r="T432" t="s">
        <v>46</v>
      </c>
      <c r="U432">
        <v>0</v>
      </c>
      <c r="V432">
        <v>1</v>
      </c>
      <c r="W432">
        <v>1</v>
      </c>
      <c r="X432">
        <v>0</v>
      </c>
      <c r="Y432" t="s">
        <v>46</v>
      </c>
      <c r="Z432">
        <v>0</v>
      </c>
      <c r="AA432" t="s">
        <v>46</v>
      </c>
      <c r="AB432" t="s">
        <v>46</v>
      </c>
      <c r="AC432" t="s">
        <v>46</v>
      </c>
      <c r="AD432">
        <v>0</v>
      </c>
      <c r="AE432">
        <v>0</v>
      </c>
      <c r="AF432">
        <v>0</v>
      </c>
      <c r="AG432">
        <v>0</v>
      </c>
      <c r="AH432">
        <v>0</v>
      </c>
      <c r="AI432">
        <v>0</v>
      </c>
      <c r="AJ432" t="s">
        <v>46</v>
      </c>
      <c r="AK432">
        <v>1</v>
      </c>
      <c r="AL432" t="s">
        <v>46</v>
      </c>
      <c r="AM432" t="s">
        <v>46</v>
      </c>
      <c r="AN432" t="s">
        <v>46</v>
      </c>
      <c r="AO432" t="s">
        <v>46</v>
      </c>
      <c r="AP432" t="s">
        <v>46</v>
      </c>
      <c r="AQ432" t="s">
        <v>46</v>
      </c>
      <c r="AR432">
        <v>0</v>
      </c>
      <c r="AS432">
        <v>2022</v>
      </c>
    </row>
    <row r="433" spans="1:45" x14ac:dyDescent="0.3">
      <c r="A433">
        <v>822990004</v>
      </c>
      <c r="B433" t="s">
        <v>236</v>
      </c>
      <c r="C433" t="s">
        <v>41</v>
      </c>
      <c r="D433" t="s">
        <v>42</v>
      </c>
      <c r="E433" t="s">
        <v>48</v>
      </c>
      <c r="F433">
        <v>1</v>
      </c>
      <c r="G433">
        <v>1</v>
      </c>
      <c r="H433">
        <v>1</v>
      </c>
      <c r="I433">
        <v>1</v>
      </c>
      <c r="J433">
        <v>0</v>
      </c>
      <c r="K433">
        <v>0</v>
      </c>
      <c r="L433">
        <v>0</v>
      </c>
      <c r="M433">
        <v>0</v>
      </c>
      <c r="N433" t="s">
        <v>46</v>
      </c>
      <c r="O433" t="s">
        <v>46</v>
      </c>
      <c r="P433" t="s">
        <v>46</v>
      </c>
      <c r="Q433" t="s">
        <v>46</v>
      </c>
      <c r="R433" t="s">
        <v>46</v>
      </c>
      <c r="S433" t="s">
        <v>46</v>
      </c>
      <c r="T433" t="s">
        <v>46</v>
      </c>
      <c r="U433">
        <v>1</v>
      </c>
      <c r="V433">
        <v>1</v>
      </c>
      <c r="W433">
        <v>1</v>
      </c>
      <c r="X433">
        <v>0</v>
      </c>
      <c r="Y433" t="s">
        <v>46</v>
      </c>
      <c r="Z433">
        <v>0</v>
      </c>
      <c r="AA433" t="s">
        <v>46</v>
      </c>
      <c r="AB433" t="s">
        <v>46</v>
      </c>
      <c r="AC433" t="s">
        <v>46</v>
      </c>
      <c r="AD433">
        <v>0</v>
      </c>
      <c r="AE433">
        <v>0</v>
      </c>
      <c r="AF433">
        <v>0</v>
      </c>
      <c r="AG433">
        <v>0</v>
      </c>
      <c r="AH433">
        <v>1</v>
      </c>
      <c r="AI433">
        <v>1</v>
      </c>
      <c r="AJ433" t="s">
        <v>46</v>
      </c>
      <c r="AK433">
        <v>0</v>
      </c>
      <c r="AL433" t="s">
        <v>46</v>
      </c>
      <c r="AM433" t="s">
        <v>46</v>
      </c>
      <c r="AN433" t="s">
        <v>46</v>
      </c>
      <c r="AO433" t="s">
        <v>46</v>
      </c>
      <c r="AP433" t="s">
        <v>46</v>
      </c>
      <c r="AQ433" t="s">
        <v>46</v>
      </c>
      <c r="AR433">
        <v>0</v>
      </c>
      <c r="AS433">
        <v>2022</v>
      </c>
    </row>
    <row r="434" spans="1:45" x14ac:dyDescent="0.3">
      <c r="A434">
        <v>823100000</v>
      </c>
      <c r="B434" t="s">
        <v>237</v>
      </c>
      <c r="C434" t="s">
        <v>41</v>
      </c>
      <c r="D434" t="s">
        <v>42</v>
      </c>
      <c r="E434" t="s">
        <v>68</v>
      </c>
      <c r="F434">
        <v>1</v>
      </c>
      <c r="G434">
        <v>1</v>
      </c>
      <c r="H434">
        <v>1</v>
      </c>
      <c r="I434">
        <v>1</v>
      </c>
      <c r="J434">
        <v>0</v>
      </c>
      <c r="K434">
        <v>0</v>
      </c>
      <c r="L434">
        <v>0</v>
      </c>
      <c r="M434">
        <v>0</v>
      </c>
      <c r="N434" t="s">
        <v>46</v>
      </c>
      <c r="O434" t="s">
        <v>45</v>
      </c>
      <c r="P434">
        <v>1</v>
      </c>
      <c r="Q434">
        <v>1</v>
      </c>
      <c r="R434">
        <v>1</v>
      </c>
      <c r="S434" t="s">
        <v>46</v>
      </c>
      <c r="T434" t="s">
        <v>46</v>
      </c>
      <c r="U434">
        <v>1</v>
      </c>
      <c r="V434">
        <v>1</v>
      </c>
      <c r="W434">
        <v>1</v>
      </c>
      <c r="X434">
        <v>0</v>
      </c>
      <c r="Y434">
        <v>1</v>
      </c>
      <c r="Z434">
        <v>0</v>
      </c>
      <c r="AA434" t="s">
        <v>46</v>
      </c>
      <c r="AB434" t="s">
        <v>46</v>
      </c>
      <c r="AC434" t="s">
        <v>46</v>
      </c>
      <c r="AD434">
        <v>0</v>
      </c>
      <c r="AE434">
        <v>0</v>
      </c>
      <c r="AF434">
        <v>0</v>
      </c>
      <c r="AG434">
        <v>0</v>
      </c>
      <c r="AH434">
        <v>1</v>
      </c>
      <c r="AI434">
        <v>1</v>
      </c>
      <c r="AJ434">
        <v>1</v>
      </c>
      <c r="AK434">
        <v>0</v>
      </c>
      <c r="AL434" t="s">
        <v>46</v>
      </c>
      <c r="AM434" t="s">
        <v>46</v>
      </c>
      <c r="AN434">
        <v>1</v>
      </c>
      <c r="AO434">
        <v>1</v>
      </c>
      <c r="AP434" t="s">
        <v>46</v>
      </c>
      <c r="AQ434" t="s">
        <v>46</v>
      </c>
      <c r="AR434">
        <v>0</v>
      </c>
      <c r="AS434">
        <v>2022</v>
      </c>
    </row>
    <row r="435" spans="1:45" x14ac:dyDescent="0.3">
      <c r="A435">
        <v>823250006</v>
      </c>
      <c r="B435" t="s">
        <v>238</v>
      </c>
      <c r="C435" t="s">
        <v>41</v>
      </c>
      <c r="D435" t="s">
        <v>42</v>
      </c>
      <c r="E435" t="s">
        <v>48</v>
      </c>
      <c r="F435">
        <v>1</v>
      </c>
      <c r="G435">
        <v>1</v>
      </c>
      <c r="H435">
        <v>1</v>
      </c>
      <c r="I435">
        <v>1</v>
      </c>
      <c r="J435">
        <v>0</v>
      </c>
      <c r="K435">
        <v>0</v>
      </c>
      <c r="L435">
        <v>0</v>
      </c>
      <c r="M435">
        <v>0</v>
      </c>
      <c r="N435" t="s">
        <v>51</v>
      </c>
      <c r="O435" t="s">
        <v>54</v>
      </c>
      <c r="P435">
        <v>1</v>
      </c>
      <c r="Q435">
        <v>0</v>
      </c>
      <c r="R435">
        <v>0</v>
      </c>
      <c r="S435">
        <v>1</v>
      </c>
      <c r="T435">
        <v>1</v>
      </c>
      <c r="U435">
        <v>1</v>
      </c>
      <c r="V435">
        <v>1</v>
      </c>
      <c r="W435">
        <v>1</v>
      </c>
      <c r="X435">
        <v>0</v>
      </c>
      <c r="Y435">
        <v>1</v>
      </c>
      <c r="Z435">
        <v>0</v>
      </c>
      <c r="AA435">
        <v>1</v>
      </c>
      <c r="AB435">
        <v>1</v>
      </c>
      <c r="AC435">
        <v>0</v>
      </c>
      <c r="AD435">
        <v>0</v>
      </c>
      <c r="AE435">
        <v>0</v>
      </c>
      <c r="AF435">
        <v>0</v>
      </c>
      <c r="AG435">
        <v>0</v>
      </c>
      <c r="AH435">
        <v>1</v>
      </c>
      <c r="AI435">
        <v>1</v>
      </c>
      <c r="AJ435">
        <v>1</v>
      </c>
      <c r="AK435">
        <v>0</v>
      </c>
      <c r="AL435">
        <v>1</v>
      </c>
      <c r="AM435">
        <v>1</v>
      </c>
      <c r="AN435" t="s">
        <v>46</v>
      </c>
      <c r="AO435" t="s">
        <v>46</v>
      </c>
      <c r="AP435">
        <v>1</v>
      </c>
      <c r="AQ435" t="s">
        <v>46</v>
      </c>
      <c r="AR435">
        <v>0</v>
      </c>
      <c r="AS435">
        <v>2022</v>
      </c>
    </row>
    <row r="436" spans="1:45" x14ac:dyDescent="0.3">
      <c r="A436">
        <v>823310007</v>
      </c>
      <c r="B436" t="s">
        <v>239</v>
      </c>
      <c r="C436" t="s">
        <v>41</v>
      </c>
      <c r="D436" t="s">
        <v>42</v>
      </c>
      <c r="E436" t="s">
        <v>48</v>
      </c>
      <c r="F436">
        <v>1</v>
      </c>
      <c r="G436">
        <v>1</v>
      </c>
      <c r="H436">
        <v>1</v>
      </c>
      <c r="I436">
        <v>1</v>
      </c>
      <c r="J436">
        <v>0</v>
      </c>
      <c r="K436">
        <v>0</v>
      </c>
      <c r="L436">
        <v>0</v>
      </c>
      <c r="M436">
        <v>0</v>
      </c>
      <c r="N436" t="s">
        <v>46</v>
      </c>
      <c r="O436" t="s">
        <v>46</v>
      </c>
      <c r="P436" t="s">
        <v>46</v>
      </c>
      <c r="Q436" t="s">
        <v>46</v>
      </c>
      <c r="R436" t="s">
        <v>46</v>
      </c>
      <c r="S436" t="s">
        <v>46</v>
      </c>
      <c r="T436" t="s">
        <v>46</v>
      </c>
      <c r="U436">
        <v>1</v>
      </c>
      <c r="V436">
        <v>1</v>
      </c>
      <c r="W436">
        <v>1</v>
      </c>
      <c r="X436">
        <v>0</v>
      </c>
      <c r="Y436" t="s">
        <v>46</v>
      </c>
      <c r="Z436">
        <v>0</v>
      </c>
      <c r="AA436" t="s">
        <v>46</v>
      </c>
      <c r="AB436" t="s">
        <v>46</v>
      </c>
      <c r="AC436" t="s">
        <v>46</v>
      </c>
      <c r="AD436">
        <v>0</v>
      </c>
      <c r="AE436">
        <v>0</v>
      </c>
      <c r="AF436">
        <v>0</v>
      </c>
      <c r="AG436">
        <v>0</v>
      </c>
      <c r="AH436">
        <v>1</v>
      </c>
      <c r="AI436">
        <v>1</v>
      </c>
      <c r="AJ436" t="s">
        <v>46</v>
      </c>
      <c r="AK436">
        <v>0</v>
      </c>
      <c r="AL436" t="s">
        <v>46</v>
      </c>
      <c r="AM436" t="s">
        <v>46</v>
      </c>
      <c r="AN436" t="s">
        <v>46</v>
      </c>
      <c r="AO436" t="s">
        <v>46</v>
      </c>
      <c r="AP436" t="s">
        <v>46</v>
      </c>
      <c r="AQ436" t="s">
        <v>46</v>
      </c>
      <c r="AR436">
        <v>0</v>
      </c>
      <c r="AS436">
        <v>2022</v>
      </c>
    </row>
    <row r="437" spans="1:45" x14ac:dyDescent="0.3">
      <c r="A437">
        <v>823460009</v>
      </c>
      <c r="B437" t="s">
        <v>240</v>
      </c>
      <c r="C437" t="s">
        <v>41</v>
      </c>
      <c r="D437" t="s">
        <v>42</v>
      </c>
      <c r="E437" t="s">
        <v>48</v>
      </c>
      <c r="F437">
        <v>1</v>
      </c>
      <c r="G437">
        <v>1</v>
      </c>
      <c r="H437">
        <v>1</v>
      </c>
      <c r="I437">
        <v>1</v>
      </c>
      <c r="J437" t="s">
        <v>46</v>
      </c>
      <c r="K437" t="s">
        <v>46</v>
      </c>
      <c r="L437" t="s">
        <v>46</v>
      </c>
      <c r="M437" t="s">
        <v>46</v>
      </c>
      <c r="N437" t="s">
        <v>44</v>
      </c>
      <c r="O437" t="s">
        <v>54</v>
      </c>
      <c r="P437">
        <v>0</v>
      </c>
      <c r="Q437">
        <v>0</v>
      </c>
      <c r="R437">
        <v>0</v>
      </c>
      <c r="S437">
        <v>1</v>
      </c>
      <c r="T437">
        <v>1</v>
      </c>
      <c r="U437">
        <v>1</v>
      </c>
      <c r="V437">
        <v>1</v>
      </c>
      <c r="W437">
        <v>1</v>
      </c>
      <c r="X437">
        <v>0</v>
      </c>
      <c r="Y437">
        <v>1</v>
      </c>
      <c r="Z437">
        <v>0</v>
      </c>
      <c r="AA437">
        <v>1</v>
      </c>
      <c r="AB437">
        <v>0</v>
      </c>
      <c r="AC437">
        <v>0</v>
      </c>
      <c r="AD437">
        <v>0</v>
      </c>
      <c r="AE437">
        <v>0</v>
      </c>
      <c r="AF437">
        <v>0</v>
      </c>
      <c r="AG437">
        <v>0</v>
      </c>
      <c r="AH437">
        <v>1</v>
      </c>
      <c r="AI437">
        <v>1</v>
      </c>
      <c r="AJ437">
        <v>1</v>
      </c>
      <c r="AK437">
        <v>0</v>
      </c>
      <c r="AL437">
        <v>1</v>
      </c>
      <c r="AM437">
        <v>1</v>
      </c>
      <c r="AN437" t="s">
        <v>46</v>
      </c>
      <c r="AO437" t="s">
        <v>46</v>
      </c>
      <c r="AP437">
        <v>1</v>
      </c>
      <c r="AQ437" t="s">
        <v>46</v>
      </c>
      <c r="AR437">
        <v>0</v>
      </c>
      <c r="AS437">
        <v>2022</v>
      </c>
    </row>
    <row r="438" spans="1:45" x14ac:dyDescent="0.3">
      <c r="A438">
        <v>823590004</v>
      </c>
      <c r="B438" t="s">
        <v>241</v>
      </c>
      <c r="C438" t="s">
        <v>41</v>
      </c>
      <c r="D438" t="s">
        <v>42</v>
      </c>
      <c r="E438" t="s">
        <v>43</v>
      </c>
      <c r="F438">
        <v>1</v>
      </c>
      <c r="G438">
        <v>1</v>
      </c>
      <c r="H438">
        <v>1</v>
      </c>
      <c r="I438">
        <v>1</v>
      </c>
      <c r="J438">
        <v>0</v>
      </c>
      <c r="K438">
        <v>0</v>
      </c>
      <c r="L438">
        <v>0</v>
      </c>
      <c r="M438">
        <v>0</v>
      </c>
      <c r="N438" t="s">
        <v>51</v>
      </c>
      <c r="O438" t="s">
        <v>54</v>
      </c>
      <c r="P438">
        <v>1</v>
      </c>
      <c r="Q438">
        <v>0</v>
      </c>
      <c r="R438">
        <v>0</v>
      </c>
      <c r="S438">
        <v>1</v>
      </c>
      <c r="T438">
        <v>1</v>
      </c>
      <c r="U438">
        <v>1</v>
      </c>
      <c r="V438">
        <v>1</v>
      </c>
      <c r="W438">
        <v>1</v>
      </c>
      <c r="X438">
        <v>0</v>
      </c>
      <c r="Y438">
        <v>1</v>
      </c>
      <c r="Z438">
        <v>0</v>
      </c>
      <c r="AA438">
        <v>0</v>
      </c>
      <c r="AB438">
        <v>1</v>
      </c>
      <c r="AC438">
        <v>0</v>
      </c>
      <c r="AD438">
        <v>0</v>
      </c>
      <c r="AE438">
        <v>0</v>
      </c>
      <c r="AF438">
        <v>0</v>
      </c>
      <c r="AG438">
        <v>0</v>
      </c>
      <c r="AH438">
        <v>1</v>
      </c>
      <c r="AI438">
        <v>1</v>
      </c>
      <c r="AJ438">
        <v>1</v>
      </c>
      <c r="AK438">
        <v>0</v>
      </c>
      <c r="AL438">
        <v>1</v>
      </c>
      <c r="AM438">
        <v>1</v>
      </c>
      <c r="AN438">
        <v>1</v>
      </c>
      <c r="AO438">
        <v>1</v>
      </c>
      <c r="AP438">
        <v>1</v>
      </c>
      <c r="AQ438" t="s">
        <v>46</v>
      </c>
      <c r="AR438">
        <v>0</v>
      </c>
      <c r="AS438">
        <v>2022</v>
      </c>
    </row>
    <row r="439" spans="1:45" x14ac:dyDescent="0.3">
      <c r="A439">
        <v>823620002</v>
      </c>
      <c r="B439" t="s">
        <v>242</v>
      </c>
      <c r="C439" t="s">
        <v>41</v>
      </c>
      <c r="D439" t="s">
        <v>42</v>
      </c>
      <c r="E439" t="s">
        <v>48</v>
      </c>
      <c r="F439">
        <v>1</v>
      </c>
      <c r="G439">
        <v>1</v>
      </c>
      <c r="H439">
        <v>1</v>
      </c>
      <c r="I439">
        <v>1</v>
      </c>
      <c r="J439">
        <v>1</v>
      </c>
      <c r="K439">
        <v>1</v>
      </c>
      <c r="L439">
        <v>1</v>
      </c>
      <c r="M439">
        <v>1</v>
      </c>
      <c r="N439" t="s">
        <v>44</v>
      </c>
      <c r="O439" t="s">
        <v>54</v>
      </c>
      <c r="P439">
        <v>1</v>
      </c>
      <c r="Q439">
        <v>0</v>
      </c>
      <c r="R439">
        <v>0</v>
      </c>
      <c r="S439">
        <v>1</v>
      </c>
      <c r="T439">
        <v>1</v>
      </c>
      <c r="U439">
        <v>1</v>
      </c>
      <c r="V439">
        <v>1</v>
      </c>
      <c r="W439">
        <v>1</v>
      </c>
      <c r="X439">
        <v>1</v>
      </c>
      <c r="Y439">
        <v>1</v>
      </c>
      <c r="Z439">
        <v>1</v>
      </c>
      <c r="AA439">
        <v>1</v>
      </c>
      <c r="AB439">
        <v>1</v>
      </c>
      <c r="AC439">
        <v>0</v>
      </c>
      <c r="AD439">
        <v>0</v>
      </c>
      <c r="AE439">
        <v>0</v>
      </c>
      <c r="AF439">
        <v>0</v>
      </c>
      <c r="AG439">
        <v>0</v>
      </c>
      <c r="AH439">
        <v>1</v>
      </c>
      <c r="AI439">
        <v>1</v>
      </c>
      <c r="AJ439">
        <v>1</v>
      </c>
      <c r="AK439">
        <v>0</v>
      </c>
      <c r="AL439">
        <v>1</v>
      </c>
      <c r="AM439">
        <v>1</v>
      </c>
      <c r="AN439" t="s">
        <v>46</v>
      </c>
      <c r="AO439" t="s">
        <v>46</v>
      </c>
      <c r="AP439">
        <v>1</v>
      </c>
      <c r="AQ439" t="s">
        <v>46</v>
      </c>
      <c r="AR439">
        <v>0</v>
      </c>
      <c r="AS439">
        <v>2022</v>
      </c>
    </row>
    <row r="440" spans="1:45" x14ac:dyDescent="0.3">
      <c r="A440">
        <v>823780001</v>
      </c>
      <c r="B440" t="s">
        <v>243</v>
      </c>
      <c r="C440" t="s">
        <v>41</v>
      </c>
      <c r="D440" t="s">
        <v>42</v>
      </c>
      <c r="E440" t="s">
        <v>48</v>
      </c>
      <c r="F440">
        <v>1</v>
      </c>
      <c r="G440">
        <v>1</v>
      </c>
      <c r="H440">
        <v>1</v>
      </c>
      <c r="I440">
        <v>1</v>
      </c>
      <c r="J440">
        <v>0</v>
      </c>
      <c r="K440">
        <v>0</v>
      </c>
      <c r="L440">
        <v>0</v>
      </c>
      <c r="M440">
        <v>0</v>
      </c>
      <c r="N440" t="s">
        <v>51</v>
      </c>
      <c r="O440" t="s">
        <v>54</v>
      </c>
      <c r="P440">
        <v>0</v>
      </c>
      <c r="Q440">
        <v>0</v>
      </c>
      <c r="R440">
        <v>0</v>
      </c>
      <c r="S440">
        <v>1</v>
      </c>
      <c r="T440">
        <v>1</v>
      </c>
      <c r="U440">
        <v>0</v>
      </c>
      <c r="V440">
        <v>1</v>
      </c>
      <c r="W440">
        <v>1</v>
      </c>
      <c r="X440">
        <v>0</v>
      </c>
      <c r="Y440">
        <v>1</v>
      </c>
      <c r="Z440">
        <v>0</v>
      </c>
      <c r="AA440">
        <v>0</v>
      </c>
      <c r="AB440">
        <v>1</v>
      </c>
      <c r="AC440">
        <v>0</v>
      </c>
      <c r="AD440">
        <v>0</v>
      </c>
      <c r="AE440">
        <v>0</v>
      </c>
      <c r="AF440">
        <v>0</v>
      </c>
      <c r="AG440">
        <v>0</v>
      </c>
      <c r="AH440">
        <v>1</v>
      </c>
      <c r="AI440">
        <v>1</v>
      </c>
      <c r="AJ440">
        <v>1</v>
      </c>
      <c r="AK440">
        <v>0</v>
      </c>
      <c r="AL440">
        <v>1</v>
      </c>
      <c r="AM440">
        <v>1</v>
      </c>
      <c r="AN440" t="s">
        <v>46</v>
      </c>
      <c r="AO440" t="s">
        <v>46</v>
      </c>
      <c r="AP440">
        <v>1</v>
      </c>
      <c r="AQ440" t="s">
        <v>46</v>
      </c>
      <c r="AR440">
        <v>0</v>
      </c>
      <c r="AS440">
        <v>2022</v>
      </c>
    </row>
    <row r="441" spans="1:45" x14ac:dyDescent="0.3">
      <c r="A441">
        <v>823840003</v>
      </c>
      <c r="B441" t="s">
        <v>244</v>
      </c>
      <c r="C441" t="s">
        <v>41</v>
      </c>
      <c r="D441" t="s">
        <v>42</v>
      </c>
      <c r="E441" t="s">
        <v>68</v>
      </c>
      <c r="F441">
        <v>1</v>
      </c>
      <c r="G441">
        <v>1</v>
      </c>
      <c r="H441">
        <v>1</v>
      </c>
      <c r="I441">
        <v>1</v>
      </c>
      <c r="J441">
        <v>0</v>
      </c>
      <c r="K441">
        <v>0</v>
      </c>
      <c r="L441">
        <v>0</v>
      </c>
      <c r="M441">
        <v>0</v>
      </c>
      <c r="N441" t="s">
        <v>46</v>
      </c>
      <c r="O441" t="s">
        <v>46</v>
      </c>
      <c r="P441" t="s">
        <v>46</v>
      </c>
      <c r="Q441" t="s">
        <v>46</v>
      </c>
      <c r="R441" t="s">
        <v>46</v>
      </c>
      <c r="S441" t="s">
        <v>46</v>
      </c>
      <c r="T441" t="s">
        <v>46</v>
      </c>
      <c r="U441">
        <v>1</v>
      </c>
      <c r="V441">
        <v>1</v>
      </c>
      <c r="W441">
        <v>1</v>
      </c>
      <c r="X441">
        <v>0</v>
      </c>
      <c r="Y441" t="s">
        <v>46</v>
      </c>
      <c r="Z441">
        <v>0</v>
      </c>
      <c r="AA441" t="s">
        <v>46</v>
      </c>
      <c r="AB441" t="s">
        <v>46</v>
      </c>
      <c r="AC441">
        <v>1</v>
      </c>
      <c r="AD441">
        <v>0</v>
      </c>
      <c r="AE441">
        <v>1</v>
      </c>
      <c r="AF441">
        <v>1</v>
      </c>
      <c r="AG441">
        <v>1</v>
      </c>
      <c r="AH441">
        <v>1</v>
      </c>
      <c r="AI441">
        <v>1</v>
      </c>
      <c r="AJ441" t="s">
        <v>46</v>
      </c>
      <c r="AK441">
        <v>0</v>
      </c>
      <c r="AL441" t="s">
        <v>46</v>
      </c>
      <c r="AM441" t="s">
        <v>46</v>
      </c>
      <c r="AN441">
        <v>1</v>
      </c>
      <c r="AO441">
        <v>1</v>
      </c>
      <c r="AP441" t="s">
        <v>46</v>
      </c>
      <c r="AQ441" t="s">
        <v>46</v>
      </c>
      <c r="AR441">
        <v>1</v>
      </c>
      <c r="AS441">
        <v>2022</v>
      </c>
    </row>
    <row r="442" spans="1:45" x14ac:dyDescent="0.3">
      <c r="A442">
        <v>823970005</v>
      </c>
      <c r="B442" t="s">
        <v>245</v>
      </c>
      <c r="C442" t="s">
        <v>41</v>
      </c>
      <c r="D442" t="s">
        <v>42</v>
      </c>
      <c r="E442" t="s">
        <v>48</v>
      </c>
      <c r="F442">
        <v>1</v>
      </c>
      <c r="G442">
        <v>1</v>
      </c>
      <c r="H442">
        <v>1</v>
      </c>
      <c r="I442">
        <v>1</v>
      </c>
      <c r="J442">
        <v>0</v>
      </c>
      <c r="K442">
        <v>0</v>
      </c>
      <c r="L442">
        <v>0</v>
      </c>
      <c r="M442">
        <v>0</v>
      </c>
      <c r="N442" t="s">
        <v>51</v>
      </c>
      <c r="O442" t="s">
        <v>54</v>
      </c>
      <c r="P442">
        <v>1</v>
      </c>
      <c r="Q442">
        <v>0</v>
      </c>
      <c r="R442">
        <v>0</v>
      </c>
      <c r="S442">
        <v>1</v>
      </c>
      <c r="T442">
        <v>1</v>
      </c>
      <c r="U442">
        <v>1</v>
      </c>
      <c r="V442">
        <v>1</v>
      </c>
      <c r="W442">
        <v>1</v>
      </c>
      <c r="X442">
        <v>0</v>
      </c>
      <c r="Y442">
        <v>1</v>
      </c>
      <c r="Z442">
        <v>0</v>
      </c>
      <c r="AA442">
        <v>1</v>
      </c>
      <c r="AB442">
        <v>1</v>
      </c>
      <c r="AC442">
        <v>0</v>
      </c>
      <c r="AD442">
        <v>0</v>
      </c>
      <c r="AE442">
        <v>0</v>
      </c>
      <c r="AF442">
        <v>0</v>
      </c>
      <c r="AG442">
        <v>0</v>
      </c>
      <c r="AH442">
        <v>1</v>
      </c>
      <c r="AI442">
        <v>1</v>
      </c>
      <c r="AJ442">
        <v>1</v>
      </c>
      <c r="AK442">
        <v>0</v>
      </c>
      <c r="AL442">
        <v>1</v>
      </c>
      <c r="AM442">
        <v>1</v>
      </c>
      <c r="AN442" t="s">
        <v>46</v>
      </c>
      <c r="AO442" t="s">
        <v>46</v>
      </c>
      <c r="AP442">
        <v>1</v>
      </c>
      <c r="AQ442" t="s">
        <v>46</v>
      </c>
      <c r="AR442">
        <v>0</v>
      </c>
      <c r="AS442">
        <v>2022</v>
      </c>
    </row>
    <row r="443" spans="1:45" x14ac:dyDescent="0.3">
      <c r="A443">
        <v>824010007</v>
      </c>
      <c r="B443" t="s">
        <v>246</v>
      </c>
      <c r="C443" t="s">
        <v>41</v>
      </c>
      <c r="D443" t="s">
        <v>42</v>
      </c>
      <c r="E443" t="s">
        <v>43</v>
      </c>
      <c r="F443">
        <v>1</v>
      </c>
      <c r="G443">
        <v>1</v>
      </c>
      <c r="H443">
        <v>1</v>
      </c>
      <c r="I443">
        <v>1</v>
      </c>
      <c r="J443">
        <v>0</v>
      </c>
      <c r="K443">
        <v>0</v>
      </c>
      <c r="L443">
        <v>0</v>
      </c>
      <c r="M443">
        <v>0</v>
      </c>
      <c r="N443" t="s">
        <v>44</v>
      </c>
      <c r="O443" t="s">
        <v>62</v>
      </c>
      <c r="P443">
        <v>1</v>
      </c>
      <c r="Q443">
        <v>0</v>
      </c>
      <c r="R443">
        <v>0</v>
      </c>
      <c r="S443">
        <v>1</v>
      </c>
      <c r="T443">
        <v>1</v>
      </c>
      <c r="U443">
        <v>1</v>
      </c>
      <c r="V443">
        <v>1</v>
      </c>
      <c r="W443">
        <v>1</v>
      </c>
      <c r="X443">
        <v>0</v>
      </c>
      <c r="Y443">
        <v>1</v>
      </c>
      <c r="Z443">
        <v>0</v>
      </c>
      <c r="AA443">
        <v>0</v>
      </c>
      <c r="AB443">
        <v>1</v>
      </c>
      <c r="AC443">
        <v>0</v>
      </c>
      <c r="AD443">
        <v>0</v>
      </c>
      <c r="AE443">
        <v>1</v>
      </c>
      <c r="AF443">
        <v>0</v>
      </c>
      <c r="AG443">
        <v>0</v>
      </c>
      <c r="AH443">
        <v>1</v>
      </c>
      <c r="AI443">
        <v>1</v>
      </c>
      <c r="AJ443">
        <v>1</v>
      </c>
      <c r="AK443">
        <v>0</v>
      </c>
      <c r="AL443">
        <v>1</v>
      </c>
      <c r="AM443">
        <v>1</v>
      </c>
      <c r="AN443">
        <v>1</v>
      </c>
      <c r="AO443">
        <v>1</v>
      </c>
      <c r="AP443">
        <v>0</v>
      </c>
      <c r="AQ443" t="s">
        <v>46</v>
      </c>
      <c r="AR443">
        <v>0</v>
      </c>
      <c r="AS443">
        <v>2022</v>
      </c>
    </row>
    <row r="444" spans="1:45" x14ac:dyDescent="0.3">
      <c r="A444">
        <v>809830008</v>
      </c>
      <c r="B444" t="s">
        <v>247</v>
      </c>
      <c r="C444" t="s">
        <v>41</v>
      </c>
      <c r="D444" t="s">
        <v>42</v>
      </c>
      <c r="E444" t="s">
        <v>48</v>
      </c>
      <c r="F444">
        <v>1</v>
      </c>
      <c r="G444">
        <v>1</v>
      </c>
      <c r="H444">
        <v>1</v>
      </c>
      <c r="I444">
        <v>1</v>
      </c>
      <c r="J444">
        <v>0</v>
      </c>
      <c r="K444">
        <v>0</v>
      </c>
      <c r="L444">
        <v>0</v>
      </c>
      <c r="M444">
        <v>0</v>
      </c>
      <c r="N444" t="s">
        <v>51</v>
      </c>
      <c r="O444" t="s">
        <v>54</v>
      </c>
      <c r="P444">
        <v>1</v>
      </c>
      <c r="Q444">
        <v>0</v>
      </c>
      <c r="R444">
        <v>0</v>
      </c>
      <c r="S444">
        <v>1</v>
      </c>
      <c r="T444">
        <v>0</v>
      </c>
      <c r="U444">
        <v>1</v>
      </c>
      <c r="V444">
        <v>1</v>
      </c>
      <c r="W444">
        <v>1</v>
      </c>
      <c r="X444">
        <v>0</v>
      </c>
      <c r="Y444">
        <v>1</v>
      </c>
      <c r="Z444">
        <v>0</v>
      </c>
      <c r="AA444">
        <v>0</v>
      </c>
      <c r="AB444">
        <v>0</v>
      </c>
      <c r="AC444">
        <v>0</v>
      </c>
      <c r="AD444">
        <v>0</v>
      </c>
      <c r="AE444">
        <v>0</v>
      </c>
      <c r="AF444">
        <v>0</v>
      </c>
      <c r="AG444">
        <v>0</v>
      </c>
      <c r="AH444">
        <v>1</v>
      </c>
      <c r="AI444">
        <v>1</v>
      </c>
      <c r="AJ444">
        <v>1</v>
      </c>
      <c r="AK444">
        <v>0</v>
      </c>
      <c r="AL444">
        <v>1</v>
      </c>
      <c r="AM444">
        <v>0</v>
      </c>
      <c r="AN444" t="s">
        <v>46</v>
      </c>
      <c r="AO444" t="s">
        <v>46</v>
      </c>
      <c r="AP444">
        <v>0</v>
      </c>
      <c r="AQ444" t="s">
        <v>46</v>
      </c>
      <c r="AR444">
        <v>0</v>
      </c>
      <c r="AS444">
        <v>2022</v>
      </c>
    </row>
    <row r="445" spans="1:45" x14ac:dyDescent="0.3">
      <c r="A445">
        <v>826280001</v>
      </c>
      <c r="B445" t="s">
        <v>248</v>
      </c>
      <c r="C445" t="s">
        <v>41</v>
      </c>
      <c r="D445" t="s">
        <v>42</v>
      </c>
      <c r="E445" t="s">
        <v>43</v>
      </c>
      <c r="F445">
        <v>1</v>
      </c>
      <c r="G445">
        <v>1</v>
      </c>
      <c r="H445">
        <v>1</v>
      </c>
      <c r="I445">
        <v>1</v>
      </c>
      <c r="J445">
        <v>0</v>
      </c>
      <c r="K445">
        <v>0</v>
      </c>
      <c r="L445">
        <v>0</v>
      </c>
      <c r="M445">
        <v>0</v>
      </c>
      <c r="N445" t="s">
        <v>44</v>
      </c>
      <c r="O445" t="s">
        <v>62</v>
      </c>
      <c r="P445">
        <v>1</v>
      </c>
      <c r="Q445">
        <v>1</v>
      </c>
      <c r="R445">
        <v>1</v>
      </c>
      <c r="S445">
        <v>1</v>
      </c>
      <c r="T445">
        <v>1</v>
      </c>
      <c r="U445">
        <v>1</v>
      </c>
      <c r="V445">
        <v>1</v>
      </c>
      <c r="W445">
        <v>1</v>
      </c>
      <c r="X445">
        <v>0</v>
      </c>
      <c r="Y445">
        <v>1</v>
      </c>
      <c r="Z445">
        <v>0</v>
      </c>
      <c r="AA445">
        <v>1</v>
      </c>
      <c r="AB445">
        <v>1</v>
      </c>
      <c r="AC445">
        <v>0</v>
      </c>
      <c r="AD445">
        <v>0</v>
      </c>
      <c r="AE445">
        <v>1</v>
      </c>
      <c r="AF445">
        <v>0</v>
      </c>
      <c r="AG445">
        <v>1</v>
      </c>
      <c r="AH445">
        <v>1</v>
      </c>
      <c r="AI445">
        <v>1</v>
      </c>
      <c r="AJ445">
        <v>1</v>
      </c>
      <c r="AK445">
        <v>0</v>
      </c>
      <c r="AL445">
        <v>1</v>
      </c>
      <c r="AM445">
        <v>1</v>
      </c>
      <c r="AN445">
        <v>1</v>
      </c>
      <c r="AO445">
        <v>1</v>
      </c>
      <c r="AP445">
        <v>1</v>
      </c>
      <c r="AQ445" t="s">
        <v>46</v>
      </c>
      <c r="AR445">
        <v>0</v>
      </c>
      <c r="AS445">
        <v>2022</v>
      </c>
    </row>
    <row r="446" spans="1:45" x14ac:dyDescent="0.3">
      <c r="A446">
        <v>826490004</v>
      </c>
      <c r="B446" t="s">
        <v>249</v>
      </c>
      <c r="C446" t="s">
        <v>41</v>
      </c>
      <c r="D446" t="s">
        <v>42</v>
      </c>
      <c r="E446" t="s">
        <v>43</v>
      </c>
      <c r="F446">
        <v>1</v>
      </c>
      <c r="G446">
        <v>1</v>
      </c>
      <c r="H446">
        <v>1</v>
      </c>
      <c r="I446">
        <v>1</v>
      </c>
      <c r="J446" t="s">
        <v>46</v>
      </c>
      <c r="K446" t="s">
        <v>46</v>
      </c>
      <c r="L446" t="s">
        <v>46</v>
      </c>
      <c r="M446" t="s">
        <v>46</v>
      </c>
      <c r="N446" t="s">
        <v>44</v>
      </c>
      <c r="O446" t="s">
        <v>54</v>
      </c>
      <c r="P446">
        <v>1</v>
      </c>
      <c r="Q446">
        <v>0</v>
      </c>
      <c r="R446">
        <v>0</v>
      </c>
      <c r="S446">
        <v>1</v>
      </c>
      <c r="T446">
        <v>1</v>
      </c>
      <c r="U446">
        <v>1</v>
      </c>
      <c r="V446">
        <v>1</v>
      </c>
      <c r="W446">
        <v>1</v>
      </c>
      <c r="X446">
        <v>0</v>
      </c>
      <c r="Y446">
        <v>1</v>
      </c>
      <c r="Z446">
        <v>0</v>
      </c>
      <c r="AA446">
        <v>1</v>
      </c>
      <c r="AB446">
        <v>1</v>
      </c>
      <c r="AC446">
        <v>0</v>
      </c>
      <c r="AD446">
        <v>0</v>
      </c>
      <c r="AE446">
        <v>0</v>
      </c>
      <c r="AF446">
        <v>0</v>
      </c>
      <c r="AG446">
        <v>0</v>
      </c>
      <c r="AH446">
        <v>1</v>
      </c>
      <c r="AI446">
        <v>1</v>
      </c>
      <c r="AJ446">
        <v>1</v>
      </c>
      <c r="AK446">
        <v>0</v>
      </c>
      <c r="AL446">
        <v>1</v>
      </c>
      <c r="AM446">
        <v>1</v>
      </c>
      <c r="AN446">
        <v>1</v>
      </c>
      <c r="AO446">
        <v>1</v>
      </c>
      <c r="AP446">
        <v>1</v>
      </c>
      <c r="AQ446" t="s">
        <v>46</v>
      </c>
      <c r="AR446">
        <v>0</v>
      </c>
      <c r="AS446">
        <v>2022</v>
      </c>
    </row>
    <row r="447" spans="1:45" x14ac:dyDescent="0.3">
      <c r="A447">
        <v>826520002</v>
      </c>
      <c r="B447" t="s">
        <v>250</v>
      </c>
      <c r="C447" t="s">
        <v>41</v>
      </c>
      <c r="D447" t="s">
        <v>42</v>
      </c>
      <c r="E447" t="s">
        <v>48</v>
      </c>
      <c r="F447">
        <v>1</v>
      </c>
      <c r="G447">
        <v>1</v>
      </c>
      <c r="H447">
        <v>1</v>
      </c>
      <c r="I447">
        <v>1</v>
      </c>
      <c r="J447" t="s">
        <v>46</v>
      </c>
      <c r="K447" t="s">
        <v>46</v>
      </c>
      <c r="L447" t="s">
        <v>46</v>
      </c>
      <c r="M447" t="s">
        <v>46</v>
      </c>
      <c r="N447" t="s">
        <v>44</v>
      </c>
      <c r="O447" t="s">
        <v>62</v>
      </c>
      <c r="P447">
        <v>1</v>
      </c>
      <c r="Q447">
        <v>1</v>
      </c>
      <c r="R447">
        <v>0</v>
      </c>
      <c r="S447">
        <v>1</v>
      </c>
      <c r="T447">
        <v>1</v>
      </c>
      <c r="U447">
        <v>1</v>
      </c>
      <c r="V447">
        <v>1</v>
      </c>
      <c r="W447">
        <v>1</v>
      </c>
      <c r="X447">
        <v>0</v>
      </c>
      <c r="Y447">
        <v>1</v>
      </c>
      <c r="Z447">
        <v>0</v>
      </c>
      <c r="AA447">
        <v>1</v>
      </c>
      <c r="AB447">
        <v>1</v>
      </c>
      <c r="AC447">
        <v>1</v>
      </c>
      <c r="AD447">
        <v>0</v>
      </c>
      <c r="AE447">
        <v>0</v>
      </c>
      <c r="AF447">
        <v>0</v>
      </c>
      <c r="AG447">
        <v>0</v>
      </c>
      <c r="AH447">
        <v>1</v>
      </c>
      <c r="AI447">
        <v>1</v>
      </c>
      <c r="AJ447">
        <v>1</v>
      </c>
      <c r="AK447">
        <v>0</v>
      </c>
      <c r="AL447">
        <v>1</v>
      </c>
      <c r="AM447">
        <v>1</v>
      </c>
      <c r="AN447" t="s">
        <v>46</v>
      </c>
      <c r="AO447" t="s">
        <v>46</v>
      </c>
      <c r="AP447">
        <v>1</v>
      </c>
      <c r="AQ447" t="s">
        <v>46</v>
      </c>
      <c r="AR447">
        <v>0</v>
      </c>
      <c r="AS447">
        <v>2022</v>
      </c>
    </row>
    <row r="448" spans="1:45" x14ac:dyDescent="0.3">
      <c r="A448">
        <v>826340003</v>
      </c>
      <c r="B448" t="s">
        <v>251</v>
      </c>
      <c r="C448" t="s">
        <v>41</v>
      </c>
      <c r="D448" t="s">
        <v>42</v>
      </c>
      <c r="E448" t="s">
        <v>68</v>
      </c>
      <c r="F448">
        <v>1</v>
      </c>
      <c r="G448">
        <v>1</v>
      </c>
      <c r="H448">
        <v>1</v>
      </c>
      <c r="I448">
        <v>1</v>
      </c>
      <c r="J448">
        <v>0</v>
      </c>
      <c r="K448">
        <v>0</v>
      </c>
      <c r="L448">
        <v>0</v>
      </c>
      <c r="M448">
        <v>0</v>
      </c>
      <c r="N448" t="s">
        <v>51</v>
      </c>
      <c r="O448" t="s">
        <v>62</v>
      </c>
      <c r="P448">
        <v>1</v>
      </c>
      <c r="Q448">
        <v>1</v>
      </c>
      <c r="R448">
        <v>1</v>
      </c>
      <c r="S448">
        <v>1</v>
      </c>
      <c r="T448">
        <v>1</v>
      </c>
      <c r="U448">
        <v>1</v>
      </c>
      <c r="V448">
        <v>1</v>
      </c>
      <c r="W448">
        <v>1</v>
      </c>
      <c r="X448">
        <v>0</v>
      </c>
      <c r="Y448">
        <v>1</v>
      </c>
      <c r="Z448">
        <v>0</v>
      </c>
      <c r="AA448">
        <v>1</v>
      </c>
      <c r="AB448">
        <v>1</v>
      </c>
      <c r="AC448">
        <v>0</v>
      </c>
      <c r="AD448">
        <v>0</v>
      </c>
      <c r="AE448">
        <v>0</v>
      </c>
      <c r="AF448">
        <v>0</v>
      </c>
      <c r="AG448">
        <v>0</v>
      </c>
      <c r="AH448">
        <v>1</v>
      </c>
      <c r="AI448">
        <v>1</v>
      </c>
      <c r="AJ448">
        <v>1</v>
      </c>
      <c r="AK448">
        <v>0</v>
      </c>
      <c r="AL448">
        <v>1</v>
      </c>
      <c r="AM448">
        <v>1</v>
      </c>
      <c r="AN448">
        <v>1</v>
      </c>
      <c r="AO448">
        <v>1</v>
      </c>
      <c r="AP448">
        <v>1</v>
      </c>
      <c r="AQ448" t="s">
        <v>46</v>
      </c>
      <c r="AR448">
        <v>0</v>
      </c>
      <c r="AS448">
        <v>2022</v>
      </c>
    </row>
    <row r="449" spans="1:45" x14ac:dyDescent="0.3">
      <c r="A449">
        <v>824440003</v>
      </c>
      <c r="B449" t="s">
        <v>252</v>
      </c>
      <c r="C449" t="s">
        <v>41</v>
      </c>
      <c r="D449" t="s">
        <v>42</v>
      </c>
      <c r="E449" t="s">
        <v>43</v>
      </c>
      <c r="F449">
        <v>1</v>
      </c>
      <c r="G449">
        <v>1</v>
      </c>
      <c r="H449">
        <v>1</v>
      </c>
      <c r="I449">
        <v>1</v>
      </c>
      <c r="J449">
        <v>0</v>
      </c>
      <c r="K449">
        <v>0</v>
      </c>
      <c r="L449">
        <v>0</v>
      </c>
      <c r="M449">
        <v>0</v>
      </c>
      <c r="N449" t="s">
        <v>51</v>
      </c>
      <c r="O449" t="s">
        <v>54</v>
      </c>
      <c r="P449">
        <v>1</v>
      </c>
      <c r="Q449">
        <v>0</v>
      </c>
      <c r="R449">
        <v>0</v>
      </c>
      <c r="S449">
        <v>1</v>
      </c>
      <c r="T449">
        <v>1</v>
      </c>
      <c r="U449">
        <v>1</v>
      </c>
      <c r="V449">
        <v>1</v>
      </c>
      <c r="W449">
        <v>1</v>
      </c>
      <c r="X449">
        <v>0</v>
      </c>
      <c r="Y449">
        <v>1</v>
      </c>
      <c r="Z449">
        <v>0</v>
      </c>
      <c r="AA449">
        <v>1</v>
      </c>
      <c r="AB449">
        <v>1</v>
      </c>
      <c r="AC449">
        <v>0</v>
      </c>
      <c r="AD449">
        <v>0</v>
      </c>
      <c r="AE449">
        <v>1</v>
      </c>
      <c r="AF449">
        <v>0</v>
      </c>
      <c r="AG449">
        <v>0</v>
      </c>
      <c r="AH449">
        <v>1</v>
      </c>
      <c r="AI449">
        <v>1</v>
      </c>
      <c r="AJ449">
        <v>1</v>
      </c>
      <c r="AK449">
        <v>1</v>
      </c>
      <c r="AL449">
        <v>1</v>
      </c>
      <c r="AM449">
        <v>1</v>
      </c>
      <c r="AN449">
        <v>1</v>
      </c>
      <c r="AO449">
        <v>1</v>
      </c>
      <c r="AP449">
        <v>0</v>
      </c>
      <c r="AQ449" t="s">
        <v>46</v>
      </c>
      <c r="AR449">
        <v>0</v>
      </c>
      <c r="AS449">
        <v>2022</v>
      </c>
    </row>
    <row r="450" spans="1:45" x14ac:dyDescent="0.3">
      <c r="A450">
        <v>824570005</v>
      </c>
      <c r="B450" t="s">
        <v>253</v>
      </c>
      <c r="C450" t="s">
        <v>41</v>
      </c>
      <c r="D450" t="s">
        <v>42</v>
      </c>
      <c r="E450" t="s">
        <v>61</v>
      </c>
      <c r="F450">
        <v>1</v>
      </c>
      <c r="G450">
        <v>1</v>
      </c>
      <c r="H450">
        <v>1</v>
      </c>
      <c r="I450">
        <v>1</v>
      </c>
      <c r="J450">
        <v>1</v>
      </c>
      <c r="K450">
        <v>1</v>
      </c>
      <c r="L450">
        <v>1</v>
      </c>
      <c r="M450">
        <v>1</v>
      </c>
      <c r="N450" t="s">
        <v>51</v>
      </c>
      <c r="O450" t="s">
        <v>54</v>
      </c>
      <c r="P450">
        <v>1</v>
      </c>
      <c r="Q450">
        <v>0</v>
      </c>
      <c r="R450">
        <v>0</v>
      </c>
      <c r="S450">
        <v>1</v>
      </c>
      <c r="T450">
        <v>1</v>
      </c>
      <c r="U450">
        <v>1</v>
      </c>
      <c r="V450">
        <v>1</v>
      </c>
      <c r="W450">
        <v>1</v>
      </c>
      <c r="X450">
        <v>0</v>
      </c>
      <c r="Y450">
        <v>1</v>
      </c>
      <c r="Z450">
        <v>1</v>
      </c>
      <c r="AA450">
        <v>1</v>
      </c>
      <c r="AB450">
        <v>1</v>
      </c>
      <c r="AC450">
        <v>0</v>
      </c>
      <c r="AD450">
        <v>0</v>
      </c>
      <c r="AE450">
        <v>1</v>
      </c>
      <c r="AF450">
        <v>0</v>
      </c>
      <c r="AG450">
        <v>0</v>
      </c>
      <c r="AH450">
        <v>1</v>
      </c>
      <c r="AI450">
        <v>1</v>
      </c>
      <c r="AJ450">
        <v>1</v>
      </c>
      <c r="AK450">
        <v>0</v>
      </c>
      <c r="AL450">
        <v>1</v>
      </c>
      <c r="AM450">
        <v>1</v>
      </c>
      <c r="AN450">
        <v>1</v>
      </c>
      <c r="AO450">
        <v>1</v>
      </c>
      <c r="AP450">
        <v>1</v>
      </c>
      <c r="AQ450" t="s">
        <v>46</v>
      </c>
      <c r="AR450">
        <v>0</v>
      </c>
      <c r="AS450">
        <v>2022</v>
      </c>
    </row>
    <row r="451" spans="1:45" x14ac:dyDescent="0.3">
      <c r="A451">
        <v>824600000</v>
      </c>
      <c r="B451" t="s">
        <v>254</v>
      </c>
      <c r="C451" t="s">
        <v>41</v>
      </c>
      <c r="D451" t="s">
        <v>42</v>
      </c>
      <c r="E451" t="s">
        <v>48</v>
      </c>
      <c r="F451">
        <v>1</v>
      </c>
      <c r="G451">
        <v>1</v>
      </c>
      <c r="H451">
        <v>1</v>
      </c>
      <c r="I451">
        <v>1</v>
      </c>
      <c r="J451">
        <v>0</v>
      </c>
      <c r="K451">
        <v>0</v>
      </c>
      <c r="L451">
        <v>0</v>
      </c>
      <c r="M451">
        <v>0</v>
      </c>
      <c r="N451" t="s">
        <v>44</v>
      </c>
      <c r="O451" t="s">
        <v>62</v>
      </c>
      <c r="P451">
        <v>1</v>
      </c>
      <c r="Q451">
        <v>1</v>
      </c>
      <c r="R451">
        <v>0</v>
      </c>
      <c r="S451">
        <v>1</v>
      </c>
      <c r="T451">
        <v>1</v>
      </c>
      <c r="U451">
        <v>1</v>
      </c>
      <c r="V451">
        <v>1</v>
      </c>
      <c r="W451">
        <v>1</v>
      </c>
      <c r="X451">
        <v>0</v>
      </c>
      <c r="Y451">
        <v>1</v>
      </c>
      <c r="Z451">
        <v>0</v>
      </c>
      <c r="AA451">
        <v>1</v>
      </c>
      <c r="AB451">
        <v>1</v>
      </c>
      <c r="AC451">
        <v>0</v>
      </c>
      <c r="AD451">
        <v>0</v>
      </c>
      <c r="AE451">
        <v>0</v>
      </c>
      <c r="AF451">
        <v>0</v>
      </c>
      <c r="AG451">
        <v>0</v>
      </c>
      <c r="AH451">
        <v>1</v>
      </c>
      <c r="AI451">
        <v>1</v>
      </c>
      <c r="AJ451">
        <v>1</v>
      </c>
      <c r="AK451">
        <v>0</v>
      </c>
      <c r="AL451">
        <v>1</v>
      </c>
      <c r="AM451">
        <v>1</v>
      </c>
      <c r="AN451" t="s">
        <v>46</v>
      </c>
      <c r="AO451" t="s">
        <v>46</v>
      </c>
      <c r="AP451">
        <v>1</v>
      </c>
      <c r="AQ451" t="s">
        <v>46</v>
      </c>
      <c r="AR451">
        <v>0</v>
      </c>
      <c r="AS451">
        <v>2022</v>
      </c>
    </row>
    <row r="452" spans="1:45" x14ac:dyDescent="0.3">
      <c r="A452">
        <v>824760009</v>
      </c>
      <c r="B452" t="s">
        <v>255</v>
      </c>
      <c r="C452" t="s">
        <v>41</v>
      </c>
      <c r="D452" t="s">
        <v>42</v>
      </c>
      <c r="E452" t="s">
        <v>48</v>
      </c>
      <c r="F452">
        <v>1</v>
      </c>
      <c r="G452">
        <v>1</v>
      </c>
      <c r="H452">
        <v>1</v>
      </c>
      <c r="I452">
        <v>1</v>
      </c>
      <c r="J452">
        <v>0</v>
      </c>
      <c r="K452">
        <v>0</v>
      </c>
      <c r="L452">
        <v>0</v>
      </c>
      <c r="M452">
        <v>0</v>
      </c>
      <c r="N452" t="s">
        <v>51</v>
      </c>
      <c r="O452" t="s">
        <v>54</v>
      </c>
      <c r="P452">
        <v>1</v>
      </c>
      <c r="Q452">
        <v>0</v>
      </c>
      <c r="R452">
        <v>0</v>
      </c>
      <c r="S452">
        <v>1</v>
      </c>
      <c r="T452">
        <v>1</v>
      </c>
      <c r="U452">
        <v>0</v>
      </c>
      <c r="V452">
        <v>1</v>
      </c>
      <c r="W452">
        <v>1</v>
      </c>
      <c r="X452">
        <v>0</v>
      </c>
      <c r="Y452">
        <v>1</v>
      </c>
      <c r="Z452">
        <v>0</v>
      </c>
      <c r="AA452">
        <v>1</v>
      </c>
      <c r="AB452">
        <v>1</v>
      </c>
      <c r="AC452">
        <v>0</v>
      </c>
      <c r="AD452">
        <v>0</v>
      </c>
      <c r="AE452">
        <v>0</v>
      </c>
      <c r="AF452">
        <v>0</v>
      </c>
      <c r="AG452">
        <v>0</v>
      </c>
      <c r="AH452">
        <v>1</v>
      </c>
      <c r="AI452">
        <v>1</v>
      </c>
      <c r="AJ452">
        <v>1</v>
      </c>
      <c r="AK452">
        <v>0</v>
      </c>
      <c r="AL452">
        <v>1</v>
      </c>
      <c r="AM452">
        <v>1</v>
      </c>
      <c r="AN452" t="s">
        <v>46</v>
      </c>
      <c r="AO452" t="s">
        <v>46</v>
      </c>
      <c r="AP452">
        <v>1</v>
      </c>
      <c r="AQ452" t="s">
        <v>46</v>
      </c>
      <c r="AR452">
        <v>0</v>
      </c>
      <c r="AS452">
        <v>2022</v>
      </c>
    </row>
    <row r="453" spans="1:45" x14ac:dyDescent="0.3">
      <c r="A453">
        <v>824820002</v>
      </c>
      <c r="B453" t="s">
        <v>256</v>
      </c>
      <c r="C453" t="s">
        <v>41</v>
      </c>
      <c r="D453" t="s">
        <v>42</v>
      </c>
      <c r="E453" t="s">
        <v>43</v>
      </c>
      <c r="F453">
        <v>1</v>
      </c>
      <c r="G453">
        <v>1</v>
      </c>
      <c r="H453">
        <v>1</v>
      </c>
      <c r="I453">
        <v>1</v>
      </c>
      <c r="J453">
        <v>0</v>
      </c>
      <c r="K453">
        <v>0</v>
      </c>
      <c r="L453">
        <v>0</v>
      </c>
      <c r="M453">
        <v>0</v>
      </c>
      <c r="N453" t="s">
        <v>44</v>
      </c>
      <c r="O453" t="s">
        <v>54</v>
      </c>
      <c r="P453">
        <v>1</v>
      </c>
      <c r="Q453">
        <v>0</v>
      </c>
      <c r="R453">
        <v>0</v>
      </c>
      <c r="S453">
        <v>1</v>
      </c>
      <c r="T453">
        <v>1</v>
      </c>
      <c r="U453">
        <v>1</v>
      </c>
      <c r="V453">
        <v>1</v>
      </c>
      <c r="W453">
        <v>1</v>
      </c>
      <c r="X453">
        <v>0</v>
      </c>
      <c r="Y453">
        <v>1</v>
      </c>
      <c r="Z453">
        <v>0</v>
      </c>
      <c r="AA453">
        <v>1</v>
      </c>
      <c r="AB453">
        <v>1</v>
      </c>
      <c r="AC453">
        <v>0</v>
      </c>
      <c r="AD453">
        <v>0</v>
      </c>
      <c r="AE453">
        <v>0</v>
      </c>
      <c r="AF453">
        <v>0</v>
      </c>
      <c r="AG453">
        <v>0</v>
      </c>
      <c r="AH453">
        <v>1</v>
      </c>
      <c r="AI453">
        <v>1</v>
      </c>
      <c r="AJ453">
        <v>1</v>
      </c>
      <c r="AK453">
        <v>0</v>
      </c>
      <c r="AL453">
        <v>1</v>
      </c>
      <c r="AM453">
        <v>1</v>
      </c>
      <c r="AN453">
        <v>1</v>
      </c>
      <c r="AO453">
        <v>1</v>
      </c>
      <c r="AP453">
        <v>0</v>
      </c>
      <c r="AQ453" t="s">
        <v>46</v>
      </c>
      <c r="AR453">
        <v>0</v>
      </c>
      <c r="AS453">
        <v>2022</v>
      </c>
    </row>
    <row r="454" spans="1:45" x14ac:dyDescent="0.3">
      <c r="A454">
        <v>825080001</v>
      </c>
      <c r="B454" t="s">
        <v>257</v>
      </c>
      <c r="C454" t="s">
        <v>41</v>
      </c>
      <c r="D454" t="s">
        <v>42</v>
      </c>
      <c r="E454" t="s">
        <v>43</v>
      </c>
      <c r="F454">
        <v>1</v>
      </c>
      <c r="G454">
        <v>1</v>
      </c>
      <c r="H454">
        <v>1</v>
      </c>
      <c r="I454">
        <v>1</v>
      </c>
      <c r="J454">
        <v>0</v>
      </c>
      <c r="K454">
        <v>0</v>
      </c>
      <c r="L454">
        <v>0</v>
      </c>
      <c r="M454">
        <v>0</v>
      </c>
      <c r="N454" t="s">
        <v>51</v>
      </c>
      <c r="O454" t="s">
        <v>62</v>
      </c>
      <c r="P454">
        <v>1</v>
      </c>
      <c r="Q454">
        <v>1</v>
      </c>
      <c r="R454">
        <v>0</v>
      </c>
      <c r="S454">
        <v>1</v>
      </c>
      <c r="T454">
        <v>1</v>
      </c>
      <c r="U454">
        <v>1</v>
      </c>
      <c r="V454">
        <v>1</v>
      </c>
      <c r="W454">
        <v>1</v>
      </c>
      <c r="X454">
        <v>0</v>
      </c>
      <c r="Y454">
        <v>1</v>
      </c>
      <c r="Z454">
        <v>0</v>
      </c>
      <c r="AA454">
        <v>1</v>
      </c>
      <c r="AB454">
        <v>1</v>
      </c>
      <c r="AC454">
        <v>0</v>
      </c>
      <c r="AD454">
        <v>0</v>
      </c>
      <c r="AE454">
        <v>0</v>
      </c>
      <c r="AF454">
        <v>0</v>
      </c>
      <c r="AG454">
        <v>0</v>
      </c>
      <c r="AH454">
        <v>1</v>
      </c>
      <c r="AI454">
        <v>0</v>
      </c>
      <c r="AJ454">
        <v>1</v>
      </c>
      <c r="AK454">
        <v>0</v>
      </c>
      <c r="AL454">
        <v>1</v>
      </c>
      <c r="AM454">
        <v>1</v>
      </c>
      <c r="AN454">
        <v>1</v>
      </c>
      <c r="AO454">
        <v>1</v>
      </c>
      <c r="AP454">
        <v>1</v>
      </c>
      <c r="AQ454" t="s">
        <v>46</v>
      </c>
      <c r="AR454">
        <v>0</v>
      </c>
      <c r="AS454">
        <v>2022</v>
      </c>
    </row>
    <row r="455" spans="1:45" x14ac:dyDescent="0.3">
      <c r="A455">
        <v>825150006</v>
      </c>
      <c r="B455" t="s">
        <v>258</v>
      </c>
      <c r="C455" t="s">
        <v>41</v>
      </c>
      <c r="D455" t="s">
        <v>42</v>
      </c>
      <c r="E455" t="s">
        <v>43</v>
      </c>
      <c r="F455">
        <v>1</v>
      </c>
      <c r="G455">
        <v>1</v>
      </c>
      <c r="H455">
        <v>1</v>
      </c>
      <c r="I455">
        <v>1</v>
      </c>
      <c r="J455">
        <v>0</v>
      </c>
      <c r="K455">
        <v>0</v>
      </c>
      <c r="L455">
        <v>0</v>
      </c>
      <c r="M455">
        <v>0</v>
      </c>
      <c r="N455" t="s">
        <v>51</v>
      </c>
      <c r="O455" t="s">
        <v>62</v>
      </c>
      <c r="P455">
        <v>1</v>
      </c>
      <c r="Q455">
        <v>1</v>
      </c>
      <c r="R455">
        <v>0</v>
      </c>
      <c r="S455">
        <v>1</v>
      </c>
      <c r="T455">
        <v>1</v>
      </c>
      <c r="U455">
        <v>1</v>
      </c>
      <c r="V455">
        <v>1</v>
      </c>
      <c r="W455">
        <v>1</v>
      </c>
      <c r="X455">
        <v>0</v>
      </c>
      <c r="Y455">
        <v>1</v>
      </c>
      <c r="Z455">
        <v>1</v>
      </c>
      <c r="AA455">
        <v>1</v>
      </c>
      <c r="AB455">
        <v>1</v>
      </c>
      <c r="AC455">
        <v>0</v>
      </c>
      <c r="AD455">
        <v>0</v>
      </c>
      <c r="AE455">
        <v>0</v>
      </c>
      <c r="AF455">
        <v>0</v>
      </c>
      <c r="AG455">
        <v>0</v>
      </c>
      <c r="AH455">
        <v>1</v>
      </c>
      <c r="AI455">
        <v>1</v>
      </c>
      <c r="AJ455">
        <v>1</v>
      </c>
      <c r="AK455">
        <v>0</v>
      </c>
      <c r="AL455">
        <v>1</v>
      </c>
      <c r="AM455">
        <v>1</v>
      </c>
      <c r="AN455">
        <v>1</v>
      </c>
      <c r="AO455">
        <v>1</v>
      </c>
      <c r="AP455">
        <v>1</v>
      </c>
      <c r="AQ455" t="s">
        <v>46</v>
      </c>
      <c r="AR455">
        <v>0</v>
      </c>
      <c r="AS455">
        <v>2022</v>
      </c>
    </row>
    <row r="456" spans="1:45" x14ac:dyDescent="0.3">
      <c r="A456">
        <v>825410007</v>
      </c>
      <c r="B456" t="s">
        <v>259</v>
      </c>
      <c r="C456" t="s">
        <v>41</v>
      </c>
      <c r="D456" t="s">
        <v>42</v>
      </c>
      <c r="E456" t="s">
        <v>48</v>
      </c>
      <c r="F456">
        <v>1</v>
      </c>
      <c r="G456">
        <v>1</v>
      </c>
      <c r="H456">
        <v>1</v>
      </c>
      <c r="I456">
        <v>1</v>
      </c>
      <c r="J456">
        <v>0</v>
      </c>
      <c r="K456">
        <v>0</v>
      </c>
      <c r="L456">
        <v>0</v>
      </c>
      <c r="M456">
        <v>0</v>
      </c>
      <c r="N456" t="s">
        <v>46</v>
      </c>
      <c r="O456" t="s">
        <v>46</v>
      </c>
      <c r="P456" t="s">
        <v>46</v>
      </c>
      <c r="Q456" t="s">
        <v>46</v>
      </c>
      <c r="R456" t="s">
        <v>46</v>
      </c>
      <c r="S456" t="s">
        <v>46</v>
      </c>
      <c r="T456" t="s">
        <v>46</v>
      </c>
      <c r="U456">
        <v>1</v>
      </c>
      <c r="V456">
        <v>1</v>
      </c>
      <c r="W456">
        <v>1</v>
      </c>
      <c r="X456">
        <v>0</v>
      </c>
      <c r="Y456" t="s">
        <v>46</v>
      </c>
      <c r="Z456">
        <v>0</v>
      </c>
      <c r="AA456" t="s">
        <v>46</v>
      </c>
      <c r="AB456" t="s">
        <v>46</v>
      </c>
      <c r="AC456" t="s">
        <v>46</v>
      </c>
      <c r="AD456">
        <v>0</v>
      </c>
      <c r="AE456">
        <v>0</v>
      </c>
      <c r="AF456">
        <v>0</v>
      </c>
      <c r="AG456">
        <v>0</v>
      </c>
      <c r="AH456">
        <v>1</v>
      </c>
      <c r="AI456">
        <v>1</v>
      </c>
      <c r="AJ456" t="s">
        <v>46</v>
      </c>
      <c r="AK456">
        <v>0</v>
      </c>
      <c r="AL456" t="s">
        <v>46</v>
      </c>
      <c r="AM456" t="s">
        <v>46</v>
      </c>
      <c r="AN456" t="s">
        <v>46</v>
      </c>
      <c r="AO456" t="s">
        <v>46</v>
      </c>
      <c r="AP456" t="s">
        <v>46</v>
      </c>
      <c r="AQ456" t="s">
        <v>46</v>
      </c>
      <c r="AR456">
        <v>0</v>
      </c>
      <c r="AS456">
        <v>2022</v>
      </c>
    </row>
    <row r="457" spans="1:45" x14ac:dyDescent="0.3">
      <c r="A457">
        <v>825670005</v>
      </c>
      <c r="B457" t="s">
        <v>260</v>
      </c>
      <c r="C457" t="s">
        <v>41</v>
      </c>
      <c r="D457" t="s">
        <v>42</v>
      </c>
      <c r="E457" t="s">
        <v>48</v>
      </c>
      <c r="F457">
        <v>1</v>
      </c>
      <c r="G457">
        <v>1</v>
      </c>
      <c r="H457">
        <v>1</v>
      </c>
      <c r="I457">
        <v>1</v>
      </c>
      <c r="J457">
        <v>0</v>
      </c>
      <c r="K457">
        <v>0</v>
      </c>
      <c r="L457">
        <v>0</v>
      </c>
      <c r="M457">
        <v>0</v>
      </c>
      <c r="N457" t="s">
        <v>46</v>
      </c>
      <c r="O457" t="s">
        <v>46</v>
      </c>
      <c r="P457" t="s">
        <v>46</v>
      </c>
      <c r="Q457" t="s">
        <v>46</v>
      </c>
      <c r="R457" t="s">
        <v>46</v>
      </c>
      <c r="S457" t="s">
        <v>46</v>
      </c>
      <c r="T457" t="s">
        <v>46</v>
      </c>
      <c r="U457">
        <v>1</v>
      </c>
      <c r="V457">
        <v>1</v>
      </c>
      <c r="W457">
        <v>1</v>
      </c>
      <c r="X457">
        <v>0</v>
      </c>
      <c r="Y457" t="s">
        <v>46</v>
      </c>
      <c r="Z457">
        <v>1</v>
      </c>
      <c r="AA457" t="s">
        <v>46</v>
      </c>
      <c r="AB457" t="s">
        <v>46</v>
      </c>
      <c r="AC457" t="s">
        <v>46</v>
      </c>
      <c r="AD457">
        <v>0</v>
      </c>
      <c r="AE457">
        <v>0</v>
      </c>
      <c r="AF457">
        <v>0</v>
      </c>
      <c r="AG457">
        <v>0</v>
      </c>
      <c r="AH457">
        <v>1</v>
      </c>
      <c r="AI457">
        <v>1</v>
      </c>
      <c r="AJ457" t="s">
        <v>46</v>
      </c>
      <c r="AK457">
        <v>0</v>
      </c>
      <c r="AL457" t="s">
        <v>46</v>
      </c>
      <c r="AM457" t="s">
        <v>46</v>
      </c>
      <c r="AN457" t="s">
        <v>46</v>
      </c>
      <c r="AO457" t="s">
        <v>46</v>
      </c>
      <c r="AP457" t="s">
        <v>46</v>
      </c>
      <c r="AQ457" t="s">
        <v>46</v>
      </c>
      <c r="AR457">
        <v>0</v>
      </c>
      <c r="AS457">
        <v>2022</v>
      </c>
    </row>
    <row r="458" spans="1:45" x14ac:dyDescent="0.3">
      <c r="A458">
        <v>825920002</v>
      </c>
      <c r="B458" t="s">
        <v>261</v>
      </c>
      <c r="C458" t="s">
        <v>41</v>
      </c>
      <c r="D458" t="s">
        <v>42</v>
      </c>
      <c r="E458" t="s">
        <v>43</v>
      </c>
      <c r="F458">
        <v>1</v>
      </c>
      <c r="G458">
        <v>1</v>
      </c>
      <c r="H458">
        <v>1</v>
      </c>
      <c r="I458">
        <v>1</v>
      </c>
      <c r="J458" t="s">
        <v>46</v>
      </c>
      <c r="K458" t="s">
        <v>46</v>
      </c>
      <c r="L458" t="s">
        <v>46</v>
      </c>
      <c r="M458" t="s">
        <v>46</v>
      </c>
      <c r="N458" t="s">
        <v>44</v>
      </c>
      <c r="O458" t="s">
        <v>54</v>
      </c>
      <c r="P458">
        <v>1</v>
      </c>
      <c r="Q458">
        <v>0</v>
      </c>
      <c r="R458">
        <v>0</v>
      </c>
      <c r="S458">
        <v>1</v>
      </c>
      <c r="T458">
        <v>1</v>
      </c>
      <c r="U458">
        <v>1</v>
      </c>
      <c r="V458">
        <v>1</v>
      </c>
      <c r="W458">
        <v>1</v>
      </c>
      <c r="X458">
        <v>0</v>
      </c>
      <c r="Y458">
        <v>1</v>
      </c>
      <c r="Z458">
        <v>0</v>
      </c>
      <c r="AA458">
        <v>1</v>
      </c>
      <c r="AB458">
        <v>1</v>
      </c>
      <c r="AC458">
        <v>0</v>
      </c>
      <c r="AD458">
        <v>0</v>
      </c>
      <c r="AE458">
        <v>0</v>
      </c>
      <c r="AF458">
        <v>0</v>
      </c>
      <c r="AG458">
        <v>0</v>
      </c>
      <c r="AH458">
        <v>1</v>
      </c>
      <c r="AI458">
        <v>1</v>
      </c>
      <c r="AJ458">
        <v>1</v>
      </c>
      <c r="AK458">
        <v>0</v>
      </c>
      <c r="AL458">
        <v>1</v>
      </c>
      <c r="AM458">
        <v>1</v>
      </c>
      <c r="AN458">
        <v>1</v>
      </c>
      <c r="AO458">
        <v>1</v>
      </c>
      <c r="AP458">
        <v>0</v>
      </c>
      <c r="AQ458" t="s">
        <v>46</v>
      </c>
      <c r="AR458">
        <v>0</v>
      </c>
      <c r="AS458">
        <v>2022</v>
      </c>
    </row>
    <row r="459" spans="1:45" x14ac:dyDescent="0.3">
      <c r="A459">
        <v>825890004</v>
      </c>
      <c r="B459" t="s">
        <v>262</v>
      </c>
      <c r="C459" t="s">
        <v>41</v>
      </c>
      <c r="D459" t="s">
        <v>42</v>
      </c>
      <c r="E459" t="s">
        <v>48</v>
      </c>
      <c r="F459">
        <v>1</v>
      </c>
      <c r="G459">
        <v>1</v>
      </c>
      <c r="H459">
        <v>1</v>
      </c>
      <c r="I459">
        <v>1</v>
      </c>
      <c r="J459" t="s">
        <v>46</v>
      </c>
      <c r="K459" t="s">
        <v>46</v>
      </c>
      <c r="L459" t="s">
        <v>46</v>
      </c>
      <c r="M459" t="s">
        <v>46</v>
      </c>
      <c r="N459" t="s">
        <v>44</v>
      </c>
      <c r="O459" t="s">
        <v>54</v>
      </c>
      <c r="P459">
        <v>1</v>
      </c>
      <c r="Q459">
        <v>0</v>
      </c>
      <c r="R459">
        <v>0</v>
      </c>
      <c r="S459">
        <v>1</v>
      </c>
      <c r="T459">
        <v>1</v>
      </c>
      <c r="U459">
        <v>1</v>
      </c>
      <c r="V459">
        <v>1</v>
      </c>
      <c r="W459">
        <v>1</v>
      </c>
      <c r="X459">
        <v>0</v>
      </c>
      <c r="Y459">
        <v>1</v>
      </c>
      <c r="Z459">
        <v>0</v>
      </c>
      <c r="AA459">
        <v>1</v>
      </c>
      <c r="AB459">
        <v>1</v>
      </c>
      <c r="AC459">
        <v>0</v>
      </c>
      <c r="AD459">
        <v>0</v>
      </c>
      <c r="AE459">
        <v>0</v>
      </c>
      <c r="AF459">
        <v>0</v>
      </c>
      <c r="AG459">
        <v>0</v>
      </c>
      <c r="AH459">
        <v>1</v>
      </c>
      <c r="AI459">
        <v>1</v>
      </c>
      <c r="AJ459">
        <v>1</v>
      </c>
      <c r="AK459">
        <v>0</v>
      </c>
      <c r="AL459">
        <v>1</v>
      </c>
      <c r="AM459">
        <v>1</v>
      </c>
      <c r="AN459" t="s">
        <v>46</v>
      </c>
      <c r="AO459" t="s">
        <v>46</v>
      </c>
      <c r="AP459">
        <v>1</v>
      </c>
      <c r="AQ459" t="s">
        <v>46</v>
      </c>
      <c r="AR459">
        <v>0</v>
      </c>
      <c r="AS459">
        <v>2022</v>
      </c>
    </row>
    <row r="460" spans="1:45" x14ac:dyDescent="0.3">
      <c r="A460">
        <v>826060009</v>
      </c>
      <c r="B460" t="s">
        <v>263</v>
      </c>
      <c r="C460" t="s">
        <v>41</v>
      </c>
      <c r="D460" t="s">
        <v>42</v>
      </c>
      <c r="E460" t="s">
        <v>68</v>
      </c>
      <c r="F460">
        <v>1</v>
      </c>
      <c r="G460">
        <v>1</v>
      </c>
      <c r="H460">
        <v>1</v>
      </c>
      <c r="I460">
        <v>1</v>
      </c>
      <c r="J460">
        <v>1</v>
      </c>
      <c r="K460">
        <v>1</v>
      </c>
      <c r="L460">
        <v>1</v>
      </c>
      <c r="M460">
        <v>1</v>
      </c>
      <c r="N460" t="s">
        <v>51</v>
      </c>
      <c r="O460" t="s">
        <v>45</v>
      </c>
      <c r="P460">
        <v>1</v>
      </c>
      <c r="Q460">
        <v>1</v>
      </c>
      <c r="R460">
        <v>1</v>
      </c>
      <c r="S460">
        <v>1</v>
      </c>
      <c r="T460">
        <v>1</v>
      </c>
      <c r="U460">
        <v>1</v>
      </c>
      <c r="V460">
        <v>1</v>
      </c>
      <c r="W460">
        <v>1</v>
      </c>
      <c r="X460">
        <v>0</v>
      </c>
      <c r="Y460">
        <v>1</v>
      </c>
      <c r="Z460">
        <v>0</v>
      </c>
      <c r="AA460">
        <v>1</v>
      </c>
      <c r="AB460">
        <v>1</v>
      </c>
      <c r="AC460">
        <v>0</v>
      </c>
      <c r="AD460">
        <v>0</v>
      </c>
      <c r="AE460">
        <v>0</v>
      </c>
      <c r="AF460">
        <v>0</v>
      </c>
      <c r="AG460">
        <v>0</v>
      </c>
      <c r="AH460">
        <v>1</v>
      </c>
      <c r="AI460">
        <v>1</v>
      </c>
      <c r="AJ460">
        <v>1</v>
      </c>
      <c r="AK460">
        <v>0</v>
      </c>
      <c r="AL460">
        <v>1</v>
      </c>
      <c r="AM460">
        <v>1</v>
      </c>
      <c r="AN460">
        <v>1</v>
      </c>
      <c r="AO460">
        <v>1</v>
      </c>
      <c r="AP460">
        <v>1</v>
      </c>
      <c r="AQ460" t="s">
        <v>46</v>
      </c>
      <c r="AR460">
        <v>0</v>
      </c>
      <c r="AS460">
        <v>2022</v>
      </c>
    </row>
    <row r="461" spans="1:45" x14ac:dyDescent="0.3">
      <c r="A461">
        <v>826130008</v>
      </c>
      <c r="B461" t="s">
        <v>264</v>
      </c>
      <c r="C461" t="s">
        <v>41</v>
      </c>
      <c r="D461" t="s">
        <v>42</v>
      </c>
      <c r="E461" t="s">
        <v>48</v>
      </c>
      <c r="F461">
        <v>1</v>
      </c>
      <c r="G461">
        <v>1</v>
      </c>
      <c r="H461">
        <v>1</v>
      </c>
      <c r="I461">
        <v>1</v>
      </c>
      <c r="J461" t="s">
        <v>46</v>
      </c>
      <c r="K461" t="s">
        <v>46</v>
      </c>
      <c r="L461" t="s">
        <v>46</v>
      </c>
      <c r="M461" t="s">
        <v>46</v>
      </c>
      <c r="N461" t="s">
        <v>44</v>
      </c>
      <c r="O461" t="s">
        <v>54</v>
      </c>
      <c r="P461">
        <v>1</v>
      </c>
      <c r="Q461">
        <v>0</v>
      </c>
      <c r="R461">
        <v>0</v>
      </c>
      <c r="S461">
        <v>1</v>
      </c>
      <c r="T461">
        <v>0</v>
      </c>
      <c r="U461">
        <v>1</v>
      </c>
      <c r="V461">
        <v>1</v>
      </c>
      <c r="W461">
        <v>1</v>
      </c>
      <c r="X461">
        <v>0</v>
      </c>
      <c r="Y461">
        <v>1</v>
      </c>
      <c r="Z461">
        <v>0</v>
      </c>
      <c r="AA461">
        <v>0</v>
      </c>
      <c r="AB461">
        <v>0</v>
      </c>
      <c r="AC461">
        <v>0</v>
      </c>
      <c r="AD461">
        <v>0</v>
      </c>
      <c r="AE461">
        <v>0</v>
      </c>
      <c r="AF461">
        <v>0</v>
      </c>
      <c r="AG461">
        <v>0</v>
      </c>
      <c r="AH461">
        <v>1</v>
      </c>
      <c r="AI461">
        <v>1</v>
      </c>
      <c r="AJ461">
        <v>1</v>
      </c>
      <c r="AK461">
        <v>0</v>
      </c>
      <c r="AL461">
        <v>1</v>
      </c>
      <c r="AM461">
        <v>1</v>
      </c>
      <c r="AN461" t="s">
        <v>46</v>
      </c>
      <c r="AO461" t="s">
        <v>46</v>
      </c>
      <c r="AP461">
        <v>0</v>
      </c>
      <c r="AQ461" t="s">
        <v>46</v>
      </c>
      <c r="AR461">
        <v>0</v>
      </c>
      <c r="AS461">
        <v>2022</v>
      </c>
    </row>
    <row r="462" spans="1:45" x14ac:dyDescent="0.3">
      <c r="A462">
        <v>819230008</v>
      </c>
      <c r="B462" t="s">
        <v>265</v>
      </c>
      <c r="C462" t="s">
        <v>41</v>
      </c>
      <c r="D462" t="s">
        <v>42</v>
      </c>
      <c r="E462" t="s">
        <v>43</v>
      </c>
      <c r="F462">
        <v>1</v>
      </c>
      <c r="G462">
        <v>1</v>
      </c>
      <c r="H462">
        <v>1</v>
      </c>
      <c r="I462">
        <v>1</v>
      </c>
      <c r="J462">
        <v>0</v>
      </c>
      <c r="K462">
        <v>0</v>
      </c>
      <c r="L462">
        <v>0</v>
      </c>
      <c r="M462">
        <v>0</v>
      </c>
      <c r="N462" t="s">
        <v>51</v>
      </c>
      <c r="O462" t="s">
        <v>54</v>
      </c>
      <c r="P462">
        <v>1</v>
      </c>
      <c r="Q462">
        <v>0</v>
      </c>
      <c r="R462">
        <v>0</v>
      </c>
      <c r="S462">
        <v>1</v>
      </c>
      <c r="T462">
        <v>1</v>
      </c>
      <c r="U462">
        <v>1</v>
      </c>
      <c r="V462">
        <v>1</v>
      </c>
      <c r="W462">
        <v>1</v>
      </c>
      <c r="X462">
        <v>0</v>
      </c>
      <c r="Y462">
        <v>1</v>
      </c>
      <c r="Z462">
        <v>0</v>
      </c>
      <c r="AA462">
        <v>0</v>
      </c>
      <c r="AB462">
        <v>1</v>
      </c>
      <c r="AC462">
        <v>0</v>
      </c>
      <c r="AD462">
        <v>0</v>
      </c>
      <c r="AE462">
        <v>0</v>
      </c>
      <c r="AF462">
        <v>0</v>
      </c>
      <c r="AG462">
        <v>0</v>
      </c>
      <c r="AH462">
        <v>1</v>
      </c>
      <c r="AI462">
        <v>1</v>
      </c>
      <c r="AJ462">
        <v>1</v>
      </c>
      <c r="AK462">
        <v>0</v>
      </c>
      <c r="AL462">
        <v>1</v>
      </c>
      <c r="AM462">
        <v>1</v>
      </c>
      <c r="AN462">
        <v>1</v>
      </c>
      <c r="AO462">
        <v>1</v>
      </c>
      <c r="AP462">
        <v>1</v>
      </c>
      <c r="AQ462" t="s">
        <v>46</v>
      </c>
      <c r="AR462">
        <v>0</v>
      </c>
      <c r="AS462">
        <v>2022</v>
      </c>
    </row>
    <row r="463" spans="1:45" x14ac:dyDescent="0.3">
      <c r="A463">
        <v>826710007</v>
      </c>
      <c r="B463" t="s">
        <v>266</v>
      </c>
      <c r="C463" t="s">
        <v>41</v>
      </c>
      <c r="D463" t="s">
        <v>42</v>
      </c>
      <c r="E463" t="s">
        <v>43</v>
      </c>
      <c r="F463">
        <v>1</v>
      </c>
      <c r="G463">
        <v>1</v>
      </c>
      <c r="H463">
        <v>1</v>
      </c>
      <c r="I463">
        <v>1</v>
      </c>
      <c r="J463">
        <v>0</v>
      </c>
      <c r="K463">
        <v>0</v>
      </c>
      <c r="L463">
        <v>0</v>
      </c>
      <c r="M463">
        <v>0</v>
      </c>
      <c r="N463" t="s">
        <v>51</v>
      </c>
      <c r="O463" t="s">
        <v>54</v>
      </c>
      <c r="P463">
        <v>1</v>
      </c>
      <c r="Q463">
        <v>0</v>
      </c>
      <c r="R463">
        <v>0</v>
      </c>
      <c r="S463">
        <v>1</v>
      </c>
      <c r="T463">
        <v>1</v>
      </c>
      <c r="U463">
        <v>1</v>
      </c>
      <c r="V463">
        <v>1</v>
      </c>
      <c r="W463">
        <v>1</v>
      </c>
      <c r="X463">
        <v>0</v>
      </c>
      <c r="Y463">
        <v>1</v>
      </c>
      <c r="Z463">
        <v>1</v>
      </c>
      <c r="AA463">
        <v>0</v>
      </c>
      <c r="AB463">
        <v>1</v>
      </c>
      <c r="AC463">
        <v>0</v>
      </c>
      <c r="AD463">
        <v>0</v>
      </c>
      <c r="AE463">
        <v>0</v>
      </c>
      <c r="AF463">
        <v>0</v>
      </c>
      <c r="AG463">
        <v>0</v>
      </c>
      <c r="AH463">
        <v>1</v>
      </c>
      <c r="AI463">
        <v>1</v>
      </c>
      <c r="AJ463">
        <v>1</v>
      </c>
      <c r="AK463">
        <v>0</v>
      </c>
      <c r="AL463">
        <v>1</v>
      </c>
      <c r="AM463">
        <v>1</v>
      </c>
      <c r="AN463">
        <v>1</v>
      </c>
      <c r="AO463">
        <v>1</v>
      </c>
      <c r="AP463">
        <v>0</v>
      </c>
      <c r="AQ463" t="s">
        <v>46</v>
      </c>
      <c r="AR463">
        <v>0</v>
      </c>
      <c r="AS463">
        <v>2022</v>
      </c>
    </row>
    <row r="464" spans="1:45" x14ac:dyDescent="0.3">
      <c r="A464">
        <v>826900000</v>
      </c>
      <c r="B464" t="s">
        <v>267</v>
      </c>
      <c r="C464" t="s">
        <v>41</v>
      </c>
      <c r="D464" t="s">
        <v>42</v>
      </c>
      <c r="E464" t="s">
        <v>48</v>
      </c>
      <c r="F464">
        <v>1</v>
      </c>
      <c r="G464">
        <v>1</v>
      </c>
      <c r="H464">
        <v>1</v>
      </c>
      <c r="I464">
        <v>1</v>
      </c>
      <c r="J464" t="s">
        <v>46</v>
      </c>
      <c r="K464" t="s">
        <v>46</v>
      </c>
      <c r="L464" t="s">
        <v>46</v>
      </c>
      <c r="M464" t="s">
        <v>46</v>
      </c>
      <c r="N464" t="s">
        <v>44</v>
      </c>
      <c r="O464" t="s">
        <v>54</v>
      </c>
      <c r="P464">
        <v>1</v>
      </c>
      <c r="Q464">
        <v>0</v>
      </c>
      <c r="R464">
        <v>0</v>
      </c>
      <c r="S464">
        <v>1</v>
      </c>
      <c r="T464">
        <v>1</v>
      </c>
      <c r="U464">
        <v>1</v>
      </c>
      <c r="V464">
        <v>1</v>
      </c>
      <c r="W464">
        <v>1</v>
      </c>
      <c r="X464">
        <v>0</v>
      </c>
      <c r="Y464">
        <v>1</v>
      </c>
      <c r="Z464">
        <v>0</v>
      </c>
      <c r="AA464">
        <v>1</v>
      </c>
      <c r="AB464">
        <v>1</v>
      </c>
      <c r="AC464">
        <v>0</v>
      </c>
      <c r="AD464">
        <v>0</v>
      </c>
      <c r="AE464">
        <v>0</v>
      </c>
      <c r="AF464">
        <v>0</v>
      </c>
      <c r="AG464">
        <v>0</v>
      </c>
      <c r="AH464">
        <v>1</v>
      </c>
      <c r="AI464">
        <v>1</v>
      </c>
      <c r="AJ464">
        <v>1</v>
      </c>
      <c r="AK464">
        <v>0</v>
      </c>
      <c r="AL464">
        <v>1</v>
      </c>
      <c r="AM464">
        <v>1</v>
      </c>
      <c r="AN464" t="s">
        <v>46</v>
      </c>
      <c r="AO464" t="s">
        <v>46</v>
      </c>
      <c r="AP464">
        <v>0</v>
      </c>
      <c r="AQ464" t="s">
        <v>46</v>
      </c>
      <c r="AR464">
        <v>0</v>
      </c>
      <c r="AS464">
        <v>2022</v>
      </c>
    </row>
    <row r="465" spans="1:45" x14ac:dyDescent="0.3">
      <c r="A465">
        <v>827040003</v>
      </c>
      <c r="B465" t="s">
        <v>268</v>
      </c>
      <c r="C465" t="s">
        <v>41</v>
      </c>
      <c r="D465" t="s">
        <v>42</v>
      </c>
      <c r="E465" t="s">
        <v>68</v>
      </c>
      <c r="F465">
        <v>1</v>
      </c>
      <c r="G465">
        <v>1</v>
      </c>
      <c r="H465">
        <v>1</v>
      </c>
      <c r="I465">
        <v>1</v>
      </c>
      <c r="J465">
        <v>1</v>
      </c>
      <c r="K465">
        <v>1</v>
      </c>
      <c r="L465">
        <v>1</v>
      </c>
      <c r="M465">
        <v>1</v>
      </c>
      <c r="N465" t="s">
        <v>51</v>
      </c>
      <c r="O465" t="s">
        <v>62</v>
      </c>
      <c r="P465">
        <v>1</v>
      </c>
      <c r="Q465">
        <v>0</v>
      </c>
      <c r="R465">
        <v>0</v>
      </c>
      <c r="S465">
        <v>1</v>
      </c>
      <c r="T465">
        <v>1</v>
      </c>
      <c r="U465">
        <v>1</v>
      </c>
      <c r="V465">
        <v>1</v>
      </c>
      <c r="W465">
        <v>1</v>
      </c>
      <c r="X465">
        <v>1</v>
      </c>
      <c r="Y465">
        <v>1</v>
      </c>
      <c r="Z465">
        <v>1</v>
      </c>
      <c r="AA465">
        <v>0</v>
      </c>
      <c r="AB465">
        <v>1</v>
      </c>
      <c r="AC465">
        <v>0</v>
      </c>
      <c r="AD465">
        <v>0</v>
      </c>
      <c r="AE465">
        <v>1</v>
      </c>
      <c r="AF465">
        <v>0</v>
      </c>
      <c r="AG465">
        <v>0</v>
      </c>
      <c r="AH465">
        <v>1</v>
      </c>
      <c r="AI465">
        <v>1</v>
      </c>
      <c r="AJ465">
        <v>1</v>
      </c>
      <c r="AK465">
        <v>0</v>
      </c>
      <c r="AL465">
        <v>1</v>
      </c>
      <c r="AM465">
        <v>1</v>
      </c>
      <c r="AN465">
        <v>1</v>
      </c>
      <c r="AO465">
        <v>1</v>
      </c>
      <c r="AP465">
        <v>0</v>
      </c>
      <c r="AQ465" t="s">
        <v>46</v>
      </c>
      <c r="AR465">
        <v>0</v>
      </c>
      <c r="AS465">
        <v>2022</v>
      </c>
    </row>
    <row r="466" spans="1:45" x14ac:dyDescent="0.3">
      <c r="A466">
        <v>827320002</v>
      </c>
      <c r="B466" t="s">
        <v>269</v>
      </c>
      <c r="C466" t="s">
        <v>41</v>
      </c>
      <c r="D466" t="s">
        <v>42</v>
      </c>
      <c r="E466" t="s">
        <v>48</v>
      </c>
      <c r="F466">
        <v>1</v>
      </c>
      <c r="G466">
        <v>1</v>
      </c>
      <c r="H466">
        <v>1</v>
      </c>
      <c r="I466">
        <v>1</v>
      </c>
      <c r="J466">
        <v>0</v>
      </c>
      <c r="K466">
        <v>0</v>
      </c>
      <c r="L466">
        <v>0</v>
      </c>
      <c r="M466">
        <v>0</v>
      </c>
      <c r="N466" t="s">
        <v>51</v>
      </c>
      <c r="O466" t="s">
        <v>62</v>
      </c>
      <c r="P466">
        <v>1</v>
      </c>
      <c r="Q466">
        <v>1</v>
      </c>
      <c r="R466">
        <v>1</v>
      </c>
      <c r="S466">
        <v>1</v>
      </c>
      <c r="T466">
        <v>1</v>
      </c>
      <c r="U466">
        <v>1</v>
      </c>
      <c r="V466">
        <v>1</v>
      </c>
      <c r="W466">
        <v>1</v>
      </c>
      <c r="X466">
        <v>0</v>
      </c>
      <c r="Y466">
        <v>1</v>
      </c>
      <c r="Z466">
        <v>0</v>
      </c>
      <c r="AA466">
        <v>0</v>
      </c>
      <c r="AB466">
        <v>1</v>
      </c>
      <c r="AC466">
        <v>0</v>
      </c>
      <c r="AD466">
        <v>0</v>
      </c>
      <c r="AE466">
        <v>0</v>
      </c>
      <c r="AF466">
        <v>0</v>
      </c>
      <c r="AG466">
        <v>0</v>
      </c>
      <c r="AH466">
        <v>1</v>
      </c>
      <c r="AI466">
        <v>1</v>
      </c>
      <c r="AJ466">
        <v>1</v>
      </c>
      <c r="AK466">
        <v>0</v>
      </c>
      <c r="AL466">
        <v>1</v>
      </c>
      <c r="AM466">
        <v>1</v>
      </c>
      <c r="AN466" t="s">
        <v>46</v>
      </c>
      <c r="AO466" t="s">
        <v>46</v>
      </c>
      <c r="AP466">
        <v>1</v>
      </c>
      <c r="AQ466" t="s">
        <v>46</v>
      </c>
      <c r="AR466">
        <v>0</v>
      </c>
      <c r="AS466">
        <v>2022</v>
      </c>
    </row>
    <row r="467" spans="1:45" x14ac:dyDescent="0.3">
      <c r="A467">
        <v>827470005</v>
      </c>
      <c r="B467" t="s">
        <v>270</v>
      </c>
      <c r="C467" t="s">
        <v>41</v>
      </c>
      <c r="D467" t="s">
        <v>42</v>
      </c>
      <c r="E467" t="s">
        <v>43</v>
      </c>
      <c r="F467">
        <v>1</v>
      </c>
      <c r="G467">
        <v>1</v>
      </c>
      <c r="H467">
        <v>1</v>
      </c>
      <c r="I467">
        <v>1</v>
      </c>
      <c r="J467">
        <v>0</v>
      </c>
      <c r="K467">
        <v>0</v>
      </c>
      <c r="L467">
        <v>0</v>
      </c>
      <c r="M467">
        <v>0</v>
      </c>
      <c r="N467" t="s">
        <v>46</v>
      </c>
      <c r="O467" t="s">
        <v>46</v>
      </c>
      <c r="P467" t="s">
        <v>46</v>
      </c>
      <c r="Q467" t="s">
        <v>46</v>
      </c>
      <c r="R467" t="s">
        <v>46</v>
      </c>
      <c r="S467" t="s">
        <v>46</v>
      </c>
      <c r="T467" t="s">
        <v>46</v>
      </c>
      <c r="U467">
        <v>1</v>
      </c>
      <c r="V467">
        <v>1</v>
      </c>
      <c r="W467">
        <v>1</v>
      </c>
      <c r="X467">
        <v>0</v>
      </c>
      <c r="Y467" t="s">
        <v>46</v>
      </c>
      <c r="Z467">
        <v>1</v>
      </c>
      <c r="AA467" t="s">
        <v>46</v>
      </c>
      <c r="AB467" t="s">
        <v>46</v>
      </c>
      <c r="AC467" t="s">
        <v>46</v>
      </c>
      <c r="AD467">
        <v>0</v>
      </c>
      <c r="AE467">
        <v>0</v>
      </c>
      <c r="AF467">
        <v>0</v>
      </c>
      <c r="AG467">
        <v>0</v>
      </c>
      <c r="AH467">
        <v>1</v>
      </c>
      <c r="AI467">
        <v>1</v>
      </c>
      <c r="AJ467" t="s">
        <v>46</v>
      </c>
      <c r="AK467">
        <v>0</v>
      </c>
      <c r="AL467" t="s">
        <v>46</v>
      </c>
      <c r="AM467" t="s">
        <v>46</v>
      </c>
      <c r="AN467">
        <v>1</v>
      </c>
      <c r="AO467">
        <v>1</v>
      </c>
      <c r="AP467" t="s">
        <v>46</v>
      </c>
      <c r="AQ467" t="s">
        <v>46</v>
      </c>
      <c r="AR467">
        <v>0</v>
      </c>
      <c r="AS467">
        <v>2022</v>
      </c>
    </row>
    <row r="468" spans="1:45" x14ac:dyDescent="0.3">
      <c r="A468">
        <v>827850006</v>
      </c>
      <c r="B468" t="s">
        <v>271</v>
      </c>
      <c r="C468" t="s">
        <v>41</v>
      </c>
      <c r="D468" t="s">
        <v>42</v>
      </c>
      <c r="E468" t="s">
        <v>43</v>
      </c>
      <c r="F468">
        <v>1</v>
      </c>
      <c r="G468">
        <v>1</v>
      </c>
      <c r="H468">
        <v>1</v>
      </c>
      <c r="I468">
        <v>1</v>
      </c>
      <c r="J468" t="s">
        <v>46</v>
      </c>
      <c r="K468" t="s">
        <v>46</v>
      </c>
      <c r="L468" t="s">
        <v>46</v>
      </c>
      <c r="M468" t="s">
        <v>46</v>
      </c>
      <c r="N468" t="s">
        <v>44</v>
      </c>
      <c r="O468" t="s">
        <v>54</v>
      </c>
      <c r="P468">
        <v>0</v>
      </c>
      <c r="Q468">
        <v>0</v>
      </c>
      <c r="R468">
        <v>0</v>
      </c>
      <c r="S468">
        <v>1</v>
      </c>
      <c r="T468">
        <v>1</v>
      </c>
      <c r="U468">
        <v>1</v>
      </c>
      <c r="V468">
        <v>1</v>
      </c>
      <c r="W468">
        <v>1</v>
      </c>
      <c r="X468">
        <v>0</v>
      </c>
      <c r="Y468">
        <v>1</v>
      </c>
      <c r="Z468">
        <v>0</v>
      </c>
      <c r="AA468">
        <v>0</v>
      </c>
      <c r="AB468">
        <v>0</v>
      </c>
      <c r="AC468">
        <v>0</v>
      </c>
      <c r="AD468">
        <v>0</v>
      </c>
      <c r="AE468">
        <v>0</v>
      </c>
      <c r="AF468">
        <v>0</v>
      </c>
      <c r="AG468">
        <v>1</v>
      </c>
      <c r="AH468">
        <v>1</v>
      </c>
      <c r="AI468">
        <v>1</v>
      </c>
      <c r="AJ468">
        <v>1</v>
      </c>
      <c r="AK468">
        <v>0</v>
      </c>
      <c r="AL468">
        <v>1</v>
      </c>
      <c r="AM468">
        <v>1</v>
      </c>
      <c r="AN468">
        <v>1</v>
      </c>
      <c r="AO468">
        <v>1</v>
      </c>
      <c r="AP468">
        <v>0</v>
      </c>
      <c r="AQ468" t="s">
        <v>46</v>
      </c>
      <c r="AR468">
        <v>0</v>
      </c>
      <c r="AS468">
        <v>2022</v>
      </c>
    </row>
    <row r="469" spans="1:45" x14ac:dyDescent="0.3">
      <c r="A469">
        <v>828190004</v>
      </c>
      <c r="B469" t="s">
        <v>272</v>
      </c>
      <c r="C469" t="s">
        <v>41</v>
      </c>
      <c r="D469" t="s">
        <v>42</v>
      </c>
      <c r="E469" t="s">
        <v>43</v>
      </c>
      <c r="F469">
        <v>1</v>
      </c>
      <c r="G469">
        <v>1</v>
      </c>
      <c r="H469">
        <v>1</v>
      </c>
      <c r="I469">
        <v>1</v>
      </c>
      <c r="J469">
        <v>0</v>
      </c>
      <c r="K469">
        <v>0</v>
      </c>
      <c r="L469">
        <v>0</v>
      </c>
      <c r="M469">
        <v>0</v>
      </c>
      <c r="N469" t="s">
        <v>46</v>
      </c>
      <c r="O469" t="s">
        <v>46</v>
      </c>
      <c r="P469" t="s">
        <v>46</v>
      </c>
      <c r="Q469" t="s">
        <v>46</v>
      </c>
      <c r="R469" t="s">
        <v>46</v>
      </c>
      <c r="S469" t="s">
        <v>46</v>
      </c>
      <c r="T469" t="s">
        <v>46</v>
      </c>
      <c r="U469">
        <v>1</v>
      </c>
      <c r="V469">
        <v>1</v>
      </c>
      <c r="W469">
        <v>1</v>
      </c>
      <c r="X469">
        <v>0</v>
      </c>
      <c r="Y469" t="s">
        <v>46</v>
      </c>
      <c r="Z469">
        <v>0</v>
      </c>
      <c r="AA469" t="s">
        <v>46</v>
      </c>
      <c r="AB469" t="s">
        <v>46</v>
      </c>
      <c r="AC469" t="s">
        <v>46</v>
      </c>
      <c r="AD469">
        <v>0</v>
      </c>
      <c r="AE469">
        <v>0</v>
      </c>
      <c r="AF469">
        <v>0</v>
      </c>
      <c r="AG469">
        <v>0</v>
      </c>
      <c r="AH469">
        <v>1</v>
      </c>
      <c r="AI469">
        <v>1</v>
      </c>
      <c r="AJ469" t="s">
        <v>46</v>
      </c>
      <c r="AK469">
        <v>0</v>
      </c>
      <c r="AL469" t="s">
        <v>46</v>
      </c>
      <c r="AM469" t="s">
        <v>46</v>
      </c>
      <c r="AN469">
        <v>1</v>
      </c>
      <c r="AO469">
        <v>1</v>
      </c>
      <c r="AP469" t="s">
        <v>46</v>
      </c>
      <c r="AQ469" t="s">
        <v>46</v>
      </c>
      <c r="AR469">
        <v>0</v>
      </c>
      <c r="AS469">
        <v>2022</v>
      </c>
    </row>
    <row r="470" spans="1:45" x14ac:dyDescent="0.3">
      <c r="A470">
        <v>827980001</v>
      </c>
      <c r="B470" t="s">
        <v>273</v>
      </c>
      <c r="C470" t="s">
        <v>41</v>
      </c>
      <c r="D470" t="s">
        <v>42</v>
      </c>
      <c r="E470" t="s">
        <v>61</v>
      </c>
      <c r="F470">
        <v>1</v>
      </c>
      <c r="G470">
        <v>1</v>
      </c>
      <c r="H470">
        <v>1</v>
      </c>
      <c r="I470">
        <v>1</v>
      </c>
      <c r="J470">
        <v>0</v>
      </c>
      <c r="K470">
        <v>0</v>
      </c>
      <c r="L470">
        <v>0</v>
      </c>
      <c r="M470">
        <v>0</v>
      </c>
      <c r="N470" t="s">
        <v>44</v>
      </c>
      <c r="O470" t="s">
        <v>45</v>
      </c>
      <c r="P470">
        <v>1</v>
      </c>
      <c r="Q470">
        <v>1</v>
      </c>
      <c r="R470">
        <v>1</v>
      </c>
      <c r="S470">
        <v>1</v>
      </c>
      <c r="T470">
        <v>1</v>
      </c>
      <c r="U470">
        <v>1</v>
      </c>
      <c r="V470">
        <v>1</v>
      </c>
      <c r="W470">
        <v>1</v>
      </c>
      <c r="X470">
        <v>0</v>
      </c>
      <c r="Y470">
        <v>1</v>
      </c>
      <c r="Z470">
        <v>1</v>
      </c>
      <c r="AA470">
        <v>0</v>
      </c>
      <c r="AB470">
        <v>1</v>
      </c>
      <c r="AC470">
        <v>1</v>
      </c>
      <c r="AD470">
        <v>0</v>
      </c>
      <c r="AE470">
        <v>1</v>
      </c>
      <c r="AF470">
        <v>0</v>
      </c>
      <c r="AG470">
        <v>1</v>
      </c>
      <c r="AH470">
        <v>1</v>
      </c>
      <c r="AI470">
        <v>1</v>
      </c>
      <c r="AJ470">
        <v>1</v>
      </c>
      <c r="AK470">
        <v>0</v>
      </c>
      <c r="AL470">
        <v>1</v>
      </c>
      <c r="AM470">
        <v>1</v>
      </c>
      <c r="AN470">
        <v>1</v>
      </c>
      <c r="AO470">
        <v>1</v>
      </c>
      <c r="AP470">
        <v>0</v>
      </c>
      <c r="AQ470" t="s">
        <v>46</v>
      </c>
      <c r="AR470">
        <v>0</v>
      </c>
      <c r="AS470">
        <v>2022</v>
      </c>
    </row>
    <row r="471" spans="1:45" x14ac:dyDescent="0.3">
      <c r="A471">
        <v>828240003</v>
      </c>
      <c r="B471" t="s">
        <v>274</v>
      </c>
      <c r="C471" t="s">
        <v>41</v>
      </c>
      <c r="D471" t="s">
        <v>42</v>
      </c>
      <c r="E471" t="s">
        <v>43</v>
      </c>
      <c r="F471">
        <v>1</v>
      </c>
      <c r="G471">
        <v>1</v>
      </c>
      <c r="H471">
        <v>1</v>
      </c>
      <c r="I471">
        <v>1</v>
      </c>
      <c r="J471">
        <v>0</v>
      </c>
      <c r="K471">
        <v>0</v>
      </c>
      <c r="L471">
        <v>0</v>
      </c>
      <c r="M471">
        <v>0</v>
      </c>
      <c r="N471" t="s">
        <v>51</v>
      </c>
      <c r="O471" t="s">
        <v>54</v>
      </c>
      <c r="P471">
        <v>1</v>
      </c>
      <c r="Q471">
        <v>0</v>
      </c>
      <c r="R471">
        <v>0</v>
      </c>
      <c r="S471">
        <v>1</v>
      </c>
      <c r="T471">
        <v>1</v>
      </c>
      <c r="U471">
        <v>1</v>
      </c>
      <c r="V471">
        <v>1</v>
      </c>
      <c r="W471">
        <v>1</v>
      </c>
      <c r="X471">
        <v>0</v>
      </c>
      <c r="Y471">
        <v>1</v>
      </c>
      <c r="Z471">
        <v>0</v>
      </c>
      <c r="AA471">
        <v>0</v>
      </c>
      <c r="AB471">
        <v>1</v>
      </c>
      <c r="AC471">
        <v>0</v>
      </c>
      <c r="AD471">
        <v>0</v>
      </c>
      <c r="AE471">
        <v>0</v>
      </c>
      <c r="AF471">
        <v>0</v>
      </c>
      <c r="AG471">
        <v>0</v>
      </c>
      <c r="AH471">
        <v>1</v>
      </c>
      <c r="AI471">
        <v>1</v>
      </c>
      <c r="AJ471">
        <v>1</v>
      </c>
      <c r="AK471">
        <v>0</v>
      </c>
      <c r="AL471">
        <v>1</v>
      </c>
      <c r="AM471">
        <v>1</v>
      </c>
      <c r="AN471">
        <v>1</v>
      </c>
      <c r="AO471">
        <v>1</v>
      </c>
      <c r="AP471">
        <v>0</v>
      </c>
      <c r="AQ471" t="s">
        <v>46</v>
      </c>
      <c r="AR471">
        <v>0</v>
      </c>
      <c r="AS471">
        <v>2022</v>
      </c>
    </row>
    <row r="472" spans="1:45" x14ac:dyDescent="0.3">
      <c r="A472">
        <v>828300000</v>
      </c>
      <c r="B472" t="s">
        <v>275</v>
      </c>
      <c r="C472" t="s">
        <v>41</v>
      </c>
      <c r="D472" t="s">
        <v>42</v>
      </c>
      <c r="E472" t="s">
        <v>43</v>
      </c>
      <c r="F472">
        <v>1</v>
      </c>
      <c r="G472">
        <v>1</v>
      </c>
      <c r="H472">
        <v>1</v>
      </c>
      <c r="I472">
        <v>1</v>
      </c>
      <c r="J472">
        <v>0</v>
      </c>
      <c r="K472">
        <v>0</v>
      </c>
      <c r="L472">
        <v>0</v>
      </c>
      <c r="M472">
        <v>0</v>
      </c>
      <c r="N472" t="s">
        <v>51</v>
      </c>
      <c r="O472" t="s">
        <v>54</v>
      </c>
      <c r="P472">
        <v>0</v>
      </c>
      <c r="Q472">
        <v>0</v>
      </c>
      <c r="R472">
        <v>0</v>
      </c>
      <c r="S472">
        <v>1</v>
      </c>
      <c r="T472">
        <v>1</v>
      </c>
      <c r="U472">
        <v>1</v>
      </c>
      <c r="V472">
        <v>1</v>
      </c>
      <c r="W472">
        <v>1</v>
      </c>
      <c r="X472">
        <v>0</v>
      </c>
      <c r="Y472">
        <v>1</v>
      </c>
      <c r="Z472">
        <v>0</v>
      </c>
      <c r="AA472">
        <v>1</v>
      </c>
      <c r="AB472">
        <v>1</v>
      </c>
      <c r="AC472">
        <v>0</v>
      </c>
      <c r="AD472">
        <v>0</v>
      </c>
      <c r="AE472">
        <v>0</v>
      </c>
      <c r="AF472">
        <v>0</v>
      </c>
      <c r="AG472">
        <v>0</v>
      </c>
      <c r="AH472">
        <v>1</v>
      </c>
      <c r="AI472">
        <v>1</v>
      </c>
      <c r="AJ472">
        <v>1</v>
      </c>
      <c r="AK472">
        <v>0</v>
      </c>
      <c r="AL472">
        <v>1</v>
      </c>
      <c r="AM472">
        <v>1</v>
      </c>
      <c r="AN472">
        <v>1</v>
      </c>
      <c r="AO472">
        <v>1</v>
      </c>
      <c r="AP472">
        <v>1</v>
      </c>
      <c r="AQ472" t="s">
        <v>46</v>
      </c>
      <c r="AR472">
        <v>0</v>
      </c>
      <c r="AS472">
        <v>2022</v>
      </c>
    </row>
    <row r="473" spans="1:45" x14ac:dyDescent="0.3">
      <c r="A473">
        <v>828450006</v>
      </c>
      <c r="B473" t="s">
        <v>276</v>
      </c>
      <c r="C473" t="s">
        <v>41</v>
      </c>
      <c r="D473" t="s">
        <v>42</v>
      </c>
      <c r="E473" t="s">
        <v>43</v>
      </c>
      <c r="F473">
        <v>1</v>
      </c>
      <c r="G473">
        <v>1</v>
      </c>
      <c r="H473">
        <v>1</v>
      </c>
      <c r="I473">
        <v>1</v>
      </c>
      <c r="J473">
        <v>0</v>
      </c>
      <c r="K473">
        <v>0</v>
      </c>
      <c r="L473">
        <v>0</v>
      </c>
      <c r="M473">
        <v>0</v>
      </c>
      <c r="N473" t="s">
        <v>44</v>
      </c>
      <c r="O473" t="s">
        <v>62</v>
      </c>
      <c r="P473">
        <v>1</v>
      </c>
      <c r="Q473">
        <v>1</v>
      </c>
      <c r="R473">
        <v>1</v>
      </c>
      <c r="S473">
        <v>1</v>
      </c>
      <c r="T473">
        <v>1</v>
      </c>
      <c r="U473">
        <v>1</v>
      </c>
      <c r="V473">
        <v>1</v>
      </c>
      <c r="W473">
        <v>1</v>
      </c>
      <c r="X473">
        <v>0</v>
      </c>
      <c r="Y473">
        <v>1</v>
      </c>
      <c r="Z473">
        <v>1</v>
      </c>
      <c r="AA473">
        <v>0</v>
      </c>
      <c r="AB473">
        <v>1</v>
      </c>
      <c r="AC473">
        <v>1</v>
      </c>
      <c r="AD473">
        <v>0</v>
      </c>
      <c r="AE473">
        <v>0</v>
      </c>
      <c r="AF473">
        <v>0</v>
      </c>
      <c r="AG473">
        <v>1</v>
      </c>
      <c r="AH473">
        <v>1</v>
      </c>
      <c r="AI473">
        <v>1</v>
      </c>
      <c r="AJ473">
        <v>1</v>
      </c>
      <c r="AK473">
        <v>0</v>
      </c>
      <c r="AL473">
        <v>1</v>
      </c>
      <c r="AM473">
        <v>1</v>
      </c>
      <c r="AN473">
        <v>1</v>
      </c>
      <c r="AO473">
        <v>1</v>
      </c>
      <c r="AP473">
        <v>1</v>
      </c>
      <c r="AQ473" t="s">
        <v>46</v>
      </c>
      <c r="AR473">
        <v>0</v>
      </c>
      <c r="AS473">
        <v>2022</v>
      </c>
    </row>
    <row r="474" spans="1:45" x14ac:dyDescent="0.3">
      <c r="A474">
        <v>828580001</v>
      </c>
      <c r="B474" t="s">
        <v>277</v>
      </c>
      <c r="C474" t="s">
        <v>41</v>
      </c>
      <c r="D474" t="s">
        <v>42</v>
      </c>
      <c r="E474" t="s">
        <v>43</v>
      </c>
      <c r="F474">
        <v>1</v>
      </c>
      <c r="G474">
        <v>1</v>
      </c>
      <c r="H474">
        <v>1</v>
      </c>
      <c r="I474">
        <v>1</v>
      </c>
      <c r="J474" t="s">
        <v>46</v>
      </c>
      <c r="K474" t="s">
        <v>46</v>
      </c>
      <c r="L474" t="s">
        <v>46</v>
      </c>
      <c r="M474" t="s">
        <v>46</v>
      </c>
      <c r="N474" t="s">
        <v>44</v>
      </c>
      <c r="O474" t="s">
        <v>45</v>
      </c>
      <c r="P474">
        <v>1</v>
      </c>
      <c r="Q474">
        <v>1</v>
      </c>
      <c r="R474">
        <v>1</v>
      </c>
      <c r="S474">
        <v>1</v>
      </c>
      <c r="T474">
        <v>1</v>
      </c>
      <c r="U474">
        <v>1</v>
      </c>
      <c r="V474">
        <v>1</v>
      </c>
      <c r="W474">
        <v>1</v>
      </c>
      <c r="X474">
        <v>0</v>
      </c>
      <c r="Y474">
        <v>1</v>
      </c>
      <c r="Z474">
        <v>0</v>
      </c>
      <c r="AA474">
        <v>1</v>
      </c>
      <c r="AB474">
        <v>1</v>
      </c>
      <c r="AC474">
        <v>1</v>
      </c>
      <c r="AD474">
        <v>0</v>
      </c>
      <c r="AE474">
        <v>0</v>
      </c>
      <c r="AF474">
        <v>0</v>
      </c>
      <c r="AG474">
        <v>0</v>
      </c>
      <c r="AH474">
        <v>1</v>
      </c>
      <c r="AI474">
        <v>1</v>
      </c>
      <c r="AJ474">
        <v>1</v>
      </c>
      <c r="AK474">
        <v>0</v>
      </c>
      <c r="AL474">
        <v>1</v>
      </c>
      <c r="AM474">
        <v>1</v>
      </c>
      <c r="AN474">
        <v>1</v>
      </c>
      <c r="AO474">
        <v>1</v>
      </c>
      <c r="AP474">
        <v>0</v>
      </c>
      <c r="AQ474" t="s">
        <v>46</v>
      </c>
      <c r="AR474">
        <v>0</v>
      </c>
      <c r="AS474">
        <v>2022</v>
      </c>
    </row>
    <row r="475" spans="1:45" x14ac:dyDescent="0.3">
      <c r="A475">
        <v>828610007</v>
      </c>
      <c r="B475" t="s">
        <v>278</v>
      </c>
      <c r="C475" t="s">
        <v>41</v>
      </c>
      <c r="D475" t="s">
        <v>42</v>
      </c>
      <c r="E475" t="s">
        <v>48</v>
      </c>
      <c r="F475">
        <v>1</v>
      </c>
      <c r="G475">
        <v>1</v>
      </c>
      <c r="H475">
        <v>1</v>
      </c>
      <c r="I475">
        <v>1</v>
      </c>
      <c r="J475">
        <v>0</v>
      </c>
      <c r="K475">
        <v>0</v>
      </c>
      <c r="L475">
        <v>0</v>
      </c>
      <c r="M475">
        <v>0</v>
      </c>
      <c r="N475" t="s">
        <v>44</v>
      </c>
      <c r="O475" t="s">
        <v>62</v>
      </c>
      <c r="P475">
        <v>1</v>
      </c>
      <c r="Q475">
        <v>1</v>
      </c>
      <c r="R475">
        <v>1</v>
      </c>
      <c r="S475">
        <v>1</v>
      </c>
      <c r="T475">
        <v>1</v>
      </c>
      <c r="U475">
        <v>1</v>
      </c>
      <c r="V475">
        <v>1</v>
      </c>
      <c r="W475">
        <v>1</v>
      </c>
      <c r="X475">
        <v>0</v>
      </c>
      <c r="Y475">
        <v>1</v>
      </c>
      <c r="Z475">
        <v>0</v>
      </c>
      <c r="AA475">
        <v>0</v>
      </c>
      <c r="AB475">
        <v>1</v>
      </c>
      <c r="AC475">
        <v>0</v>
      </c>
      <c r="AD475">
        <v>0</v>
      </c>
      <c r="AE475">
        <v>0</v>
      </c>
      <c r="AF475">
        <v>0</v>
      </c>
      <c r="AG475">
        <v>0</v>
      </c>
      <c r="AH475">
        <v>1</v>
      </c>
      <c r="AI475">
        <v>1</v>
      </c>
      <c r="AJ475">
        <v>1</v>
      </c>
      <c r="AK475">
        <v>0</v>
      </c>
      <c r="AL475">
        <v>1</v>
      </c>
      <c r="AM475">
        <v>1</v>
      </c>
      <c r="AN475" t="s">
        <v>46</v>
      </c>
      <c r="AO475" t="s">
        <v>46</v>
      </c>
      <c r="AP475">
        <v>1</v>
      </c>
      <c r="AQ475" t="s">
        <v>46</v>
      </c>
      <c r="AR475">
        <v>0</v>
      </c>
      <c r="AS475">
        <v>2022</v>
      </c>
    </row>
    <row r="476" spans="1:45" x14ac:dyDescent="0.3">
      <c r="A476">
        <v>828770005</v>
      </c>
      <c r="B476" t="s">
        <v>279</v>
      </c>
      <c r="C476" t="s">
        <v>41</v>
      </c>
      <c r="D476" t="s">
        <v>42</v>
      </c>
      <c r="E476" t="s">
        <v>48</v>
      </c>
      <c r="F476">
        <v>1</v>
      </c>
      <c r="G476">
        <v>1</v>
      </c>
      <c r="H476">
        <v>1</v>
      </c>
      <c r="I476">
        <v>1</v>
      </c>
      <c r="J476">
        <v>0</v>
      </c>
      <c r="K476">
        <v>0</v>
      </c>
      <c r="L476">
        <v>0</v>
      </c>
      <c r="M476">
        <v>0</v>
      </c>
      <c r="N476" t="s">
        <v>51</v>
      </c>
      <c r="O476" t="s">
        <v>54</v>
      </c>
      <c r="P476">
        <v>1</v>
      </c>
      <c r="Q476">
        <v>0</v>
      </c>
      <c r="R476">
        <v>0</v>
      </c>
      <c r="S476">
        <v>1</v>
      </c>
      <c r="T476">
        <v>1</v>
      </c>
      <c r="U476">
        <v>1</v>
      </c>
      <c r="V476">
        <v>1</v>
      </c>
      <c r="W476">
        <v>1</v>
      </c>
      <c r="X476">
        <v>0</v>
      </c>
      <c r="Y476">
        <v>1</v>
      </c>
      <c r="Z476">
        <v>0</v>
      </c>
      <c r="AA476">
        <v>1</v>
      </c>
      <c r="AB476">
        <v>1</v>
      </c>
      <c r="AC476">
        <v>0</v>
      </c>
      <c r="AD476">
        <v>0</v>
      </c>
      <c r="AE476">
        <v>0</v>
      </c>
      <c r="AF476">
        <v>0</v>
      </c>
      <c r="AG476">
        <v>0</v>
      </c>
      <c r="AH476">
        <v>1</v>
      </c>
      <c r="AI476">
        <v>1</v>
      </c>
      <c r="AJ476">
        <v>1</v>
      </c>
      <c r="AK476">
        <v>0</v>
      </c>
      <c r="AL476">
        <v>1</v>
      </c>
      <c r="AM476">
        <v>1</v>
      </c>
      <c r="AN476" t="s">
        <v>46</v>
      </c>
      <c r="AO476" t="s">
        <v>46</v>
      </c>
      <c r="AP476">
        <v>1</v>
      </c>
      <c r="AQ476" t="s">
        <v>46</v>
      </c>
      <c r="AR476">
        <v>0</v>
      </c>
      <c r="AS476">
        <v>2022</v>
      </c>
    </row>
    <row r="477" spans="1:45" x14ac:dyDescent="0.3">
      <c r="A477">
        <v>828830008</v>
      </c>
      <c r="B477" t="s">
        <v>280</v>
      </c>
      <c r="C477" t="s">
        <v>41</v>
      </c>
      <c r="D477" t="s">
        <v>42</v>
      </c>
      <c r="E477" t="s">
        <v>48</v>
      </c>
      <c r="F477">
        <v>1</v>
      </c>
      <c r="G477">
        <v>1</v>
      </c>
      <c r="H477">
        <v>1</v>
      </c>
      <c r="I477">
        <v>1</v>
      </c>
      <c r="J477">
        <v>0</v>
      </c>
      <c r="K477">
        <v>0</v>
      </c>
      <c r="L477">
        <v>0</v>
      </c>
      <c r="M477">
        <v>0</v>
      </c>
      <c r="N477" t="s">
        <v>44</v>
      </c>
      <c r="O477" t="s">
        <v>54</v>
      </c>
      <c r="P477">
        <v>1</v>
      </c>
      <c r="Q477">
        <v>0</v>
      </c>
      <c r="R477">
        <v>0</v>
      </c>
      <c r="S477">
        <v>1</v>
      </c>
      <c r="T477">
        <v>1</v>
      </c>
      <c r="U477">
        <v>1</v>
      </c>
      <c r="V477">
        <v>1</v>
      </c>
      <c r="W477">
        <v>1</v>
      </c>
      <c r="X477">
        <v>0</v>
      </c>
      <c r="Y477">
        <v>1</v>
      </c>
      <c r="Z477">
        <v>1</v>
      </c>
      <c r="AA477">
        <v>1</v>
      </c>
      <c r="AB477">
        <v>1</v>
      </c>
      <c r="AC477">
        <v>0</v>
      </c>
      <c r="AD477">
        <v>0</v>
      </c>
      <c r="AE477">
        <v>0</v>
      </c>
      <c r="AF477">
        <v>0</v>
      </c>
      <c r="AG477">
        <v>0</v>
      </c>
      <c r="AH477">
        <v>1</v>
      </c>
      <c r="AI477">
        <v>1</v>
      </c>
      <c r="AJ477">
        <v>1</v>
      </c>
      <c r="AK477">
        <v>0</v>
      </c>
      <c r="AL477">
        <v>1</v>
      </c>
      <c r="AM477">
        <v>1</v>
      </c>
      <c r="AN477" t="s">
        <v>46</v>
      </c>
      <c r="AO477" t="s">
        <v>46</v>
      </c>
      <c r="AP477">
        <v>1</v>
      </c>
      <c r="AQ477" t="s">
        <v>46</v>
      </c>
      <c r="AR477">
        <v>0</v>
      </c>
      <c r="AS477">
        <v>2022</v>
      </c>
    </row>
    <row r="478" spans="1:45" x14ac:dyDescent="0.3">
      <c r="A478">
        <v>828960009</v>
      </c>
      <c r="B478" t="s">
        <v>281</v>
      </c>
      <c r="C478" t="s">
        <v>41</v>
      </c>
      <c r="D478" t="s">
        <v>42</v>
      </c>
      <c r="E478" t="s">
        <v>43</v>
      </c>
      <c r="F478">
        <v>1</v>
      </c>
      <c r="G478">
        <v>1</v>
      </c>
      <c r="H478">
        <v>1</v>
      </c>
      <c r="I478">
        <v>1</v>
      </c>
      <c r="J478">
        <v>0</v>
      </c>
      <c r="K478">
        <v>0</v>
      </c>
      <c r="L478">
        <v>0</v>
      </c>
      <c r="M478">
        <v>0</v>
      </c>
      <c r="N478" t="s">
        <v>46</v>
      </c>
      <c r="O478" t="s">
        <v>46</v>
      </c>
      <c r="P478" t="s">
        <v>46</v>
      </c>
      <c r="Q478" t="s">
        <v>46</v>
      </c>
      <c r="R478" t="s">
        <v>46</v>
      </c>
      <c r="S478" t="s">
        <v>46</v>
      </c>
      <c r="T478" t="s">
        <v>46</v>
      </c>
      <c r="U478">
        <v>1</v>
      </c>
      <c r="V478">
        <v>1</v>
      </c>
      <c r="W478">
        <v>1</v>
      </c>
      <c r="X478">
        <v>0</v>
      </c>
      <c r="Y478" t="s">
        <v>46</v>
      </c>
      <c r="Z478">
        <v>0</v>
      </c>
      <c r="AA478" t="s">
        <v>46</v>
      </c>
      <c r="AB478" t="s">
        <v>46</v>
      </c>
      <c r="AC478" t="s">
        <v>46</v>
      </c>
      <c r="AD478">
        <v>0</v>
      </c>
      <c r="AE478">
        <v>0</v>
      </c>
      <c r="AF478">
        <v>0</v>
      </c>
      <c r="AG478">
        <v>0</v>
      </c>
      <c r="AH478">
        <v>1</v>
      </c>
      <c r="AI478">
        <v>1</v>
      </c>
      <c r="AJ478" t="s">
        <v>46</v>
      </c>
      <c r="AK478">
        <v>0</v>
      </c>
      <c r="AL478" t="s">
        <v>46</v>
      </c>
      <c r="AM478" t="s">
        <v>46</v>
      </c>
      <c r="AN478">
        <v>1</v>
      </c>
      <c r="AO478">
        <v>1</v>
      </c>
      <c r="AP478" t="s">
        <v>46</v>
      </c>
      <c r="AQ478" t="s">
        <v>46</v>
      </c>
      <c r="AR478">
        <v>0</v>
      </c>
      <c r="AS478">
        <v>2022</v>
      </c>
    </row>
    <row r="479" spans="1:45" x14ac:dyDescent="0.3">
      <c r="A479">
        <v>829000000</v>
      </c>
      <c r="B479" t="s">
        <v>282</v>
      </c>
      <c r="C479" t="s">
        <v>41</v>
      </c>
      <c r="D479" t="s">
        <v>42</v>
      </c>
      <c r="E479" t="s">
        <v>48</v>
      </c>
      <c r="F479">
        <v>1</v>
      </c>
      <c r="G479">
        <v>1</v>
      </c>
      <c r="H479">
        <v>1</v>
      </c>
      <c r="I479">
        <v>1</v>
      </c>
      <c r="J479">
        <v>0</v>
      </c>
      <c r="K479">
        <v>0</v>
      </c>
      <c r="L479">
        <v>0</v>
      </c>
      <c r="M479">
        <v>0</v>
      </c>
      <c r="N479" t="s">
        <v>51</v>
      </c>
      <c r="O479" t="s">
        <v>62</v>
      </c>
      <c r="P479">
        <v>1</v>
      </c>
      <c r="Q479">
        <v>1</v>
      </c>
      <c r="R479">
        <v>1</v>
      </c>
      <c r="S479">
        <v>1</v>
      </c>
      <c r="T479">
        <v>1</v>
      </c>
      <c r="U479">
        <v>1</v>
      </c>
      <c r="V479">
        <v>1</v>
      </c>
      <c r="W479">
        <v>1</v>
      </c>
      <c r="X479">
        <v>0</v>
      </c>
      <c r="Y479">
        <v>1</v>
      </c>
      <c r="Z479">
        <v>0</v>
      </c>
      <c r="AA479">
        <v>1</v>
      </c>
      <c r="AB479">
        <v>1</v>
      </c>
      <c r="AC479">
        <v>0</v>
      </c>
      <c r="AD479">
        <v>0</v>
      </c>
      <c r="AE479">
        <v>0</v>
      </c>
      <c r="AF479">
        <v>0</v>
      </c>
      <c r="AG479">
        <v>0</v>
      </c>
      <c r="AH479">
        <v>1</v>
      </c>
      <c r="AI479">
        <v>1</v>
      </c>
      <c r="AJ479">
        <v>1</v>
      </c>
      <c r="AK479">
        <v>0</v>
      </c>
      <c r="AL479">
        <v>1</v>
      </c>
      <c r="AM479">
        <v>1</v>
      </c>
      <c r="AN479" t="s">
        <v>46</v>
      </c>
      <c r="AO479" t="s">
        <v>46</v>
      </c>
      <c r="AP479">
        <v>1</v>
      </c>
      <c r="AQ479" t="s">
        <v>46</v>
      </c>
      <c r="AR479">
        <v>0</v>
      </c>
      <c r="AS479">
        <v>2022</v>
      </c>
    </row>
    <row r="480" spans="1:45" x14ac:dyDescent="0.3">
      <c r="A480">
        <v>829170005</v>
      </c>
      <c r="B480" t="s">
        <v>283</v>
      </c>
      <c r="C480" t="s">
        <v>41</v>
      </c>
      <c r="D480" t="s">
        <v>42</v>
      </c>
      <c r="E480" t="s">
        <v>43</v>
      </c>
      <c r="F480">
        <v>1</v>
      </c>
      <c r="G480">
        <v>1</v>
      </c>
      <c r="H480">
        <v>1</v>
      </c>
      <c r="I480">
        <v>1</v>
      </c>
      <c r="J480" t="s">
        <v>46</v>
      </c>
      <c r="K480" t="s">
        <v>46</v>
      </c>
      <c r="L480" t="s">
        <v>46</v>
      </c>
      <c r="M480" t="s">
        <v>46</v>
      </c>
      <c r="N480" t="s">
        <v>44</v>
      </c>
      <c r="O480" t="s">
        <v>54</v>
      </c>
      <c r="P480">
        <v>0</v>
      </c>
      <c r="Q480">
        <v>0</v>
      </c>
      <c r="R480">
        <v>0</v>
      </c>
      <c r="S480">
        <v>1</v>
      </c>
      <c r="T480">
        <v>1</v>
      </c>
      <c r="U480">
        <v>1</v>
      </c>
      <c r="V480">
        <v>1</v>
      </c>
      <c r="W480">
        <v>1</v>
      </c>
      <c r="X480">
        <v>0</v>
      </c>
      <c r="Y480">
        <v>1</v>
      </c>
      <c r="Z480">
        <v>0</v>
      </c>
      <c r="AA480">
        <v>0</v>
      </c>
      <c r="AB480">
        <v>0</v>
      </c>
      <c r="AC480">
        <v>0</v>
      </c>
      <c r="AD480">
        <v>0</v>
      </c>
      <c r="AE480">
        <v>0</v>
      </c>
      <c r="AF480">
        <v>0</v>
      </c>
      <c r="AG480">
        <v>0</v>
      </c>
      <c r="AH480">
        <v>1</v>
      </c>
      <c r="AI480">
        <v>1</v>
      </c>
      <c r="AJ480">
        <v>1</v>
      </c>
      <c r="AK480">
        <v>0</v>
      </c>
      <c r="AL480">
        <v>1</v>
      </c>
      <c r="AM480">
        <v>1</v>
      </c>
      <c r="AN480">
        <v>1</v>
      </c>
      <c r="AO480">
        <v>1</v>
      </c>
      <c r="AP480">
        <v>0</v>
      </c>
      <c r="AQ480" t="s">
        <v>46</v>
      </c>
      <c r="AR480">
        <v>0</v>
      </c>
      <c r="AS480">
        <v>2022</v>
      </c>
    </row>
    <row r="481" spans="1:45" x14ac:dyDescent="0.3">
      <c r="A481">
        <v>829220002</v>
      </c>
      <c r="B481" t="s">
        <v>284</v>
      </c>
      <c r="C481" t="s">
        <v>41</v>
      </c>
      <c r="D481" t="s">
        <v>42</v>
      </c>
      <c r="E481" t="s">
        <v>48</v>
      </c>
      <c r="F481">
        <v>1</v>
      </c>
      <c r="G481">
        <v>1</v>
      </c>
      <c r="H481">
        <v>1</v>
      </c>
      <c r="I481">
        <v>1</v>
      </c>
      <c r="J481">
        <v>0</v>
      </c>
      <c r="K481">
        <v>0</v>
      </c>
      <c r="L481">
        <v>0</v>
      </c>
      <c r="M481">
        <v>0</v>
      </c>
      <c r="N481" t="s">
        <v>46</v>
      </c>
      <c r="O481" t="s">
        <v>46</v>
      </c>
      <c r="P481" t="s">
        <v>46</v>
      </c>
      <c r="Q481" t="s">
        <v>46</v>
      </c>
      <c r="R481" t="s">
        <v>46</v>
      </c>
      <c r="S481" t="s">
        <v>46</v>
      </c>
      <c r="T481" t="s">
        <v>46</v>
      </c>
      <c r="U481">
        <v>1</v>
      </c>
      <c r="V481">
        <v>1</v>
      </c>
      <c r="W481">
        <v>1</v>
      </c>
      <c r="X481">
        <v>0</v>
      </c>
      <c r="Y481" t="s">
        <v>46</v>
      </c>
      <c r="Z481">
        <v>0</v>
      </c>
      <c r="AA481" t="s">
        <v>46</v>
      </c>
      <c r="AB481" t="s">
        <v>46</v>
      </c>
      <c r="AC481" t="s">
        <v>46</v>
      </c>
      <c r="AD481">
        <v>0</v>
      </c>
      <c r="AE481">
        <v>0</v>
      </c>
      <c r="AF481">
        <v>0</v>
      </c>
      <c r="AG481">
        <v>0</v>
      </c>
      <c r="AH481">
        <v>1</v>
      </c>
      <c r="AI481">
        <v>1</v>
      </c>
      <c r="AJ481" t="s">
        <v>46</v>
      </c>
      <c r="AK481">
        <v>0</v>
      </c>
      <c r="AL481" t="s">
        <v>46</v>
      </c>
      <c r="AM481" t="s">
        <v>46</v>
      </c>
      <c r="AN481" t="s">
        <v>46</v>
      </c>
      <c r="AO481" t="s">
        <v>46</v>
      </c>
      <c r="AP481" t="s">
        <v>46</v>
      </c>
      <c r="AQ481" t="s">
        <v>46</v>
      </c>
      <c r="AR481">
        <v>0</v>
      </c>
      <c r="AS481">
        <v>2022</v>
      </c>
    </row>
    <row r="482" spans="1:45" x14ac:dyDescent="0.3">
      <c r="A482">
        <v>829430008</v>
      </c>
      <c r="B482" t="s">
        <v>285</v>
      </c>
      <c r="C482" t="s">
        <v>41</v>
      </c>
      <c r="D482" t="s">
        <v>42</v>
      </c>
      <c r="E482" t="s">
        <v>48</v>
      </c>
      <c r="F482">
        <v>1</v>
      </c>
      <c r="G482">
        <v>1</v>
      </c>
      <c r="H482">
        <v>1</v>
      </c>
      <c r="I482">
        <v>1</v>
      </c>
      <c r="J482" t="s">
        <v>46</v>
      </c>
      <c r="K482" t="s">
        <v>46</v>
      </c>
      <c r="L482" t="s">
        <v>46</v>
      </c>
      <c r="M482" t="s">
        <v>46</v>
      </c>
      <c r="N482" t="s">
        <v>44</v>
      </c>
      <c r="O482" t="s">
        <v>54</v>
      </c>
      <c r="P482">
        <v>1</v>
      </c>
      <c r="Q482">
        <v>0</v>
      </c>
      <c r="R482">
        <v>0</v>
      </c>
      <c r="S482">
        <v>1</v>
      </c>
      <c r="T482">
        <v>1</v>
      </c>
      <c r="U482">
        <v>1</v>
      </c>
      <c r="V482">
        <v>1</v>
      </c>
      <c r="W482">
        <v>1</v>
      </c>
      <c r="X482">
        <v>0</v>
      </c>
      <c r="Y482">
        <v>1</v>
      </c>
      <c r="Z482">
        <v>0</v>
      </c>
      <c r="AA482">
        <v>1</v>
      </c>
      <c r="AB482">
        <v>1</v>
      </c>
      <c r="AC482">
        <v>0</v>
      </c>
      <c r="AD482">
        <v>0</v>
      </c>
      <c r="AE482">
        <v>0</v>
      </c>
      <c r="AF482">
        <v>0</v>
      </c>
      <c r="AG482">
        <v>0</v>
      </c>
      <c r="AH482">
        <v>1</v>
      </c>
      <c r="AI482">
        <v>1</v>
      </c>
      <c r="AJ482">
        <v>1</v>
      </c>
      <c r="AK482">
        <v>0</v>
      </c>
      <c r="AL482">
        <v>1</v>
      </c>
      <c r="AM482">
        <v>1</v>
      </c>
      <c r="AN482" t="s">
        <v>46</v>
      </c>
      <c r="AO482" t="s">
        <v>46</v>
      </c>
      <c r="AP482">
        <v>1</v>
      </c>
      <c r="AQ482" t="s">
        <v>46</v>
      </c>
      <c r="AR482">
        <v>0</v>
      </c>
      <c r="AS482">
        <v>2022</v>
      </c>
    </row>
    <row r="483" spans="1:45" x14ac:dyDescent="0.3">
      <c r="A483">
        <v>829560009</v>
      </c>
      <c r="B483" t="s">
        <v>286</v>
      </c>
      <c r="C483" t="s">
        <v>41</v>
      </c>
      <c r="D483" t="s">
        <v>42</v>
      </c>
      <c r="E483" t="s">
        <v>43</v>
      </c>
      <c r="F483">
        <v>1</v>
      </c>
      <c r="G483">
        <v>1</v>
      </c>
      <c r="H483">
        <v>1</v>
      </c>
      <c r="I483">
        <v>1</v>
      </c>
      <c r="J483">
        <v>0</v>
      </c>
      <c r="K483">
        <v>0</v>
      </c>
      <c r="L483">
        <v>0</v>
      </c>
      <c r="M483">
        <v>0</v>
      </c>
      <c r="N483" t="s">
        <v>51</v>
      </c>
      <c r="O483" t="s">
        <v>62</v>
      </c>
      <c r="P483">
        <v>1</v>
      </c>
      <c r="Q483">
        <v>1</v>
      </c>
      <c r="R483">
        <v>1</v>
      </c>
      <c r="S483">
        <v>1</v>
      </c>
      <c r="T483">
        <v>1</v>
      </c>
      <c r="U483">
        <v>1</v>
      </c>
      <c r="V483">
        <v>1</v>
      </c>
      <c r="W483">
        <v>1</v>
      </c>
      <c r="X483">
        <v>0</v>
      </c>
      <c r="Y483">
        <v>1</v>
      </c>
      <c r="Z483">
        <v>0</v>
      </c>
      <c r="AA483">
        <v>1</v>
      </c>
      <c r="AB483">
        <v>1</v>
      </c>
      <c r="AC483">
        <v>1</v>
      </c>
      <c r="AD483">
        <v>0</v>
      </c>
      <c r="AE483">
        <v>1</v>
      </c>
      <c r="AF483">
        <v>0</v>
      </c>
      <c r="AG483">
        <v>1</v>
      </c>
      <c r="AH483">
        <v>1</v>
      </c>
      <c r="AI483">
        <v>1</v>
      </c>
      <c r="AJ483">
        <v>1</v>
      </c>
      <c r="AK483">
        <v>0</v>
      </c>
      <c r="AL483">
        <v>1</v>
      </c>
      <c r="AM483">
        <v>1</v>
      </c>
      <c r="AN483">
        <v>1</v>
      </c>
      <c r="AO483">
        <v>1</v>
      </c>
      <c r="AP483">
        <v>0</v>
      </c>
      <c r="AQ483" t="s">
        <v>46</v>
      </c>
      <c r="AR483">
        <v>0</v>
      </c>
      <c r="AS483">
        <v>2022</v>
      </c>
    </row>
    <row r="484" spans="1:45" x14ac:dyDescent="0.3">
      <c r="A484">
        <v>829690004</v>
      </c>
      <c r="B484" t="s">
        <v>287</v>
      </c>
      <c r="C484" t="s">
        <v>41</v>
      </c>
      <c r="D484" t="s">
        <v>42</v>
      </c>
      <c r="E484" t="s">
        <v>48</v>
      </c>
      <c r="F484">
        <v>1</v>
      </c>
      <c r="G484">
        <v>1</v>
      </c>
      <c r="H484">
        <v>1</v>
      </c>
      <c r="I484">
        <v>1</v>
      </c>
      <c r="J484">
        <v>0</v>
      </c>
      <c r="K484">
        <v>0</v>
      </c>
      <c r="L484">
        <v>0</v>
      </c>
      <c r="M484">
        <v>0</v>
      </c>
      <c r="N484" t="s">
        <v>51</v>
      </c>
      <c r="O484" t="s">
        <v>54</v>
      </c>
      <c r="P484">
        <v>1</v>
      </c>
      <c r="Q484">
        <v>0</v>
      </c>
      <c r="R484">
        <v>0</v>
      </c>
      <c r="S484">
        <v>1</v>
      </c>
      <c r="T484">
        <v>1</v>
      </c>
      <c r="U484">
        <v>1</v>
      </c>
      <c r="V484">
        <v>1</v>
      </c>
      <c r="W484">
        <v>1</v>
      </c>
      <c r="X484">
        <v>0</v>
      </c>
      <c r="Y484">
        <v>1</v>
      </c>
      <c r="Z484">
        <v>0</v>
      </c>
      <c r="AA484">
        <v>1</v>
      </c>
      <c r="AB484">
        <v>1</v>
      </c>
      <c r="AC484">
        <v>0</v>
      </c>
      <c r="AD484">
        <v>0</v>
      </c>
      <c r="AE484">
        <v>0</v>
      </c>
      <c r="AF484">
        <v>0</v>
      </c>
      <c r="AG484">
        <v>0</v>
      </c>
      <c r="AH484">
        <v>1</v>
      </c>
      <c r="AI484">
        <v>1</v>
      </c>
      <c r="AJ484">
        <v>1</v>
      </c>
      <c r="AK484">
        <v>0</v>
      </c>
      <c r="AL484">
        <v>1</v>
      </c>
      <c r="AM484">
        <v>1</v>
      </c>
      <c r="AN484" t="s">
        <v>46</v>
      </c>
      <c r="AO484" t="s">
        <v>46</v>
      </c>
      <c r="AP484">
        <v>0</v>
      </c>
      <c r="AQ484" t="s">
        <v>46</v>
      </c>
      <c r="AR484">
        <v>0</v>
      </c>
      <c r="AS484">
        <v>2022</v>
      </c>
    </row>
    <row r="485" spans="1:45" x14ac:dyDescent="0.3">
      <c r="A485">
        <v>829810007</v>
      </c>
      <c r="B485" t="s">
        <v>288</v>
      </c>
      <c r="C485" t="s">
        <v>41</v>
      </c>
      <c r="D485" t="s">
        <v>42</v>
      </c>
      <c r="E485" t="s">
        <v>68</v>
      </c>
      <c r="F485">
        <v>1</v>
      </c>
      <c r="G485">
        <v>1</v>
      </c>
      <c r="H485">
        <v>1</v>
      </c>
      <c r="I485">
        <v>1</v>
      </c>
      <c r="J485">
        <v>0</v>
      </c>
      <c r="K485">
        <v>0</v>
      </c>
      <c r="L485">
        <v>0</v>
      </c>
      <c r="M485">
        <v>0</v>
      </c>
      <c r="N485" t="s">
        <v>44</v>
      </c>
      <c r="O485" t="s">
        <v>45</v>
      </c>
      <c r="P485">
        <v>1</v>
      </c>
      <c r="Q485">
        <v>0</v>
      </c>
      <c r="R485">
        <v>0</v>
      </c>
      <c r="S485">
        <v>1</v>
      </c>
      <c r="T485">
        <v>1</v>
      </c>
      <c r="U485">
        <v>1</v>
      </c>
      <c r="V485">
        <v>1</v>
      </c>
      <c r="W485">
        <v>1</v>
      </c>
      <c r="X485">
        <v>0</v>
      </c>
      <c r="Y485">
        <v>1</v>
      </c>
      <c r="Z485">
        <v>0</v>
      </c>
      <c r="AA485">
        <v>1</v>
      </c>
      <c r="AB485">
        <v>1</v>
      </c>
      <c r="AC485">
        <v>0</v>
      </c>
      <c r="AD485">
        <v>0</v>
      </c>
      <c r="AE485">
        <v>0</v>
      </c>
      <c r="AF485">
        <v>0</v>
      </c>
      <c r="AG485">
        <v>1</v>
      </c>
      <c r="AH485">
        <v>1</v>
      </c>
      <c r="AI485">
        <v>1</v>
      </c>
      <c r="AJ485">
        <v>1</v>
      </c>
      <c r="AK485">
        <v>0</v>
      </c>
      <c r="AL485">
        <v>1</v>
      </c>
      <c r="AM485">
        <v>1</v>
      </c>
      <c r="AN485">
        <v>1</v>
      </c>
      <c r="AO485">
        <v>1</v>
      </c>
      <c r="AP485">
        <v>0</v>
      </c>
      <c r="AQ485" t="s">
        <v>46</v>
      </c>
      <c r="AR485">
        <v>0</v>
      </c>
      <c r="AS485">
        <v>2022</v>
      </c>
    </row>
    <row r="486" spans="1:45" x14ac:dyDescent="0.3">
      <c r="A486">
        <v>830150006</v>
      </c>
      <c r="B486" t="s">
        <v>289</v>
      </c>
      <c r="C486" t="s">
        <v>41</v>
      </c>
      <c r="D486" t="s">
        <v>42</v>
      </c>
      <c r="E486" t="s">
        <v>61</v>
      </c>
      <c r="F486">
        <v>1</v>
      </c>
      <c r="G486">
        <v>1</v>
      </c>
      <c r="H486">
        <v>1</v>
      </c>
      <c r="I486">
        <v>1</v>
      </c>
      <c r="J486">
        <v>1</v>
      </c>
      <c r="K486">
        <v>1</v>
      </c>
      <c r="L486">
        <v>1</v>
      </c>
      <c r="M486">
        <v>1</v>
      </c>
      <c r="N486" t="s">
        <v>44</v>
      </c>
      <c r="O486" t="s">
        <v>45</v>
      </c>
      <c r="P486">
        <v>1</v>
      </c>
      <c r="Q486">
        <v>1</v>
      </c>
      <c r="R486">
        <v>1</v>
      </c>
      <c r="S486">
        <v>1</v>
      </c>
      <c r="T486">
        <v>1</v>
      </c>
      <c r="U486">
        <v>1</v>
      </c>
      <c r="V486">
        <v>1</v>
      </c>
      <c r="W486">
        <v>1</v>
      </c>
      <c r="X486">
        <v>1</v>
      </c>
      <c r="Y486">
        <v>1</v>
      </c>
      <c r="Z486">
        <v>1</v>
      </c>
      <c r="AA486">
        <v>1</v>
      </c>
      <c r="AB486">
        <v>1</v>
      </c>
      <c r="AC486">
        <v>1</v>
      </c>
      <c r="AD486">
        <v>1</v>
      </c>
      <c r="AE486">
        <v>1</v>
      </c>
      <c r="AF486">
        <v>1</v>
      </c>
      <c r="AG486">
        <v>1</v>
      </c>
      <c r="AH486">
        <v>1</v>
      </c>
      <c r="AI486">
        <v>1</v>
      </c>
      <c r="AJ486">
        <v>1</v>
      </c>
      <c r="AK486">
        <v>0</v>
      </c>
      <c r="AL486">
        <v>1</v>
      </c>
      <c r="AM486">
        <v>1</v>
      </c>
      <c r="AN486">
        <v>1</v>
      </c>
      <c r="AO486">
        <v>1</v>
      </c>
      <c r="AP486">
        <v>1</v>
      </c>
      <c r="AQ486" t="s">
        <v>46</v>
      </c>
      <c r="AR486">
        <v>1</v>
      </c>
      <c r="AS486">
        <v>2022</v>
      </c>
    </row>
    <row r="487" spans="1:45" x14ac:dyDescent="0.3">
      <c r="A487">
        <v>830080001</v>
      </c>
      <c r="B487" t="s">
        <v>290</v>
      </c>
      <c r="C487" t="s">
        <v>41</v>
      </c>
      <c r="D487" t="s">
        <v>42</v>
      </c>
      <c r="E487" t="s">
        <v>43</v>
      </c>
      <c r="F487">
        <v>1</v>
      </c>
      <c r="G487">
        <v>0</v>
      </c>
      <c r="H487">
        <v>1</v>
      </c>
      <c r="I487">
        <v>1</v>
      </c>
      <c r="J487">
        <v>0</v>
      </c>
      <c r="K487">
        <v>0</v>
      </c>
      <c r="L487">
        <v>0</v>
      </c>
      <c r="M487">
        <v>0</v>
      </c>
      <c r="N487" t="s">
        <v>44</v>
      </c>
      <c r="O487" t="s">
        <v>54</v>
      </c>
      <c r="P487">
        <v>1</v>
      </c>
      <c r="Q487">
        <v>0</v>
      </c>
      <c r="R487">
        <v>0</v>
      </c>
      <c r="S487">
        <v>1</v>
      </c>
      <c r="T487">
        <v>1</v>
      </c>
      <c r="U487">
        <v>1</v>
      </c>
      <c r="V487">
        <v>1</v>
      </c>
      <c r="W487">
        <v>1</v>
      </c>
      <c r="X487">
        <v>0</v>
      </c>
      <c r="Y487">
        <v>1</v>
      </c>
      <c r="Z487">
        <v>0</v>
      </c>
      <c r="AA487">
        <v>1</v>
      </c>
      <c r="AB487">
        <v>1</v>
      </c>
      <c r="AC487">
        <v>0</v>
      </c>
      <c r="AD487">
        <v>0</v>
      </c>
      <c r="AE487">
        <v>1</v>
      </c>
      <c r="AF487">
        <v>0</v>
      </c>
      <c r="AG487">
        <v>0</v>
      </c>
      <c r="AH487">
        <v>1</v>
      </c>
      <c r="AI487">
        <v>1</v>
      </c>
      <c r="AJ487">
        <v>1</v>
      </c>
      <c r="AK487">
        <v>0</v>
      </c>
      <c r="AL487">
        <v>1</v>
      </c>
      <c r="AM487">
        <v>1</v>
      </c>
      <c r="AN487">
        <v>1</v>
      </c>
      <c r="AO487">
        <v>1</v>
      </c>
      <c r="AP487">
        <v>0</v>
      </c>
      <c r="AQ487" t="s">
        <v>46</v>
      </c>
      <c r="AR487">
        <v>0</v>
      </c>
      <c r="AS487">
        <v>2022</v>
      </c>
    </row>
    <row r="488" spans="1:45" x14ac:dyDescent="0.3">
      <c r="A488">
        <v>830540003</v>
      </c>
      <c r="B488" t="s">
        <v>291</v>
      </c>
      <c r="C488" t="s">
        <v>41</v>
      </c>
      <c r="D488" t="s">
        <v>42</v>
      </c>
      <c r="E488" t="s">
        <v>68</v>
      </c>
      <c r="F488">
        <v>1</v>
      </c>
      <c r="G488">
        <v>1</v>
      </c>
      <c r="H488">
        <v>1</v>
      </c>
      <c r="I488">
        <v>1</v>
      </c>
      <c r="J488" t="s">
        <v>46</v>
      </c>
      <c r="K488" t="s">
        <v>46</v>
      </c>
      <c r="L488" t="s">
        <v>46</v>
      </c>
      <c r="M488" t="s">
        <v>46</v>
      </c>
      <c r="N488" t="s">
        <v>44</v>
      </c>
      <c r="O488" t="s">
        <v>62</v>
      </c>
      <c r="P488">
        <v>1</v>
      </c>
      <c r="Q488">
        <v>1</v>
      </c>
      <c r="R488">
        <v>1</v>
      </c>
      <c r="S488">
        <v>1</v>
      </c>
      <c r="T488">
        <v>1</v>
      </c>
      <c r="U488">
        <v>1</v>
      </c>
      <c r="V488">
        <v>1</v>
      </c>
      <c r="W488">
        <v>1</v>
      </c>
      <c r="X488">
        <v>0</v>
      </c>
      <c r="Y488">
        <v>1</v>
      </c>
      <c r="Z488">
        <v>1</v>
      </c>
      <c r="AA488">
        <v>1</v>
      </c>
      <c r="AB488">
        <v>1</v>
      </c>
      <c r="AC488">
        <v>1</v>
      </c>
      <c r="AD488">
        <v>0</v>
      </c>
      <c r="AE488">
        <v>1</v>
      </c>
      <c r="AF488">
        <v>1</v>
      </c>
      <c r="AG488">
        <v>0</v>
      </c>
      <c r="AH488">
        <v>1</v>
      </c>
      <c r="AI488">
        <v>1</v>
      </c>
      <c r="AJ488">
        <v>1</v>
      </c>
      <c r="AK488">
        <v>0</v>
      </c>
      <c r="AL488">
        <v>0</v>
      </c>
      <c r="AM488">
        <v>1</v>
      </c>
      <c r="AN488">
        <v>1</v>
      </c>
      <c r="AO488">
        <v>1</v>
      </c>
      <c r="AP488">
        <v>0</v>
      </c>
      <c r="AQ488" t="s">
        <v>46</v>
      </c>
      <c r="AR488">
        <v>1</v>
      </c>
      <c r="AS488">
        <v>2022</v>
      </c>
    </row>
    <row r="489" spans="1:45" x14ac:dyDescent="0.3">
      <c r="A489">
        <v>830670005</v>
      </c>
      <c r="B489" t="s">
        <v>292</v>
      </c>
      <c r="C489" t="s">
        <v>41</v>
      </c>
      <c r="D489" t="s">
        <v>42</v>
      </c>
      <c r="E489" t="s">
        <v>48</v>
      </c>
      <c r="F489">
        <v>1</v>
      </c>
      <c r="G489">
        <v>1</v>
      </c>
      <c r="H489">
        <v>1</v>
      </c>
      <c r="I489">
        <v>1</v>
      </c>
      <c r="J489">
        <v>0</v>
      </c>
      <c r="K489">
        <v>0</v>
      </c>
      <c r="L489">
        <v>0</v>
      </c>
      <c r="M489">
        <v>0</v>
      </c>
      <c r="N489" t="s">
        <v>51</v>
      </c>
      <c r="O489" t="s">
        <v>62</v>
      </c>
      <c r="P489">
        <v>1</v>
      </c>
      <c r="Q489">
        <v>1</v>
      </c>
      <c r="R489">
        <v>1</v>
      </c>
      <c r="S489">
        <v>1</v>
      </c>
      <c r="T489">
        <v>1</v>
      </c>
      <c r="U489">
        <v>1</v>
      </c>
      <c r="V489">
        <v>1</v>
      </c>
      <c r="W489">
        <v>1</v>
      </c>
      <c r="X489">
        <v>0</v>
      </c>
      <c r="Y489">
        <v>1</v>
      </c>
      <c r="Z489">
        <v>0</v>
      </c>
      <c r="AA489">
        <v>1</v>
      </c>
      <c r="AB489">
        <v>1</v>
      </c>
      <c r="AC489">
        <v>0</v>
      </c>
      <c r="AD489">
        <v>0</v>
      </c>
      <c r="AE489">
        <v>0</v>
      </c>
      <c r="AF489">
        <v>0</v>
      </c>
      <c r="AG489">
        <v>0</v>
      </c>
      <c r="AH489">
        <v>1</v>
      </c>
      <c r="AI489">
        <v>0</v>
      </c>
      <c r="AJ489">
        <v>1</v>
      </c>
      <c r="AK489">
        <v>0</v>
      </c>
      <c r="AL489">
        <v>1</v>
      </c>
      <c r="AM489">
        <v>1</v>
      </c>
      <c r="AN489" t="s">
        <v>46</v>
      </c>
      <c r="AO489" t="s">
        <v>46</v>
      </c>
      <c r="AP489">
        <v>1</v>
      </c>
      <c r="AQ489" t="s">
        <v>46</v>
      </c>
      <c r="AR489">
        <v>0</v>
      </c>
      <c r="AS489">
        <v>2022</v>
      </c>
    </row>
    <row r="490" spans="1:45" x14ac:dyDescent="0.3">
      <c r="A490">
        <v>830200000</v>
      </c>
      <c r="B490" t="s">
        <v>293</v>
      </c>
      <c r="C490" t="s">
        <v>41</v>
      </c>
      <c r="D490" t="s">
        <v>42</v>
      </c>
      <c r="E490" t="s">
        <v>43</v>
      </c>
      <c r="F490">
        <v>1</v>
      </c>
      <c r="G490">
        <v>1</v>
      </c>
      <c r="H490">
        <v>1</v>
      </c>
      <c r="I490">
        <v>1</v>
      </c>
      <c r="J490">
        <v>0</v>
      </c>
      <c r="K490">
        <v>0</v>
      </c>
      <c r="L490">
        <v>0</v>
      </c>
      <c r="M490">
        <v>0</v>
      </c>
      <c r="N490" t="s">
        <v>44</v>
      </c>
      <c r="O490" t="s">
        <v>62</v>
      </c>
      <c r="P490">
        <v>1</v>
      </c>
      <c r="Q490">
        <v>1</v>
      </c>
      <c r="R490">
        <v>1</v>
      </c>
      <c r="S490">
        <v>1</v>
      </c>
      <c r="T490">
        <v>1</v>
      </c>
      <c r="U490">
        <v>1</v>
      </c>
      <c r="V490">
        <v>1</v>
      </c>
      <c r="W490">
        <v>1</v>
      </c>
      <c r="X490">
        <v>0</v>
      </c>
      <c r="Y490">
        <v>1</v>
      </c>
      <c r="Z490">
        <v>0</v>
      </c>
      <c r="AA490">
        <v>0</v>
      </c>
      <c r="AB490">
        <v>1</v>
      </c>
      <c r="AC490">
        <v>0</v>
      </c>
      <c r="AD490">
        <v>0</v>
      </c>
      <c r="AE490">
        <v>0</v>
      </c>
      <c r="AF490">
        <v>0</v>
      </c>
      <c r="AG490">
        <v>0</v>
      </c>
      <c r="AH490">
        <v>1</v>
      </c>
      <c r="AI490">
        <v>1</v>
      </c>
      <c r="AJ490">
        <v>1</v>
      </c>
      <c r="AK490">
        <v>0</v>
      </c>
      <c r="AL490">
        <v>1</v>
      </c>
      <c r="AM490">
        <v>1</v>
      </c>
      <c r="AN490">
        <v>1</v>
      </c>
      <c r="AO490">
        <v>1</v>
      </c>
      <c r="AP490">
        <v>0</v>
      </c>
      <c r="AQ490" t="s">
        <v>46</v>
      </c>
      <c r="AR490">
        <v>0</v>
      </c>
      <c r="AS490">
        <v>2022</v>
      </c>
    </row>
    <row r="491" spans="1:45" x14ac:dyDescent="0.3">
      <c r="A491">
        <v>890240003</v>
      </c>
      <c r="B491" t="s">
        <v>294</v>
      </c>
      <c r="C491" t="s">
        <v>41</v>
      </c>
      <c r="D491" t="s">
        <v>42</v>
      </c>
      <c r="E491" t="s">
        <v>43</v>
      </c>
      <c r="F491">
        <v>1</v>
      </c>
      <c r="G491">
        <v>1</v>
      </c>
      <c r="H491">
        <v>1</v>
      </c>
      <c r="I491">
        <v>1</v>
      </c>
      <c r="J491" t="s">
        <v>46</v>
      </c>
      <c r="K491" t="s">
        <v>46</v>
      </c>
      <c r="L491" t="s">
        <v>46</v>
      </c>
      <c r="M491" t="s">
        <v>46</v>
      </c>
      <c r="N491" t="s">
        <v>44</v>
      </c>
      <c r="O491" t="s">
        <v>54</v>
      </c>
      <c r="P491">
        <v>1</v>
      </c>
      <c r="Q491">
        <v>0</v>
      </c>
      <c r="R491">
        <v>0</v>
      </c>
      <c r="S491">
        <v>1</v>
      </c>
      <c r="T491">
        <v>1</v>
      </c>
      <c r="U491">
        <v>1</v>
      </c>
      <c r="V491">
        <v>1</v>
      </c>
      <c r="W491">
        <v>1</v>
      </c>
      <c r="X491">
        <v>0</v>
      </c>
      <c r="Y491">
        <v>1</v>
      </c>
      <c r="Z491">
        <v>0</v>
      </c>
      <c r="AA491">
        <v>1</v>
      </c>
      <c r="AB491">
        <v>1</v>
      </c>
      <c r="AC491">
        <v>0</v>
      </c>
      <c r="AD491">
        <v>0</v>
      </c>
      <c r="AE491">
        <v>0</v>
      </c>
      <c r="AF491">
        <v>0</v>
      </c>
      <c r="AG491">
        <v>0</v>
      </c>
      <c r="AH491">
        <v>1</v>
      </c>
      <c r="AI491">
        <v>1</v>
      </c>
      <c r="AJ491">
        <v>1</v>
      </c>
      <c r="AK491">
        <v>0</v>
      </c>
      <c r="AL491">
        <v>1</v>
      </c>
      <c r="AM491">
        <v>1</v>
      </c>
      <c r="AN491">
        <v>1</v>
      </c>
      <c r="AO491">
        <v>1</v>
      </c>
      <c r="AP491">
        <v>1</v>
      </c>
      <c r="AQ491" t="s">
        <v>46</v>
      </c>
      <c r="AR491">
        <v>0</v>
      </c>
      <c r="AS491">
        <v>2022</v>
      </c>
    </row>
    <row r="492" spans="1:45" x14ac:dyDescent="0.3">
      <c r="A492">
        <v>830730008</v>
      </c>
      <c r="B492" t="s">
        <v>295</v>
      </c>
      <c r="C492" t="s">
        <v>41</v>
      </c>
      <c r="D492" t="s">
        <v>42</v>
      </c>
      <c r="E492" t="s">
        <v>61</v>
      </c>
      <c r="F492">
        <v>1</v>
      </c>
      <c r="G492">
        <v>1</v>
      </c>
      <c r="H492">
        <v>1</v>
      </c>
      <c r="I492">
        <v>1</v>
      </c>
      <c r="J492">
        <v>1</v>
      </c>
      <c r="K492">
        <v>1</v>
      </c>
      <c r="L492">
        <v>1</v>
      </c>
      <c r="M492">
        <v>1</v>
      </c>
      <c r="N492" t="s">
        <v>51</v>
      </c>
      <c r="O492" t="s">
        <v>62</v>
      </c>
      <c r="P492">
        <v>1</v>
      </c>
      <c r="Q492">
        <v>1</v>
      </c>
      <c r="R492">
        <v>1</v>
      </c>
      <c r="S492">
        <v>1</v>
      </c>
      <c r="T492">
        <v>1</v>
      </c>
      <c r="U492">
        <v>1</v>
      </c>
      <c r="V492">
        <v>1</v>
      </c>
      <c r="W492">
        <v>1</v>
      </c>
      <c r="X492">
        <v>0</v>
      </c>
      <c r="Y492">
        <v>1</v>
      </c>
      <c r="Z492">
        <v>1</v>
      </c>
      <c r="AA492">
        <v>0</v>
      </c>
      <c r="AB492">
        <v>1</v>
      </c>
      <c r="AC492">
        <v>0</v>
      </c>
      <c r="AD492">
        <v>0</v>
      </c>
      <c r="AE492">
        <v>1</v>
      </c>
      <c r="AF492">
        <v>0</v>
      </c>
      <c r="AG492">
        <v>1</v>
      </c>
      <c r="AH492">
        <v>1</v>
      </c>
      <c r="AI492">
        <v>1</v>
      </c>
      <c r="AJ492">
        <v>1</v>
      </c>
      <c r="AK492">
        <v>0</v>
      </c>
      <c r="AL492">
        <v>1</v>
      </c>
      <c r="AM492">
        <v>1</v>
      </c>
      <c r="AN492">
        <v>1</v>
      </c>
      <c r="AO492">
        <v>1</v>
      </c>
      <c r="AP492">
        <v>1</v>
      </c>
      <c r="AQ492" t="s">
        <v>46</v>
      </c>
      <c r="AR492">
        <v>0</v>
      </c>
      <c r="AS492">
        <v>2022</v>
      </c>
    </row>
    <row r="493" spans="1:45" x14ac:dyDescent="0.3">
      <c r="A493">
        <v>821400000</v>
      </c>
      <c r="B493" t="s">
        <v>296</v>
      </c>
      <c r="C493" t="s">
        <v>41</v>
      </c>
      <c r="D493" t="s">
        <v>42</v>
      </c>
      <c r="E493" t="s">
        <v>43</v>
      </c>
      <c r="F493">
        <v>1</v>
      </c>
      <c r="G493">
        <v>0</v>
      </c>
      <c r="H493">
        <v>1</v>
      </c>
      <c r="I493">
        <v>1</v>
      </c>
      <c r="J493">
        <v>0</v>
      </c>
      <c r="K493">
        <v>0</v>
      </c>
      <c r="L493">
        <v>0</v>
      </c>
      <c r="M493">
        <v>0</v>
      </c>
      <c r="N493" t="s">
        <v>51</v>
      </c>
      <c r="O493" t="s">
        <v>54</v>
      </c>
      <c r="P493">
        <v>1</v>
      </c>
      <c r="Q493">
        <v>0</v>
      </c>
      <c r="R493">
        <v>0</v>
      </c>
      <c r="S493">
        <v>1</v>
      </c>
      <c r="T493">
        <v>1</v>
      </c>
      <c r="U493">
        <v>1</v>
      </c>
      <c r="V493">
        <v>1</v>
      </c>
      <c r="W493">
        <v>1</v>
      </c>
      <c r="X493">
        <v>0</v>
      </c>
      <c r="Y493">
        <v>1</v>
      </c>
      <c r="Z493">
        <v>0</v>
      </c>
      <c r="AA493">
        <v>0</v>
      </c>
      <c r="AB493">
        <v>1</v>
      </c>
      <c r="AC493">
        <v>0</v>
      </c>
      <c r="AD493">
        <v>0</v>
      </c>
      <c r="AE493">
        <v>0</v>
      </c>
      <c r="AF493">
        <v>0</v>
      </c>
      <c r="AG493">
        <v>1</v>
      </c>
      <c r="AH493">
        <v>1</v>
      </c>
      <c r="AI493">
        <v>0</v>
      </c>
      <c r="AJ493">
        <v>1</v>
      </c>
      <c r="AK493">
        <v>1</v>
      </c>
      <c r="AL493">
        <v>1</v>
      </c>
      <c r="AM493">
        <v>1</v>
      </c>
      <c r="AN493">
        <v>1</v>
      </c>
      <c r="AO493">
        <v>1</v>
      </c>
      <c r="AP493">
        <v>0</v>
      </c>
      <c r="AQ493" t="s">
        <v>46</v>
      </c>
      <c r="AR493">
        <v>0</v>
      </c>
      <c r="AS493">
        <v>2022</v>
      </c>
    </row>
    <row r="494" spans="1:45" x14ac:dyDescent="0.3">
      <c r="A494">
        <v>821910007</v>
      </c>
      <c r="B494" t="s">
        <v>297</v>
      </c>
      <c r="C494" t="s">
        <v>41</v>
      </c>
      <c r="D494" t="s">
        <v>42</v>
      </c>
      <c r="E494" t="s">
        <v>68</v>
      </c>
      <c r="F494">
        <v>1</v>
      </c>
      <c r="G494">
        <v>1</v>
      </c>
      <c r="H494">
        <v>1</v>
      </c>
      <c r="I494">
        <v>1</v>
      </c>
      <c r="J494">
        <v>0</v>
      </c>
      <c r="K494">
        <v>0</v>
      </c>
      <c r="L494">
        <v>0</v>
      </c>
      <c r="M494">
        <v>0</v>
      </c>
      <c r="N494" t="s">
        <v>46</v>
      </c>
      <c r="O494" t="s">
        <v>46</v>
      </c>
      <c r="P494" t="s">
        <v>46</v>
      </c>
      <c r="Q494" t="s">
        <v>46</v>
      </c>
      <c r="R494" t="s">
        <v>46</v>
      </c>
      <c r="S494" t="s">
        <v>46</v>
      </c>
      <c r="T494" t="s">
        <v>46</v>
      </c>
      <c r="U494">
        <v>1</v>
      </c>
      <c r="V494">
        <v>1</v>
      </c>
      <c r="W494">
        <v>1</v>
      </c>
      <c r="X494">
        <v>0</v>
      </c>
      <c r="Y494" t="s">
        <v>46</v>
      </c>
      <c r="Z494">
        <v>0</v>
      </c>
      <c r="AA494" t="s">
        <v>46</v>
      </c>
      <c r="AB494" t="s">
        <v>46</v>
      </c>
      <c r="AC494" t="s">
        <v>46</v>
      </c>
      <c r="AD494">
        <v>0</v>
      </c>
      <c r="AE494">
        <v>0</v>
      </c>
      <c r="AF494">
        <v>0</v>
      </c>
      <c r="AG494">
        <v>0</v>
      </c>
      <c r="AH494">
        <v>1</v>
      </c>
      <c r="AI494">
        <v>1</v>
      </c>
      <c r="AJ494" t="s">
        <v>46</v>
      </c>
      <c r="AK494">
        <v>0</v>
      </c>
      <c r="AL494" t="s">
        <v>46</v>
      </c>
      <c r="AM494" t="s">
        <v>46</v>
      </c>
      <c r="AN494">
        <v>1</v>
      </c>
      <c r="AO494">
        <v>1</v>
      </c>
      <c r="AP494" t="s">
        <v>46</v>
      </c>
      <c r="AQ494" t="s">
        <v>46</v>
      </c>
      <c r="AR494">
        <v>0</v>
      </c>
      <c r="AS494">
        <v>2022</v>
      </c>
    </row>
    <row r="495" spans="1:45" x14ac:dyDescent="0.3">
      <c r="A495">
        <v>830410007</v>
      </c>
      <c r="B495" t="s">
        <v>298</v>
      </c>
      <c r="C495" t="s">
        <v>41</v>
      </c>
      <c r="D495" t="s">
        <v>42</v>
      </c>
      <c r="E495" t="s">
        <v>48</v>
      </c>
      <c r="F495">
        <v>0</v>
      </c>
      <c r="G495">
        <v>0</v>
      </c>
      <c r="H495">
        <v>1</v>
      </c>
      <c r="I495">
        <v>1</v>
      </c>
      <c r="J495">
        <v>0</v>
      </c>
      <c r="K495">
        <v>0</v>
      </c>
      <c r="L495">
        <v>0</v>
      </c>
      <c r="M495">
        <v>0</v>
      </c>
      <c r="N495" t="s">
        <v>46</v>
      </c>
      <c r="O495" t="s">
        <v>46</v>
      </c>
      <c r="P495" t="s">
        <v>46</v>
      </c>
      <c r="Q495" t="s">
        <v>46</v>
      </c>
      <c r="R495" t="s">
        <v>46</v>
      </c>
      <c r="S495" t="s">
        <v>46</v>
      </c>
      <c r="T495" t="s">
        <v>46</v>
      </c>
      <c r="U495">
        <v>0</v>
      </c>
      <c r="V495">
        <v>1</v>
      </c>
      <c r="W495">
        <v>0</v>
      </c>
      <c r="X495">
        <v>0</v>
      </c>
      <c r="Y495" t="s">
        <v>46</v>
      </c>
      <c r="Z495">
        <v>0</v>
      </c>
      <c r="AA495" t="s">
        <v>46</v>
      </c>
      <c r="AB495" t="s">
        <v>46</v>
      </c>
      <c r="AC495" t="s">
        <v>46</v>
      </c>
      <c r="AD495">
        <v>0</v>
      </c>
      <c r="AE495">
        <v>0</v>
      </c>
      <c r="AF495">
        <v>0</v>
      </c>
      <c r="AG495">
        <v>0</v>
      </c>
      <c r="AH495">
        <v>1</v>
      </c>
      <c r="AI495">
        <v>0</v>
      </c>
      <c r="AJ495" t="s">
        <v>46</v>
      </c>
      <c r="AK495">
        <v>0</v>
      </c>
      <c r="AL495" t="s">
        <v>46</v>
      </c>
      <c r="AM495" t="s">
        <v>46</v>
      </c>
      <c r="AN495" t="s">
        <v>46</v>
      </c>
      <c r="AO495" t="s">
        <v>46</v>
      </c>
      <c r="AP495" t="s">
        <v>46</v>
      </c>
      <c r="AQ495" t="s">
        <v>46</v>
      </c>
      <c r="AR495">
        <v>0</v>
      </c>
      <c r="AS495">
        <v>2022</v>
      </c>
    </row>
  </sheetData>
  <autoFilter ref="A1:AS495" xr:uid="{5F08BFBB-61D4-4BC3-857D-FA8E054E6D56}"/>
  <sortState xmlns:xlrd2="http://schemas.microsoft.com/office/spreadsheetml/2017/richdata2" ref="A2:AM623">
    <sortCondition ref="B2:B623"/>
  </sortState>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7AC1-25F6-4D79-88DD-3FC5C47D7918}">
  <sheetPr>
    <pageSetUpPr fitToPage="1"/>
  </sheetPr>
  <dimension ref="A1:AT495"/>
  <sheetViews>
    <sheetView workbookViewId="0">
      <selection activeCell="L2" sqref="L2"/>
    </sheetView>
  </sheetViews>
  <sheetFormatPr defaultRowHeight="14.4" x14ac:dyDescent="0.3"/>
  <cols>
    <col min="1" max="1" width="11" bestFit="1" customWidth="1"/>
    <col min="2" max="2" width="11" customWidth="1"/>
    <col min="3" max="3" width="40.6640625" customWidth="1"/>
    <col min="4" max="4" width="16.5546875" bestFit="1" customWidth="1"/>
    <col min="5" max="5" width="17.44140625" bestFit="1" customWidth="1"/>
    <col min="6" max="6" width="33.21875" customWidth="1"/>
    <col min="7" max="8" width="8.88671875" style="8"/>
    <col min="9" max="9" width="8.88671875" style="14"/>
    <col min="10" max="15" width="8.88671875" style="11"/>
    <col min="16" max="19" width="8.88671875" style="16"/>
    <col min="20" max="20" width="8.88671875" style="11"/>
    <col min="21" max="21" width="8.88671875" style="14"/>
    <col min="22" max="24" width="8.88671875" style="8"/>
    <col min="25" max="26" width="8.88671875" style="11"/>
    <col min="27" max="30" width="8.88671875" style="18"/>
    <col min="31" max="34" width="8.88671875" style="20"/>
    <col min="35" max="35" width="8.88671875" style="14"/>
    <col min="36" max="36" width="8.88671875" style="20"/>
    <col min="37" max="37" width="8.88671875" style="14"/>
    <col min="38" max="38" width="8.88671875" style="8"/>
    <col min="39" max="39" width="8.88671875" style="20"/>
    <col min="40" max="40" width="8.88671875" style="11"/>
    <col min="41" max="42" width="8.88671875" style="8"/>
    <col min="43" max="43" width="8.88671875" style="20"/>
  </cols>
  <sheetData>
    <row r="1" spans="1:46" s="1" customFormat="1" x14ac:dyDescent="0.3">
      <c r="A1" s="1" t="s">
        <v>1</v>
      </c>
      <c r="B1" s="1" t="s">
        <v>359</v>
      </c>
      <c r="C1" s="1" t="s">
        <v>2</v>
      </c>
      <c r="D1" s="1" t="s">
        <v>3</v>
      </c>
      <c r="E1" s="1" t="s">
        <v>4</v>
      </c>
      <c r="F1" s="1" t="s">
        <v>5</v>
      </c>
      <c r="G1" s="7" t="s">
        <v>6</v>
      </c>
      <c r="H1" s="7" t="s">
        <v>7</v>
      </c>
      <c r="I1" s="15" t="s">
        <v>8</v>
      </c>
      <c r="J1" s="12" t="s">
        <v>9</v>
      </c>
      <c r="K1" s="12" t="s">
        <v>10</v>
      </c>
      <c r="L1" s="12" t="s">
        <v>11</v>
      </c>
      <c r="M1" s="12" t="s">
        <v>12</v>
      </c>
      <c r="N1" s="12" t="s">
        <v>13</v>
      </c>
      <c r="O1" s="12" t="s">
        <v>14</v>
      </c>
      <c r="P1" s="17" t="s">
        <v>15</v>
      </c>
      <c r="Q1" s="17" t="s">
        <v>16</v>
      </c>
      <c r="R1" s="17" t="s">
        <v>17</v>
      </c>
      <c r="S1" s="17" t="s">
        <v>18</v>
      </c>
      <c r="T1" s="13" t="s">
        <v>19</v>
      </c>
      <c r="U1" s="15" t="s">
        <v>20</v>
      </c>
      <c r="V1" s="7" t="s">
        <v>21</v>
      </c>
      <c r="W1" s="7" t="s">
        <v>22</v>
      </c>
      <c r="X1" s="7" t="s">
        <v>23</v>
      </c>
      <c r="Y1" s="12" t="s">
        <v>24</v>
      </c>
      <c r="Z1" s="12" t="s">
        <v>25</v>
      </c>
      <c r="AA1" s="19" t="s">
        <v>26</v>
      </c>
      <c r="AB1" s="19" t="s">
        <v>27</v>
      </c>
      <c r="AC1" s="19" t="s">
        <v>28</v>
      </c>
      <c r="AD1" s="19" t="s">
        <v>29</v>
      </c>
      <c r="AE1" s="21" t="s">
        <v>30</v>
      </c>
      <c r="AF1" s="21" t="s">
        <v>31</v>
      </c>
      <c r="AG1" s="21" t="s">
        <v>32</v>
      </c>
      <c r="AH1" s="21" t="s">
        <v>33</v>
      </c>
      <c r="AI1" s="15" t="s">
        <v>34</v>
      </c>
      <c r="AJ1" s="21" t="s">
        <v>35</v>
      </c>
      <c r="AK1" s="15" t="s">
        <v>36</v>
      </c>
      <c r="AL1" s="7" t="s">
        <v>37</v>
      </c>
      <c r="AM1" s="21" t="s">
        <v>38</v>
      </c>
      <c r="AN1" s="12" t="s">
        <v>39</v>
      </c>
      <c r="AO1" s="7" t="s">
        <v>1241</v>
      </c>
      <c r="AP1" s="7" t="s">
        <v>1242</v>
      </c>
      <c r="AQ1" s="21" t="s">
        <v>1243</v>
      </c>
      <c r="AR1" t="s">
        <v>1244</v>
      </c>
      <c r="AS1" t="s">
        <v>32</v>
      </c>
      <c r="AT1" s="1" t="s">
        <v>0</v>
      </c>
    </row>
    <row r="2" spans="1:46" x14ac:dyDescent="0.3">
      <c r="A2">
        <v>800180001</v>
      </c>
      <c r="B2" t="str">
        <f>VLOOKUP(A2,'ine i comarca'!$A$1:$H$367,6,0)</f>
        <v>Baix Llobregat</v>
      </c>
      <c r="C2" t="s">
        <v>40</v>
      </c>
      <c r="D2" t="s">
        <v>41</v>
      </c>
      <c r="E2" t="s">
        <v>42</v>
      </c>
      <c r="F2" t="s">
        <v>43</v>
      </c>
      <c r="G2" s="8">
        <f>IF('respostes SINDIC'!F2=1,(IF('respostes SINDIC'!$AS2=2021,variables!$E$10,IF('respostes SINDIC'!$AS2=2022,variables!$F$10))),0)</f>
        <v>7.5</v>
      </c>
      <c r="H2" s="8">
        <f>IF('respostes SINDIC'!G2=1,(IF('respostes SINDIC'!$AS2=2021,variables!$E$11,IF('respostes SINDIC'!$AS2=2022,variables!$F$11))),0)</f>
        <v>7.5</v>
      </c>
      <c r="I2" s="14">
        <f>IF('respostes SINDIC'!H2=1,(IF('respostes SINDIC'!$AS2=2021,variables!$E$12,IF('respostes SINDIC'!$AS2=2022,variables!$F$12))),0)</f>
        <v>25</v>
      </c>
      <c r="J2" s="11">
        <f>IF('respostes SINDIC'!I2=1,(IF('respostes SINDIC'!$AS2=2021,variables!$E$13,IF('respostes SINDIC'!$AS2=2022,variables!$F$13))),0)</f>
        <v>2.5</v>
      </c>
      <c r="K2" s="11">
        <f>IF('respostes SINDIC'!J2=1,(IF('respostes SINDIC'!$AS2=2021,variables!$E$14,IF('respostes SINDIC'!$AS2=2022,variables!$F$14))),0)</f>
        <v>0</v>
      </c>
      <c r="L2" s="11">
        <f>IF('respostes SINDIC'!K2=1,(IF('respostes SINDIC'!$AS2=2021,variables!$E$15,IF('respostes SINDIC'!$AS2=2022,variables!$F$15))),0)</f>
        <v>0</v>
      </c>
      <c r="M2" s="11">
        <f>IF('respostes SINDIC'!L2=1,(IF('respostes SINDIC'!$AS2=2021,variables!$E$16,IF('respostes SINDIC'!$AS2=2022,variables!$F$16))),0)</f>
        <v>0</v>
      </c>
      <c r="N2" s="11">
        <f>IF('respostes SINDIC'!M2=1,(IF('respostes SINDIC'!$AS2=2021,variables!$E$17,IF('respostes SINDIC'!$AS2=2022,variables!$F$17))),0)</f>
        <v>0</v>
      </c>
      <c r="O2" s="11">
        <f>IF('respostes SINDIC'!N2="Dintre de termini",(IF('respostes SINDIC'!$AS2=2021,variables!$E$18,IF('respostes SINDIC'!$AS2=2022,variables!$F$18))),0)</f>
        <v>20</v>
      </c>
      <c r="P2" s="16">
        <f>IF('respostes SINDIC'!O2="Null",0,(IF('respostes SINDIC'!$AS2=2021,variables!$E$20,IF('respostes SINDIC'!$AS2=2022,variables!$F$20))))</f>
        <v>25</v>
      </c>
      <c r="Q2" s="16">
        <f>IF('respostes SINDIC'!P2=1,(IF('respostes SINDIC'!$AS2=2021,variables!$E$20,IF('respostes SINDIC'!$AS2=2022,variables!$F$20))),0)</f>
        <v>25</v>
      </c>
      <c r="R2" s="16">
        <f>IF('respostes SINDIC'!Q2=1,(IF('respostes SINDIC'!$AS2=2021,variables!$E$21,IF('respostes SINDIC'!$AS2=2022,variables!$F$21))),0)</f>
        <v>0</v>
      </c>
      <c r="S2" s="16">
        <f>IF('respostes SINDIC'!R2=1,(IF('respostes SINDIC'!$AS2=2021,variables!$E$22,IF('respostes SINDIC'!$AS2=2022,variables!$F$22))),0)</f>
        <v>0</v>
      </c>
      <c r="T2" s="11">
        <f>IF('respostes SINDIC'!S2=1,(IF('respostes SINDIC'!$AS2=2021,variables!$E$23,IF('respostes SINDIC'!$AS2=2022,variables!$F$23))),0)</f>
        <v>35</v>
      </c>
      <c r="U2" s="14">
        <f>IF('respostes SINDIC'!T2=1,(IF('respostes SINDIC'!$AS2=2021,variables!$E$24,IF('respostes SINDIC'!$AS2=2022,variables!$F$24))),0)</f>
        <v>25</v>
      </c>
      <c r="V2" s="8">
        <f>IF('respostes SINDIC'!U2=1,(IF('respostes SINDIC'!$AS2=2021,variables!$E$25,IF('respostes SINDIC'!$AS2=2022,variables!$F$25))),0)</f>
        <v>20</v>
      </c>
      <c r="W2" s="8">
        <f>IF('respostes SINDIC'!V2=1,(IF('respostes SINDIC'!$AS2=2021,variables!$E$26,IF('respostes SINDIC'!$AS2=2022,variables!$F$26))),0)</f>
        <v>5</v>
      </c>
      <c r="X2" s="8">
        <f>IF('respostes SINDIC'!W2=1,(IF('respostes SINDIC'!$AS2=2021,variables!$E$27,IF('respostes SINDIC'!$AS2=2022,variables!$F$27))),0)</f>
        <v>10</v>
      </c>
      <c r="Y2" s="11">
        <f>IF('respostes SINDIC'!X2=1,(IF('respostes SINDIC'!$AS2=2021,variables!$E$28,IF('respostes SINDIC'!$AS2=2022,variables!$F$28))),0)</f>
        <v>0</v>
      </c>
      <c r="Z2" s="11">
        <f>IF('respostes SINDIC'!Y2=1,(IF('respostes SINDIC'!$AS2=2021,variables!$E$29,IF('respostes SINDIC'!$AS2=2022,variables!$F$29))),0)</f>
        <v>30</v>
      </c>
      <c r="AA2" s="18">
        <f>IF('respostes SINDIC'!Z2=1,(IF('respostes SINDIC'!$AS2=2021,variables!$E$30,IF('respostes SINDIC'!$AS2=2022,variables!$F$30))),0)</f>
        <v>25</v>
      </c>
      <c r="AB2" s="18">
        <f>IF('respostes SINDIC'!AA2=1,(IF('respostes SINDIC'!$AS2=2021,variables!$E$31,IF('respostes SINDIC'!$AS2=2022,variables!$F$31))),0)</f>
        <v>25</v>
      </c>
      <c r="AC2" s="18">
        <f>IF('respostes SINDIC'!AB2=1,(IF('respostes SINDIC'!$AS2=2021,variables!$E$32,IF('respostes SINDIC'!$AS2=2022,variables!$F$32))),0)</f>
        <v>25</v>
      </c>
      <c r="AD2" s="18">
        <f>IF('respostes SINDIC'!AC2=1,(IF('respostes SINDIC'!$AS2=2021,variables!$E$33,IF('respostes SINDIC'!$AS2=2022,variables!$F$33))),0)</f>
        <v>0</v>
      </c>
      <c r="AE2" s="20">
        <f>IF('respostes SINDIC'!AD2=1,(IF('respostes SINDIC'!$AS2=2021,variables!$E$34,IF('respostes SINDIC'!$AS2=2022,variables!$F$34))),0)</f>
        <v>0</v>
      </c>
      <c r="AF2" s="20">
        <f>IF('respostes SINDIC'!AE2=1,(IF('respostes SINDIC'!$AS2=2021,variables!$E$35,IF('respostes SINDIC'!$AS2=2022,variables!$F$35))),0)</f>
        <v>0</v>
      </c>
      <c r="AG2" s="20">
        <f>IF('respostes SINDIC'!AF2=1,(IF('respostes SINDIC'!$AS2=2021,variables!$E$36,IF('respostes SINDIC'!$AS2=2022,variables!$F$36))),0)</f>
        <v>0</v>
      </c>
      <c r="AH2" s="20">
        <f>IF('respostes SINDIC'!AG2=1,(IF('respostes SINDIC'!$AS2=2021,variables!$E$37,IF('respostes SINDIC'!$AS2=2022,variables!$F$37))),0)</f>
        <v>0</v>
      </c>
      <c r="AI2" s="14">
        <f>IF('respostes SINDIC'!AH2=1,(IF('respostes SINDIC'!$AS2=2021,variables!$E$38,IF('respostes SINDIC'!$AS2=2022,variables!$F$38))),0)</f>
        <v>25</v>
      </c>
      <c r="AJ2" s="20">
        <f>IF('respostes SINDIC'!AI2=1,(IF('respostes SINDIC'!$AS2=2021,variables!$E$39,IF('respostes SINDIC'!$AS2=2022,variables!$F$39))),0)</f>
        <v>20</v>
      </c>
      <c r="AK2" s="14">
        <f>IF('respostes SINDIC'!AJ2=1,(IF('respostes SINDIC'!$AS2=2021,variables!$E$40,IF('respostes SINDIC'!$AS2=2022,variables!$F$40))),0)</f>
        <v>25</v>
      </c>
      <c r="AL2" s="8">
        <f>IF('respostes SINDIC'!AK2=0,(IF('respostes SINDIC'!$AS2=2021,variables!$E$41,IF('respostes SINDIC'!$AS2=2022,variables!$F$41))),0)</f>
        <v>20</v>
      </c>
      <c r="AM2" s="20">
        <f>IF('respostes SINDIC'!AL2=1,(IF('respostes SINDIC'!$AS2=2021,variables!$E$42,IF('respostes SINDIC'!$AS2=2022,variables!$F$42))),0)</f>
        <v>10</v>
      </c>
      <c r="AN2" s="11">
        <f>IF('respostes SINDIC'!AM2=1,(IF('respostes SINDIC'!$AS2=2021,variables!$E$43,IF('respostes SINDIC'!$AS2=2022,variables!$F$43))),0)</f>
        <v>0</v>
      </c>
      <c r="AO2" s="8">
        <f>IF('respostes SINDIC'!AN2=1,(IF('respostes SINDIC'!$AS2=2021,variables!$E$44,IF('respostes SINDIC'!$AS2=2022,variables!$F$44))),0)</f>
        <v>0</v>
      </c>
      <c r="AP2" s="8">
        <f>IF('respostes SINDIC'!AO2=1,(IF('respostes SINDIC'!$AS2=2021,variables!$E$45,IF('respostes SINDIC'!$AS2=2022,variables!$F$45))),0)</f>
        <v>0</v>
      </c>
      <c r="AQ2" s="20">
        <f>IF('respostes SINDIC'!AP2=1,(IF('respostes SINDIC'!$AS2=2021,variables!$E$46,IF('respostes SINDIC'!$AS2=2022,variables!$F$46))),0)</f>
        <v>0</v>
      </c>
      <c r="AT2">
        <v>2021</v>
      </c>
    </row>
    <row r="3" spans="1:46" x14ac:dyDescent="0.3">
      <c r="A3">
        <v>801420002</v>
      </c>
      <c r="B3" t="str">
        <f>VLOOKUP(A3,'ine i comarca'!$A$1:$H$367,6,0)</f>
        <v>Vallès Oriental</v>
      </c>
      <c r="C3" t="s">
        <v>47</v>
      </c>
      <c r="D3" t="s">
        <v>41</v>
      </c>
      <c r="E3" t="s">
        <v>42</v>
      </c>
      <c r="F3" t="s">
        <v>48</v>
      </c>
      <c r="G3" s="8">
        <f>IF('respostes SINDIC'!F3=1,(IF('respostes SINDIC'!$AS3=2021,variables!$E$10,IF('respostes SINDIC'!$AS3=2022,variables!$F$10))),0)</f>
        <v>7.5</v>
      </c>
      <c r="H3" s="8">
        <f>IF('respostes SINDIC'!G3=1,(IF('respostes SINDIC'!$AS3=2021,variables!$E$11,IF('respostes SINDIC'!$AS3=2022,variables!$F$11))),0)</f>
        <v>7.5</v>
      </c>
      <c r="I3" s="14">
        <f>IF('respostes SINDIC'!H3=1,(IF('respostes SINDIC'!$AS3=2021,variables!$E$12,IF('respostes SINDIC'!$AS3=2022,variables!$F$12))),0)</f>
        <v>25</v>
      </c>
      <c r="J3" s="11">
        <f>IF('respostes SINDIC'!I3=1,(IF('respostes SINDIC'!$AS3=2021,variables!$E$13,IF('respostes SINDIC'!$AS3=2022,variables!$F$13))),0)</f>
        <v>2.5</v>
      </c>
      <c r="K3" s="11">
        <f>IF('respostes SINDIC'!J3=1,(IF('respostes SINDIC'!$AS3=2021,variables!$E$14,IF('respostes SINDIC'!$AS3=2022,variables!$F$14))),0)</f>
        <v>0</v>
      </c>
      <c r="L3" s="11">
        <f>IF('respostes SINDIC'!K3=1,(IF('respostes SINDIC'!$AS3=2021,variables!$E$15,IF('respostes SINDIC'!$AS3=2022,variables!$F$15))),0)</f>
        <v>0</v>
      </c>
      <c r="M3" s="11">
        <f>IF('respostes SINDIC'!L3=1,(IF('respostes SINDIC'!$AS3=2021,variables!$E$16,IF('respostes SINDIC'!$AS3=2022,variables!$F$16))),0)</f>
        <v>0</v>
      </c>
      <c r="N3" s="11">
        <f>IF('respostes SINDIC'!M3=1,(IF('respostes SINDIC'!$AS3=2021,variables!$E$17,IF('respostes SINDIC'!$AS3=2022,variables!$F$17))),0)</f>
        <v>0</v>
      </c>
      <c r="O3" s="11">
        <f>IF('respostes SINDIC'!N3="Dintre de termini",(IF('respostes SINDIC'!$AS3=2021,variables!$E$18,IF('respostes SINDIC'!$AS3=2022,variables!$F$18))),0)</f>
        <v>20</v>
      </c>
      <c r="P3" s="16">
        <f>IF('respostes SINDIC'!O3="Null",0,(IF('respostes SINDIC'!$AS3=2021,variables!$E$20,IF('respostes SINDIC'!$AS3=2022,variables!$F$20))))</f>
        <v>25</v>
      </c>
      <c r="Q3" s="16">
        <f>IF('respostes SINDIC'!P3=1,(IF('respostes SINDIC'!$AS3=2021,variables!$E$20,IF('respostes SINDIC'!$AS3=2022,variables!$F$20))),0)</f>
        <v>25</v>
      </c>
      <c r="R3" s="16">
        <f>IF('respostes SINDIC'!Q3=1,(IF('respostes SINDIC'!$AS3=2021,variables!$E$21,IF('respostes SINDIC'!$AS3=2022,variables!$F$21))),0)</f>
        <v>0</v>
      </c>
      <c r="S3" s="16">
        <f>IF('respostes SINDIC'!R3=1,(IF('respostes SINDIC'!$AS3=2021,variables!$E$22,IF('respostes SINDIC'!$AS3=2022,variables!$F$22))),0)</f>
        <v>0</v>
      </c>
      <c r="T3" s="11">
        <f>IF('respostes SINDIC'!S3=1,(IF('respostes SINDIC'!$AS3=2021,variables!$E$23,IF('respostes SINDIC'!$AS3=2022,variables!$F$23))),0)</f>
        <v>35</v>
      </c>
      <c r="U3" s="14">
        <f>IF('respostes SINDIC'!T3=1,(IF('respostes SINDIC'!$AS3=2021,variables!$E$24,IF('respostes SINDIC'!$AS3=2022,variables!$F$24))),0)</f>
        <v>25</v>
      </c>
      <c r="V3" s="8">
        <f>IF('respostes SINDIC'!U3=1,(IF('respostes SINDIC'!$AS3=2021,variables!$E$25,IF('respostes SINDIC'!$AS3=2022,variables!$F$25))),0)</f>
        <v>20</v>
      </c>
      <c r="W3" s="8">
        <f>IF('respostes SINDIC'!V3=1,(IF('respostes SINDIC'!$AS3=2021,variables!$E$26,IF('respostes SINDIC'!$AS3=2022,variables!$F$26))),0)</f>
        <v>5</v>
      </c>
      <c r="X3" s="8">
        <f>IF('respostes SINDIC'!W3=1,(IF('respostes SINDIC'!$AS3=2021,variables!$E$27,IF('respostes SINDIC'!$AS3=2022,variables!$F$27))),0)</f>
        <v>10</v>
      </c>
      <c r="Y3" s="11">
        <f>IF('respostes SINDIC'!X3=1,(IF('respostes SINDIC'!$AS3=2021,variables!$E$28,IF('respostes SINDIC'!$AS3=2022,variables!$F$28))),0)</f>
        <v>0</v>
      </c>
      <c r="Z3" s="11">
        <f>IF('respostes SINDIC'!Y3=1,(IF('respostes SINDIC'!$AS3=2021,variables!$E$29,IF('respostes SINDIC'!$AS3=2022,variables!$F$29))),0)</f>
        <v>30</v>
      </c>
      <c r="AA3" s="18">
        <f>IF('respostes SINDIC'!Z3=1,(IF('respostes SINDIC'!$AS3=2021,variables!$E$30,IF('respostes SINDIC'!$AS3=2022,variables!$F$30))),0)</f>
        <v>0</v>
      </c>
      <c r="AB3" s="18">
        <f>IF('respostes SINDIC'!AA3=1,(IF('respostes SINDIC'!$AS3=2021,variables!$E$31,IF('respostes SINDIC'!$AS3=2022,variables!$F$31))),0)</f>
        <v>0</v>
      </c>
      <c r="AC3" s="18">
        <f>IF('respostes SINDIC'!AB3=1,(IF('respostes SINDIC'!$AS3=2021,variables!$E$32,IF('respostes SINDIC'!$AS3=2022,variables!$F$32))),0)</f>
        <v>0</v>
      </c>
      <c r="AD3" s="18">
        <f>IF('respostes SINDIC'!AC3=1,(IF('respostes SINDIC'!$AS3=2021,variables!$E$33,IF('respostes SINDIC'!$AS3=2022,variables!$F$33))),0)</f>
        <v>0</v>
      </c>
      <c r="AE3" s="20">
        <f>IF('respostes SINDIC'!AD3=1,(IF('respostes SINDIC'!$AS3=2021,variables!$E$34,IF('respostes SINDIC'!$AS3=2022,variables!$F$34))),0)</f>
        <v>0</v>
      </c>
      <c r="AF3" s="20">
        <f>IF('respostes SINDIC'!AE3=1,(IF('respostes SINDIC'!$AS3=2021,variables!$E$35,IF('respostes SINDIC'!$AS3=2022,variables!$F$35))),0)</f>
        <v>0</v>
      </c>
      <c r="AG3" s="20">
        <f>IF('respostes SINDIC'!AF3=1,(IF('respostes SINDIC'!$AS3=2021,variables!$E$36,IF('respostes SINDIC'!$AS3=2022,variables!$F$36))),0)</f>
        <v>0</v>
      </c>
      <c r="AH3" s="20">
        <f>IF('respostes SINDIC'!AG3=1,(IF('respostes SINDIC'!$AS3=2021,variables!$E$37,IF('respostes SINDIC'!$AS3=2022,variables!$F$37))),0)</f>
        <v>0</v>
      </c>
      <c r="AI3" s="14">
        <f>IF('respostes SINDIC'!AH3=1,(IF('respostes SINDIC'!$AS3=2021,variables!$E$38,IF('respostes SINDIC'!$AS3=2022,variables!$F$38))),0)</f>
        <v>25</v>
      </c>
      <c r="AJ3" s="20">
        <f>IF('respostes SINDIC'!AI3=1,(IF('respostes SINDIC'!$AS3=2021,variables!$E$39,IF('respostes SINDIC'!$AS3=2022,variables!$F$39))),0)</f>
        <v>0</v>
      </c>
      <c r="AK3" s="14">
        <f>IF('respostes SINDIC'!AJ3=1,(IF('respostes SINDIC'!$AS3=2021,variables!$E$40,IF('respostes SINDIC'!$AS3=2022,variables!$F$40))),0)</f>
        <v>25</v>
      </c>
      <c r="AL3" s="8">
        <f>IF('respostes SINDIC'!AK3=0,(IF('respostes SINDIC'!$AS3=2021,variables!$E$41,IF('respostes SINDIC'!$AS3=2022,variables!$F$41))),0)</f>
        <v>20</v>
      </c>
      <c r="AM3" s="20">
        <f>IF('respostes SINDIC'!AL3=1,(IF('respostes SINDIC'!$AS3=2021,variables!$E$42,IF('respostes SINDIC'!$AS3=2022,variables!$F$42))),0)</f>
        <v>10</v>
      </c>
      <c r="AN3" s="11">
        <f>IF('respostes SINDIC'!AM3=1,(IF('respostes SINDIC'!$AS3=2021,variables!$E$43,IF('respostes SINDIC'!$AS3=2022,variables!$F$43))),0)</f>
        <v>0</v>
      </c>
      <c r="AO3" s="8">
        <f>IF('respostes SINDIC'!AN3=1,(IF('respostes SINDIC'!$AS3=2021,variables!$E$44,IF('respostes SINDIC'!$AS3=2022,variables!$F$44))),0)</f>
        <v>0</v>
      </c>
      <c r="AP3" s="8">
        <f>IF('respostes SINDIC'!AO3=1,(IF('respostes SINDIC'!$AS3=2021,variables!$E$45,IF('respostes SINDIC'!$AS3=2022,variables!$F$45))),0)</f>
        <v>0</v>
      </c>
      <c r="AQ3" s="20">
        <f>IF('respostes SINDIC'!AP3=1,(IF('respostes SINDIC'!$AS3=2021,variables!$E$46,IF('respostes SINDIC'!$AS3=2022,variables!$F$46))),0)</f>
        <v>0</v>
      </c>
      <c r="AT3">
        <v>2021</v>
      </c>
    </row>
    <row r="4" spans="1:46" x14ac:dyDescent="0.3">
      <c r="A4">
        <v>800390004</v>
      </c>
      <c r="B4" t="str">
        <f>VLOOKUP(A4,'ine i comarca'!$A$1:$H$367,6,0)</f>
        <v>Maresme</v>
      </c>
      <c r="C4" t="s">
        <v>49</v>
      </c>
      <c r="D4" t="s">
        <v>41</v>
      </c>
      <c r="E4" t="s">
        <v>42</v>
      </c>
      <c r="F4" t="s">
        <v>43</v>
      </c>
      <c r="G4" s="8">
        <f>IF('respostes SINDIC'!F4=1,(IF('respostes SINDIC'!$AS4=2021,variables!$E$10,IF('respostes SINDIC'!$AS4=2022,variables!$F$10))),0)</f>
        <v>7.5</v>
      </c>
      <c r="H4" s="8">
        <f>IF('respostes SINDIC'!G4=1,(IF('respostes SINDIC'!$AS4=2021,variables!$E$11,IF('respostes SINDIC'!$AS4=2022,variables!$F$11))),0)</f>
        <v>7.5</v>
      </c>
      <c r="I4" s="14">
        <f>IF('respostes SINDIC'!H4=1,(IF('respostes SINDIC'!$AS4=2021,variables!$E$12,IF('respostes SINDIC'!$AS4=2022,variables!$F$12))),0)</f>
        <v>25</v>
      </c>
      <c r="J4" s="11">
        <f>IF('respostes SINDIC'!I4=1,(IF('respostes SINDIC'!$AS4=2021,variables!$E$13,IF('respostes SINDIC'!$AS4=2022,variables!$F$13))),0)</f>
        <v>2.5</v>
      </c>
      <c r="K4" s="11">
        <f>IF('respostes SINDIC'!J4=1,(IF('respostes SINDIC'!$AS4=2021,variables!$E$14,IF('respostes SINDIC'!$AS4=2022,variables!$F$14))),0)</f>
        <v>0</v>
      </c>
      <c r="L4" s="11">
        <f>IF('respostes SINDIC'!K4=1,(IF('respostes SINDIC'!$AS4=2021,variables!$E$15,IF('respostes SINDIC'!$AS4=2022,variables!$F$15))),0)</f>
        <v>0</v>
      </c>
      <c r="M4" s="11">
        <f>IF('respostes SINDIC'!L4=1,(IF('respostes SINDIC'!$AS4=2021,variables!$E$16,IF('respostes SINDIC'!$AS4=2022,variables!$F$16))),0)</f>
        <v>0</v>
      </c>
      <c r="N4" s="11">
        <f>IF('respostes SINDIC'!M4=1,(IF('respostes SINDIC'!$AS4=2021,variables!$E$17,IF('respostes SINDIC'!$AS4=2022,variables!$F$17))),0)</f>
        <v>0</v>
      </c>
      <c r="O4" s="11">
        <f>IF('respostes SINDIC'!N4="Dintre de termini",(IF('respostes SINDIC'!$AS4=2021,variables!$E$18,IF('respostes SINDIC'!$AS4=2022,variables!$F$18))),0)</f>
        <v>20</v>
      </c>
      <c r="P4" s="16">
        <f>IF('respostes SINDIC'!O4="Null",0,(IF('respostes SINDIC'!$AS4=2021,variables!$E$20,IF('respostes SINDIC'!$AS4=2022,variables!$F$20))))</f>
        <v>25</v>
      </c>
      <c r="Q4" s="16">
        <f>IF('respostes SINDIC'!P4=1,(IF('respostes SINDIC'!$AS4=2021,variables!$E$20,IF('respostes SINDIC'!$AS4=2022,variables!$F$20))),0)</f>
        <v>25</v>
      </c>
      <c r="R4" s="16">
        <f>IF('respostes SINDIC'!Q4=1,(IF('respostes SINDIC'!$AS4=2021,variables!$E$21,IF('respostes SINDIC'!$AS4=2022,variables!$F$21))),0)</f>
        <v>0</v>
      </c>
      <c r="S4" s="16">
        <f>IF('respostes SINDIC'!R4=1,(IF('respostes SINDIC'!$AS4=2021,variables!$E$22,IF('respostes SINDIC'!$AS4=2022,variables!$F$22))),0)</f>
        <v>0</v>
      </c>
      <c r="T4" s="11">
        <f>IF('respostes SINDIC'!S4=1,(IF('respostes SINDIC'!$AS4=2021,variables!$E$23,IF('respostes SINDIC'!$AS4=2022,variables!$F$23))),0)</f>
        <v>35</v>
      </c>
      <c r="U4" s="14">
        <f>IF('respostes SINDIC'!T4=1,(IF('respostes SINDIC'!$AS4=2021,variables!$E$24,IF('respostes SINDIC'!$AS4=2022,variables!$F$24))),0)</f>
        <v>25</v>
      </c>
      <c r="V4" s="8">
        <f>IF('respostes SINDIC'!U4=1,(IF('respostes SINDIC'!$AS4=2021,variables!$E$25,IF('respostes SINDIC'!$AS4=2022,variables!$F$25))),0)</f>
        <v>20</v>
      </c>
      <c r="W4" s="8">
        <f>IF('respostes SINDIC'!V4=1,(IF('respostes SINDIC'!$AS4=2021,variables!$E$26,IF('respostes SINDIC'!$AS4=2022,variables!$F$26))),0)</f>
        <v>5</v>
      </c>
      <c r="X4" s="8">
        <f>IF('respostes SINDIC'!W4=1,(IF('respostes SINDIC'!$AS4=2021,variables!$E$27,IF('respostes SINDIC'!$AS4=2022,variables!$F$27))),0)</f>
        <v>10</v>
      </c>
      <c r="Y4" s="11">
        <f>IF('respostes SINDIC'!X4=1,(IF('respostes SINDIC'!$AS4=2021,variables!$E$28,IF('respostes SINDIC'!$AS4=2022,variables!$F$28))),0)</f>
        <v>0</v>
      </c>
      <c r="Z4" s="11">
        <f>IF('respostes SINDIC'!Y4=1,(IF('respostes SINDIC'!$AS4=2021,variables!$E$29,IF('respostes SINDIC'!$AS4=2022,variables!$F$29))),0)</f>
        <v>30</v>
      </c>
      <c r="AA4" s="18">
        <f>IF('respostes SINDIC'!Z4=1,(IF('respostes SINDIC'!$AS4=2021,variables!$E$30,IF('respostes SINDIC'!$AS4=2022,variables!$F$30))),0)</f>
        <v>25</v>
      </c>
      <c r="AB4" s="18">
        <f>IF('respostes SINDIC'!AA4=1,(IF('respostes SINDIC'!$AS4=2021,variables!$E$31,IF('respostes SINDIC'!$AS4=2022,variables!$F$31))),0)</f>
        <v>0</v>
      </c>
      <c r="AC4" s="18">
        <f>IF('respostes SINDIC'!AB4=1,(IF('respostes SINDIC'!$AS4=2021,variables!$E$32,IF('respostes SINDIC'!$AS4=2022,variables!$F$32))),0)</f>
        <v>25</v>
      </c>
      <c r="AD4" s="18">
        <f>IF('respostes SINDIC'!AC4=1,(IF('respostes SINDIC'!$AS4=2021,variables!$E$33,IF('respostes SINDIC'!$AS4=2022,variables!$F$33))),0)</f>
        <v>0</v>
      </c>
      <c r="AE4" s="20">
        <f>IF('respostes SINDIC'!AD4=1,(IF('respostes SINDIC'!$AS4=2021,variables!$E$34,IF('respostes SINDIC'!$AS4=2022,variables!$F$34))),0)</f>
        <v>0</v>
      </c>
      <c r="AF4" s="20">
        <f>IF('respostes SINDIC'!AE4=1,(IF('respostes SINDIC'!$AS4=2021,variables!$E$35,IF('respostes SINDIC'!$AS4=2022,variables!$F$35))),0)</f>
        <v>0</v>
      </c>
      <c r="AG4" s="20">
        <f>IF('respostes SINDIC'!AF4=1,(IF('respostes SINDIC'!$AS4=2021,variables!$E$36,IF('respostes SINDIC'!$AS4=2022,variables!$F$36))),0)</f>
        <v>0</v>
      </c>
      <c r="AH4" s="20">
        <f>IF('respostes SINDIC'!AG4=1,(IF('respostes SINDIC'!$AS4=2021,variables!$E$37,IF('respostes SINDIC'!$AS4=2022,variables!$F$37))),0)</f>
        <v>0</v>
      </c>
      <c r="AI4" s="14">
        <f>IF('respostes SINDIC'!AH4=1,(IF('respostes SINDIC'!$AS4=2021,variables!$E$38,IF('respostes SINDIC'!$AS4=2022,variables!$F$38))),0)</f>
        <v>25</v>
      </c>
      <c r="AJ4" s="20">
        <f>IF('respostes SINDIC'!AI4=1,(IF('respostes SINDIC'!$AS4=2021,variables!$E$39,IF('respostes SINDIC'!$AS4=2022,variables!$F$39))),0)</f>
        <v>20</v>
      </c>
      <c r="AK4" s="14">
        <f>IF('respostes SINDIC'!AJ4=1,(IF('respostes SINDIC'!$AS4=2021,variables!$E$40,IF('respostes SINDIC'!$AS4=2022,variables!$F$40))),0)</f>
        <v>25</v>
      </c>
      <c r="AL4" s="8">
        <f>IF('respostes SINDIC'!AK4=0,(IF('respostes SINDIC'!$AS4=2021,variables!$E$41,IF('respostes SINDIC'!$AS4=2022,variables!$F$41))),0)</f>
        <v>0</v>
      </c>
      <c r="AM4" s="20">
        <f>IF('respostes SINDIC'!AL4=1,(IF('respostes SINDIC'!$AS4=2021,variables!$E$42,IF('respostes SINDIC'!$AS4=2022,variables!$F$42))),0)</f>
        <v>10</v>
      </c>
      <c r="AN4" s="11">
        <f>IF('respostes SINDIC'!AM4=1,(IF('respostes SINDIC'!$AS4=2021,variables!$E$43,IF('respostes SINDIC'!$AS4=2022,variables!$F$43))),0)</f>
        <v>0</v>
      </c>
      <c r="AO4" s="8">
        <f>IF('respostes SINDIC'!AN4=1,(IF('respostes SINDIC'!$AS4=2021,variables!$E$44,IF('respostes SINDIC'!$AS4=2022,variables!$F$44))),0)</f>
        <v>0</v>
      </c>
      <c r="AP4" s="8">
        <f>IF('respostes SINDIC'!AO4=1,(IF('respostes SINDIC'!$AS4=2021,variables!$E$45,IF('respostes SINDIC'!$AS4=2022,variables!$F$45))),0)</f>
        <v>0</v>
      </c>
      <c r="AQ4" s="20">
        <f>IF('respostes SINDIC'!AP4=1,(IF('respostes SINDIC'!$AS4=2021,variables!$E$46,IF('respostes SINDIC'!$AS4=2022,variables!$F$46))),0)</f>
        <v>0</v>
      </c>
      <c r="AT4">
        <v>2021</v>
      </c>
    </row>
    <row r="5" spans="1:46" x14ac:dyDescent="0.3">
      <c r="A5">
        <v>800570005</v>
      </c>
      <c r="B5" t="str">
        <f>VLOOKUP(A5,'ine i comarca'!$A$1:$H$367,6,0)</f>
        <v>Vallès Oriental</v>
      </c>
      <c r="C5" t="s">
        <v>50</v>
      </c>
      <c r="D5" t="s">
        <v>41</v>
      </c>
      <c r="E5" t="s">
        <v>42</v>
      </c>
      <c r="F5" t="s">
        <v>43</v>
      </c>
      <c r="G5" s="8">
        <f>IF('respostes SINDIC'!F5=1,(IF('respostes SINDIC'!$AS5=2021,variables!$E$10,IF('respostes SINDIC'!$AS5=2022,variables!$F$10))),0)</f>
        <v>7.5</v>
      </c>
      <c r="H5" s="8">
        <f>IF('respostes SINDIC'!G5=1,(IF('respostes SINDIC'!$AS5=2021,variables!$E$11,IF('respostes SINDIC'!$AS5=2022,variables!$F$11))),0)</f>
        <v>7.5</v>
      </c>
      <c r="I5" s="14">
        <f>IF('respostes SINDIC'!H5=1,(IF('respostes SINDIC'!$AS5=2021,variables!$E$12,IF('respostes SINDIC'!$AS5=2022,variables!$F$12))),0)</f>
        <v>25</v>
      </c>
      <c r="J5" s="11">
        <f>IF('respostes SINDIC'!I5=1,(IF('respostes SINDIC'!$AS5=2021,variables!$E$13,IF('respostes SINDIC'!$AS5=2022,variables!$F$13))),0)</f>
        <v>2.5</v>
      </c>
      <c r="K5" s="11">
        <f>IF('respostes SINDIC'!J5=1,(IF('respostes SINDIC'!$AS5=2021,variables!$E$14,IF('respostes SINDIC'!$AS5=2022,variables!$F$14))),0)</f>
        <v>0</v>
      </c>
      <c r="L5" s="11">
        <f>IF('respostes SINDIC'!K5=1,(IF('respostes SINDIC'!$AS5=2021,variables!$E$15,IF('respostes SINDIC'!$AS5=2022,variables!$F$15))),0)</f>
        <v>0</v>
      </c>
      <c r="M5" s="11">
        <f>IF('respostes SINDIC'!L5=1,(IF('respostes SINDIC'!$AS5=2021,variables!$E$16,IF('respostes SINDIC'!$AS5=2022,variables!$F$16))),0)</f>
        <v>0</v>
      </c>
      <c r="N5" s="11">
        <f>IF('respostes SINDIC'!M5=1,(IF('respostes SINDIC'!$AS5=2021,variables!$E$17,IF('respostes SINDIC'!$AS5=2022,variables!$F$17))),0)</f>
        <v>0</v>
      </c>
      <c r="O5" s="11">
        <f>IF('respostes SINDIC'!N5="Dintre de termini",(IF('respostes SINDIC'!$AS5=2021,variables!$E$18,IF('respostes SINDIC'!$AS5=2022,variables!$F$18))),0)</f>
        <v>0</v>
      </c>
      <c r="P5" s="16">
        <f>IF('respostes SINDIC'!O5="Null",0,(IF('respostes SINDIC'!$AS5=2021,variables!$E$20,IF('respostes SINDIC'!$AS5=2022,variables!$F$20))))</f>
        <v>25</v>
      </c>
      <c r="Q5" s="16">
        <f>IF('respostes SINDIC'!P5=1,(IF('respostes SINDIC'!$AS5=2021,variables!$E$20,IF('respostes SINDIC'!$AS5=2022,variables!$F$20))),0)</f>
        <v>25</v>
      </c>
      <c r="R5" s="16">
        <f>IF('respostes SINDIC'!Q5=1,(IF('respostes SINDIC'!$AS5=2021,variables!$E$21,IF('respostes SINDIC'!$AS5=2022,variables!$F$21))),0)</f>
        <v>0</v>
      </c>
      <c r="S5" s="16">
        <f>IF('respostes SINDIC'!R5=1,(IF('respostes SINDIC'!$AS5=2021,variables!$E$22,IF('respostes SINDIC'!$AS5=2022,variables!$F$22))),0)</f>
        <v>0</v>
      </c>
      <c r="T5" s="11">
        <f>IF('respostes SINDIC'!S5=1,(IF('respostes SINDIC'!$AS5=2021,variables!$E$23,IF('respostes SINDIC'!$AS5=2022,variables!$F$23))),0)</f>
        <v>35</v>
      </c>
      <c r="U5" s="14">
        <f>IF('respostes SINDIC'!T5=1,(IF('respostes SINDIC'!$AS5=2021,variables!$E$24,IF('respostes SINDIC'!$AS5=2022,variables!$F$24))),0)</f>
        <v>25</v>
      </c>
      <c r="V5" s="8">
        <f>IF('respostes SINDIC'!U5=1,(IF('respostes SINDIC'!$AS5=2021,variables!$E$25,IF('respostes SINDIC'!$AS5=2022,variables!$F$25))),0)</f>
        <v>20</v>
      </c>
      <c r="W5" s="8">
        <f>IF('respostes SINDIC'!V5=1,(IF('respostes SINDIC'!$AS5=2021,variables!$E$26,IF('respostes SINDIC'!$AS5=2022,variables!$F$26))),0)</f>
        <v>5</v>
      </c>
      <c r="X5" s="8">
        <f>IF('respostes SINDIC'!W5=1,(IF('respostes SINDIC'!$AS5=2021,variables!$E$27,IF('respostes SINDIC'!$AS5=2022,variables!$F$27))),0)</f>
        <v>10</v>
      </c>
      <c r="Y5" s="11">
        <f>IF('respostes SINDIC'!X5=1,(IF('respostes SINDIC'!$AS5=2021,variables!$E$28,IF('respostes SINDIC'!$AS5=2022,variables!$F$28))),0)</f>
        <v>0</v>
      </c>
      <c r="Z5" s="11">
        <f>IF('respostes SINDIC'!Y5=1,(IF('respostes SINDIC'!$AS5=2021,variables!$E$29,IF('respostes SINDIC'!$AS5=2022,variables!$F$29))),0)</f>
        <v>30</v>
      </c>
      <c r="AA5" s="18">
        <f>IF('respostes SINDIC'!Z5=1,(IF('respostes SINDIC'!$AS5=2021,variables!$E$30,IF('respostes SINDIC'!$AS5=2022,variables!$F$30))),0)</f>
        <v>25</v>
      </c>
      <c r="AB5" s="18">
        <f>IF('respostes SINDIC'!AA5=1,(IF('respostes SINDIC'!$AS5=2021,variables!$E$31,IF('respostes SINDIC'!$AS5=2022,variables!$F$31))),0)</f>
        <v>0</v>
      </c>
      <c r="AC5" s="18">
        <f>IF('respostes SINDIC'!AB5=1,(IF('respostes SINDIC'!$AS5=2021,variables!$E$32,IF('respostes SINDIC'!$AS5=2022,variables!$F$32))),0)</f>
        <v>25</v>
      </c>
      <c r="AD5" s="18">
        <f>IF('respostes SINDIC'!AC5=1,(IF('respostes SINDIC'!$AS5=2021,variables!$E$33,IF('respostes SINDIC'!$AS5=2022,variables!$F$33))),0)</f>
        <v>0</v>
      </c>
      <c r="AE5" s="20">
        <f>IF('respostes SINDIC'!AD5=1,(IF('respostes SINDIC'!$AS5=2021,variables!$E$34,IF('respostes SINDIC'!$AS5=2022,variables!$F$34))),0)</f>
        <v>0</v>
      </c>
      <c r="AF5" s="20">
        <f>IF('respostes SINDIC'!AE5=1,(IF('respostes SINDIC'!$AS5=2021,variables!$E$35,IF('respostes SINDIC'!$AS5=2022,variables!$F$35))),0)</f>
        <v>0</v>
      </c>
      <c r="AG5" s="20">
        <f>IF('respostes SINDIC'!AF5=1,(IF('respostes SINDIC'!$AS5=2021,variables!$E$36,IF('respostes SINDIC'!$AS5=2022,variables!$F$36))),0)</f>
        <v>0</v>
      </c>
      <c r="AH5" s="20">
        <f>IF('respostes SINDIC'!AG5=1,(IF('respostes SINDIC'!$AS5=2021,variables!$E$37,IF('respostes SINDIC'!$AS5=2022,variables!$F$37))),0)</f>
        <v>0</v>
      </c>
      <c r="AI5" s="14">
        <f>IF('respostes SINDIC'!AH5=1,(IF('respostes SINDIC'!$AS5=2021,variables!$E$38,IF('respostes SINDIC'!$AS5=2022,variables!$F$38))),0)</f>
        <v>25</v>
      </c>
      <c r="AJ5" s="20">
        <f>IF('respostes SINDIC'!AI5=1,(IF('respostes SINDIC'!$AS5=2021,variables!$E$39,IF('respostes SINDIC'!$AS5=2022,variables!$F$39))),0)</f>
        <v>20</v>
      </c>
      <c r="AK5" s="14">
        <f>IF('respostes SINDIC'!AJ5=1,(IF('respostes SINDIC'!$AS5=2021,variables!$E$40,IF('respostes SINDIC'!$AS5=2022,variables!$F$40))),0)</f>
        <v>25</v>
      </c>
      <c r="AL5" s="8">
        <f>IF('respostes SINDIC'!AK5=0,(IF('respostes SINDIC'!$AS5=2021,variables!$E$41,IF('respostes SINDIC'!$AS5=2022,variables!$F$41))),0)</f>
        <v>0</v>
      </c>
      <c r="AM5" s="20">
        <f>IF('respostes SINDIC'!AL5=1,(IF('respostes SINDIC'!$AS5=2021,variables!$E$42,IF('respostes SINDIC'!$AS5=2022,variables!$F$42))),0)</f>
        <v>10</v>
      </c>
      <c r="AN5" s="11">
        <f>IF('respostes SINDIC'!AM5=1,(IF('respostes SINDIC'!$AS5=2021,variables!$E$43,IF('respostes SINDIC'!$AS5=2022,variables!$F$43))),0)</f>
        <v>0</v>
      </c>
      <c r="AO5" s="8">
        <f>IF('respostes SINDIC'!AN5=1,(IF('respostes SINDIC'!$AS5=2021,variables!$E$44,IF('respostes SINDIC'!$AS5=2022,variables!$F$44))),0)</f>
        <v>0</v>
      </c>
      <c r="AP5" s="8">
        <f>IF('respostes SINDIC'!AO5=1,(IF('respostes SINDIC'!$AS5=2021,variables!$E$45,IF('respostes SINDIC'!$AS5=2022,variables!$F$45))),0)</f>
        <v>0</v>
      </c>
      <c r="AQ5" s="20">
        <f>IF('respostes SINDIC'!AP5=1,(IF('respostes SINDIC'!$AS5=2021,variables!$E$46,IF('respostes SINDIC'!$AS5=2022,variables!$F$46))),0)</f>
        <v>0</v>
      </c>
      <c r="AT5">
        <v>2021</v>
      </c>
    </row>
    <row r="6" spans="1:46" x14ac:dyDescent="0.3">
      <c r="A6">
        <v>800600000</v>
      </c>
      <c r="B6" t="str">
        <f>VLOOKUP(A6,'ine i comarca'!$A$1:$H$367,6,0)</f>
        <v>Maresme</v>
      </c>
      <c r="C6" t="s">
        <v>52</v>
      </c>
      <c r="D6" t="s">
        <v>41</v>
      </c>
      <c r="E6" t="s">
        <v>42</v>
      </c>
      <c r="F6" t="s">
        <v>43</v>
      </c>
      <c r="G6" s="8">
        <f>IF('respostes SINDIC'!F6=1,(IF('respostes SINDIC'!$AS6=2021,variables!$E$10,IF('respostes SINDIC'!$AS6=2022,variables!$F$10))),0)</f>
        <v>7.5</v>
      </c>
      <c r="H6" s="8">
        <f>IF('respostes SINDIC'!G6=1,(IF('respostes SINDIC'!$AS6=2021,variables!$E$11,IF('respostes SINDIC'!$AS6=2022,variables!$F$11))),0)</f>
        <v>7.5</v>
      </c>
      <c r="I6" s="14">
        <f>IF('respostes SINDIC'!H6=1,(IF('respostes SINDIC'!$AS6=2021,variables!$E$12,IF('respostes SINDIC'!$AS6=2022,variables!$F$12))),0)</f>
        <v>0</v>
      </c>
      <c r="J6" s="11">
        <f>IF('respostes SINDIC'!I6=1,(IF('respostes SINDIC'!$AS6=2021,variables!$E$13,IF('respostes SINDIC'!$AS6=2022,variables!$F$13))),0)</f>
        <v>2.5</v>
      </c>
      <c r="K6" s="11">
        <f>IF('respostes SINDIC'!J6=1,(IF('respostes SINDIC'!$AS6=2021,variables!$E$14,IF('respostes SINDIC'!$AS6=2022,variables!$F$14))),0)</f>
        <v>0</v>
      </c>
      <c r="L6" s="11">
        <f>IF('respostes SINDIC'!K6=1,(IF('respostes SINDIC'!$AS6=2021,variables!$E$15,IF('respostes SINDIC'!$AS6=2022,variables!$F$15))),0)</f>
        <v>0</v>
      </c>
      <c r="M6" s="11">
        <f>IF('respostes SINDIC'!L6=1,(IF('respostes SINDIC'!$AS6=2021,variables!$E$16,IF('respostes SINDIC'!$AS6=2022,variables!$F$16))),0)</f>
        <v>0</v>
      </c>
      <c r="N6" s="11">
        <f>IF('respostes SINDIC'!M6=1,(IF('respostes SINDIC'!$AS6=2021,variables!$E$17,IF('respostes SINDIC'!$AS6=2022,variables!$F$17))),0)</f>
        <v>0</v>
      </c>
      <c r="O6" s="11">
        <f>IF('respostes SINDIC'!N6="Dintre de termini",(IF('respostes SINDIC'!$AS6=2021,variables!$E$18,IF('respostes SINDIC'!$AS6=2022,variables!$F$18))),0)</f>
        <v>20</v>
      </c>
      <c r="P6" s="16">
        <f>IF('respostes SINDIC'!O6="Null",0,(IF('respostes SINDIC'!$AS6=2021,variables!$E$20,IF('respostes SINDIC'!$AS6=2022,variables!$F$20))))</f>
        <v>0</v>
      </c>
      <c r="Q6" s="16">
        <f>IF('respostes SINDIC'!P6=1,(IF('respostes SINDIC'!$AS6=2021,variables!$E$20,IF('respostes SINDIC'!$AS6=2022,variables!$F$20))),0)</f>
        <v>25</v>
      </c>
      <c r="R6" s="16">
        <f>IF('respostes SINDIC'!Q6=1,(IF('respostes SINDIC'!$AS6=2021,variables!$E$21,IF('respostes SINDIC'!$AS6=2022,variables!$F$21))),0)</f>
        <v>0</v>
      </c>
      <c r="S6" s="16">
        <f>IF('respostes SINDIC'!R6=1,(IF('respostes SINDIC'!$AS6=2021,variables!$E$22,IF('respostes SINDIC'!$AS6=2022,variables!$F$22))),0)</f>
        <v>0</v>
      </c>
      <c r="T6" s="11">
        <f>IF('respostes SINDIC'!S6=1,(IF('respostes SINDIC'!$AS6=2021,variables!$E$23,IF('respostes SINDIC'!$AS6=2022,variables!$F$23))),0)</f>
        <v>35</v>
      </c>
      <c r="U6" s="14">
        <f>IF('respostes SINDIC'!T6=1,(IF('respostes SINDIC'!$AS6=2021,variables!$E$24,IF('respostes SINDIC'!$AS6=2022,variables!$F$24))),0)</f>
        <v>25</v>
      </c>
      <c r="V6" s="8">
        <f>IF('respostes SINDIC'!U6=1,(IF('respostes SINDIC'!$AS6=2021,variables!$E$25,IF('respostes SINDIC'!$AS6=2022,variables!$F$25))),0)</f>
        <v>20</v>
      </c>
      <c r="W6" s="8">
        <f>IF('respostes SINDIC'!V6=1,(IF('respostes SINDIC'!$AS6=2021,variables!$E$26,IF('respostes SINDIC'!$AS6=2022,variables!$F$26))),0)</f>
        <v>5</v>
      </c>
      <c r="X6" s="8">
        <f>IF('respostes SINDIC'!W6=1,(IF('respostes SINDIC'!$AS6=2021,variables!$E$27,IF('respostes SINDIC'!$AS6=2022,variables!$F$27))),0)</f>
        <v>10</v>
      </c>
      <c r="Y6" s="11">
        <f>IF('respostes SINDIC'!X6=1,(IF('respostes SINDIC'!$AS6=2021,variables!$E$28,IF('respostes SINDIC'!$AS6=2022,variables!$F$28))),0)</f>
        <v>0</v>
      </c>
      <c r="Z6" s="11">
        <f>IF('respostes SINDIC'!Y6=1,(IF('respostes SINDIC'!$AS6=2021,variables!$E$29,IF('respostes SINDIC'!$AS6=2022,variables!$F$29))),0)</f>
        <v>30</v>
      </c>
      <c r="AA6" s="18">
        <f>IF('respostes SINDIC'!Z6=1,(IF('respostes SINDIC'!$AS6=2021,variables!$E$30,IF('respostes SINDIC'!$AS6=2022,variables!$F$30))),0)</f>
        <v>0</v>
      </c>
      <c r="AB6" s="18">
        <f>IF('respostes SINDIC'!AA6=1,(IF('respostes SINDIC'!$AS6=2021,variables!$E$31,IF('respostes SINDIC'!$AS6=2022,variables!$F$31))),0)</f>
        <v>0</v>
      </c>
      <c r="AC6" s="18">
        <f>IF('respostes SINDIC'!AB6=1,(IF('respostes SINDIC'!$AS6=2021,variables!$E$32,IF('respostes SINDIC'!$AS6=2022,variables!$F$32))),0)</f>
        <v>0</v>
      </c>
      <c r="AD6" s="18">
        <f>IF('respostes SINDIC'!AC6=1,(IF('respostes SINDIC'!$AS6=2021,variables!$E$33,IF('respostes SINDIC'!$AS6=2022,variables!$F$33))),0)</f>
        <v>0</v>
      </c>
      <c r="AE6" s="20">
        <f>IF('respostes SINDIC'!AD6=1,(IF('respostes SINDIC'!$AS6=2021,variables!$E$34,IF('respostes SINDIC'!$AS6=2022,variables!$F$34))),0)</f>
        <v>0</v>
      </c>
      <c r="AF6" s="20">
        <f>IF('respostes SINDIC'!AE6=1,(IF('respostes SINDIC'!$AS6=2021,variables!$E$35,IF('respostes SINDIC'!$AS6=2022,variables!$F$35))),0)</f>
        <v>20</v>
      </c>
      <c r="AG6" s="20">
        <f>IF('respostes SINDIC'!AF6=1,(IF('respostes SINDIC'!$AS6=2021,variables!$E$36,IF('respostes SINDIC'!$AS6=2022,variables!$F$36))),0)</f>
        <v>0</v>
      </c>
      <c r="AH6" s="20">
        <f>IF('respostes SINDIC'!AG6=1,(IF('respostes SINDIC'!$AS6=2021,variables!$E$37,IF('respostes SINDIC'!$AS6=2022,variables!$F$37))),0)</f>
        <v>0</v>
      </c>
      <c r="AI6" s="14">
        <f>IF('respostes SINDIC'!AH6=1,(IF('respostes SINDIC'!$AS6=2021,variables!$E$38,IF('respostes SINDIC'!$AS6=2022,variables!$F$38))),0)</f>
        <v>0</v>
      </c>
      <c r="AJ6" s="20">
        <f>IF('respostes SINDIC'!AI6=1,(IF('respostes SINDIC'!$AS6=2021,variables!$E$39,IF('respostes SINDIC'!$AS6=2022,variables!$F$39))),0)</f>
        <v>0</v>
      </c>
      <c r="AK6" s="14">
        <f>IF('respostes SINDIC'!AJ6=1,(IF('respostes SINDIC'!$AS6=2021,variables!$E$40,IF('respostes SINDIC'!$AS6=2022,variables!$F$40))),0)</f>
        <v>0</v>
      </c>
      <c r="AL6" s="8">
        <f>IF('respostes SINDIC'!AK6=0,(IF('respostes SINDIC'!$AS6=2021,variables!$E$41,IF('respostes SINDIC'!$AS6=2022,variables!$F$41))),0)</f>
        <v>20</v>
      </c>
      <c r="AM6" s="20">
        <f>IF('respostes SINDIC'!AL6=1,(IF('respostes SINDIC'!$AS6=2021,variables!$E$42,IF('respostes SINDIC'!$AS6=2022,variables!$F$42))),0)</f>
        <v>10</v>
      </c>
      <c r="AN6" s="11">
        <f>IF('respostes SINDIC'!AM6=1,(IF('respostes SINDIC'!$AS6=2021,variables!$E$43,IF('respostes SINDIC'!$AS6=2022,variables!$F$43))),0)</f>
        <v>0</v>
      </c>
      <c r="AO6" s="8">
        <f>IF('respostes SINDIC'!AN6=1,(IF('respostes SINDIC'!$AS6=2021,variables!$E$44,IF('respostes SINDIC'!$AS6=2022,variables!$F$44))),0)</f>
        <v>0</v>
      </c>
      <c r="AP6" s="8">
        <f>IF('respostes SINDIC'!AO6=1,(IF('respostes SINDIC'!$AS6=2021,variables!$E$45,IF('respostes SINDIC'!$AS6=2022,variables!$F$45))),0)</f>
        <v>0</v>
      </c>
      <c r="AQ6" s="20">
        <f>IF('respostes SINDIC'!AP6=1,(IF('respostes SINDIC'!$AS6=2021,variables!$E$46,IF('respostes SINDIC'!$AS6=2022,variables!$F$46))),0)</f>
        <v>0</v>
      </c>
      <c r="AT6">
        <v>2021</v>
      </c>
    </row>
    <row r="7" spans="1:46" x14ac:dyDescent="0.3">
      <c r="A7">
        <v>800760009</v>
      </c>
      <c r="B7" t="str">
        <f>VLOOKUP(A7,'ine i comarca'!$A$1:$H$367,6,0)</f>
        <v>Maresme</v>
      </c>
      <c r="C7" t="s">
        <v>53</v>
      </c>
      <c r="D7" t="s">
        <v>41</v>
      </c>
      <c r="E7" t="s">
        <v>42</v>
      </c>
      <c r="F7" t="s">
        <v>43</v>
      </c>
      <c r="G7" s="8">
        <f>IF('respostes SINDIC'!F7=1,(IF('respostes SINDIC'!$AS7=2021,variables!$E$10,IF('respostes SINDIC'!$AS7=2022,variables!$F$10))),0)</f>
        <v>7.5</v>
      </c>
      <c r="H7" s="8">
        <f>IF('respostes SINDIC'!G7=1,(IF('respostes SINDIC'!$AS7=2021,variables!$E$11,IF('respostes SINDIC'!$AS7=2022,variables!$F$11))),0)</f>
        <v>7.5</v>
      </c>
      <c r="I7" s="14">
        <f>IF('respostes SINDIC'!H7=1,(IF('respostes SINDIC'!$AS7=2021,variables!$E$12,IF('respostes SINDIC'!$AS7=2022,variables!$F$12))),0)</f>
        <v>25</v>
      </c>
      <c r="J7" s="11">
        <f>IF('respostes SINDIC'!I7=1,(IF('respostes SINDIC'!$AS7=2021,variables!$E$13,IF('respostes SINDIC'!$AS7=2022,variables!$F$13))),0)</f>
        <v>2.5</v>
      </c>
      <c r="K7" s="11">
        <f>IF('respostes SINDIC'!J7=1,(IF('respostes SINDIC'!$AS7=2021,variables!$E$14,IF('respostes SINDIC'!$AS7=2022,variables!$F$14))),0)</f>
        <v>0</v>
      </c>
      <c r="L7" s="11">
        <f>IF('respostes SINDIC'!K7=1,(IF('respostes SINDIC'!$AS7=2021,variables!$E$15,IF('respostes SINDIC'!$AS7=2022,variables!$F$15))),0)</f>
        <v>0</v>
      </c>
      <c r="M7" s="11">
        <f>IF('respostes SINDIC'!L7=1,(IF('respostes SINDIC'!$AS7=2021,variables!$E$16,IF('respostes SINDIC'!$AS7=2022,variables!$F$16))),0)</f>
        <v>0</v>
      </c>
      <c r="N7" s="11">
        <f>IF('respostes SINDIC'!M7=1,(IF('respostes SINDIC'!$AS7=2021,variables!$E$17,IF('respostes SINDIC'!$AS7=2022,variables!$F$17))),0)</f>
        <v>0</v>
      </c>
      <c r="O7" s="11">
        <f>IF('respostes SINDIC'!N7="Dintre de termini",(IF('respostes SINDIC'!$AS7=2021,variables!$E$18,IF('respostes SINDIC'!$AS7=2022,variables!$F$18))),0)</f>
        <v>20</v>
      </c>
      <c r="P7" s="16">
        <f>IF('respostes SINDIC'!O7="Null",0,(IF('respostes SINDIC'!$AS7=2021,variables!$E$20,IF('respostes SINDIC'!$AS7=2022,variables!$F$20))))</f>
        <v>25</v>
      </c>
      <c r="Q7" s="16">
        <f>IF('respostes SINDIC'!P7=1,(IF('respostes SINDIC'!$AS7=2021,variables!$E$20,IF('respostes SINDIC'!$AS7=2022,variables!$F$20))),0)</f>
        <v>0</v>
      </c>
      <c r="R7" s="16">
        <f>IF('respostes SINDIC'!Q7=1,(IF('respostes SINDIC'!$AS7=2021,variables!$E$21,IF('respostes SINDIC'!$AS7=2022,variables!$F$21))),0)</f>
        <v>0</v>
      </c>
      <c r="S7" s="16">
        <f>IF('respostes SINDIC'!R7=1,(IF('respostes SINDIC'!$AS7=2021,variables!$E$22,IF('respostes SINDIC'!$AS7=2022,variables!$F$22))),0)</f>
        <v>0</v>
      </c>
      <c r="T7" s="11">
        <f>IF('respostes SINDIC'!S7=1,(IF('respostes SINDIC'!$AS7=2021,variables!$E$23,IF('respostes SINDIC'!$AS7=2022,variables!$F$23))),0)</f>
        <v>35</v>
      </c>
      <c r="U7" s="14">
        <f>IF('respostes SINDIC'!T7=1,(IF('respostes SINDIC'!$AS7=2021,variables!$E$24,IF('respostes SINDIC'!$AS7=2022,variables!$F$24))),0)</f>
        <v>25</v>
      </c>
      <c r="V7" s="8">
        <f>IF('respostes SINDIC'!U7=1,(IF('respostes SINDIC'!$AS7=2021,variables!$E$25,IF('respostes SINDIC'!$AS7=2022,variables!$F$25))),0)</f>
        <v>20</v>
      </c>
      <c r="W7" s="8">
        <f>IF('respostes SINDIC'!V7=1,(IF('respostes SINDIC'!$AS7=2021,variables!$E$26,IF('respostes SINDIC'!$AS7=2022,variables!$F$26))),0)</f>
        <v>5</v>
      </c>
      <c r="X7" s="8">
        <f>IF('respostes SINDIC'!W7=1,(IF('respostes SINDIC'!$AS7=2021,variables!$E$27,IF('respostes SINDIC'!$AS7=2022,variables!$F$27))),0)</f>
        <v>10</v>
      </c>
      <c r="Y7" s="11">
        <f>IF('respostes SINDIC'!X7=1,(IF('respostes SINDIC'!$AS7=2021,variables!$E$28,IF('respostes SINDIC'!$AS7=2022,variables!$F$28))),0)</f>
        <v>0</v>
      </c>
      <c r="Z7" s="11">
        <f>IF('respostes SINDIC'!Y7=1,(IF('respostes SINDIC'!$AS7=2021,variables!$E$29,IF('respostes SINDIC'!$AS7=2022,variables!$F$29))),0)</f>
        <v>30</v>
      </c>
      <c r="AA7" s="18">
        <f>IF('respostes SINDIC'!Z7=1,(IF('respostes SINDIC'!$AS7=2021,variables!$E$30,IF('respostes SINDIC'!$AS7=2022,variables!$F$30))),0)</f>
        <v>0</v>
      </c>
      <c r="AB7" s="18">
        <f>IF('respostes SINDIC'!AA7=1,(IF('respostes SINDIC'!$AS7=2021,variables!$E$31,IF('respostes SINDIC'!$AS7=2022,variables!$F$31))),0)</f>
        <v>25</v>
      </c>
      <c r="AC7" s="18">
        <f>IF('respostes SINDIC'!AB7=1,(IF('respostes SINDIC'!$AS7=2021,variables!$E$32,IF('respostes SINDIC'!$AS7=2022,variables!$F$32))),0)</f>
        <v>25</v>
      </c>
      <c r="AD7" s="18">
        <f>IF('respostes SINDIC'!AC7=1,(IF('respostes SINDIC'!$AS7=2021,variables!$E$33,IF('respostes SINDIC'!$AS7=2022,variables!$F$33))),0)</f>
        <v>0</v>
      </c>
      <c r="AE7" s="20">
        <f>IF('respostes SINDIC'!AD7=1,(IF('respostes SINDIC'!$AS7=2021,variables!$E$34,IF('respostes SINDIC'!$AS7=2022,variables!$F$34))),0)</f>
        <v>0</v>
      </c>
      <c r="AF7" s="20">
        <f>IF('respostes SINDIC'!AE7=1,(IF('respostes SINDIC'!$AS7=2021,variables!$E$35,IF('respostes SINDIC'!$AS7=2022,variables!$F$35))),0)</f>
        <v>0</v>
      </c>
      <c r="AG7" s="20">
        <f>IF('respostes SINDIC'!AF7=1,(IF('respostes SINDIC'!$AS7=2021,variables!$E$36,IF('respostes SINDIC'!$AS7=2022,variables!$F$36))),0)</f>
        <v>0</v>
      </c>
      <c r="AH7" s="20">
        <f>IF('respostes SINDIC'!AG7=1,(IF('respostes SINDIC'!$AS7=2021,variables!$E$37,IF('respostes SINDIC'!$AS7=2022,variables!$F$37))),0)</f>
        <v>10</v>
      </c>
      <c r="AI7" s="14">
        <f>IF('respostes SINDIC'!AH7=1,(IF('respostes SINDIC'!$AS7=2021,variables!$E$38,IF('respostes SINDIC'!$AS7=2022,variables!$F$38))),0)</f>
        <v>25</v>
      </c>
      <c r="AJ7" s="20">
        <f>IF('respostes SINDIC'!AI7=1,(IF('respostes SINDIC'!$AS7=2021,variables!$E$39,IF('respostes SINDIC'!$AS7=2022,variables!$F$39))),0)</f>
        <v>20</v>
      </c>
      <c r="AK7" s="14">
        <f>IF('respostes SINDIC'!AJ7=1,(IF('respostes SINDIC'!$AS7=2021,variables!$E$40,IF('respostes SINDIC'!$AS7=2022,variables!$F$40))),0)</f>
        <v>25</v>
      </c>
      <c r="AL7" s="8">
        <f>IF('respostes SINDIC'!AK7=0,(IF('respostes SINDIC'!$AS7=2021,variables!$E$41,IF('respostes SINDIC'!$AS7=2022,variables!$F$41))),0)</f>
        <v>0</v>
      </c>
      <c r="AM7" s="20">
        <f>IF('respostes SINDIC'!AL7=1,(IF('respostes SINDIC'!$AS7=2021,variables!$E$42,IF('respostes SINDIC'!$AS7=2022,variables!$F$42))),0)</f>
        <v>10</v>
      </c>
      <c r="AN7" s="11">
        <f>IF('respostes SINDIC'!AM7=1,(IF('respostes SINDIC'!$AS7=2021,variables!$E$43,IF('respostes SINDIC'!$AS7=2022,variables!$F$43))),0)</f>
        <v>0</v>
      </c>
      <c r="AO7" s="8">
        <f>IF('respostes SINDIC'!AN7=1,(IF('respostes SINDIC'!$AS7=2021,variables!$E$44,IF('respostes SINDIC'!$AS7=2022,variables!$F$44))),0)</f>
        <v>0</v>
      </c>
      <c r="AP7" s="8">
        <f>IF('respostes SINDIC'!AO7=1,(IF('respostes SINDIC'!$AS7=2021,variables!$E$45,IF('respostes SINDIC'!$AS7=2022,variables!$F$45))),0)</f>
        <v>0</v>
      </c>
      <c r="AQ7" s="20">
        <f>IF('respostes SINDIC'!AP7=1,(IF('respostes SINDIC'!$AS7=2021,variables!$E$46,IF('respostes SINDIC'!$AS7=2022,variables!$F$46))),0)</f>
        <v>0</v>
      </c>
      <c r="AT7">
        <v>2021</v>
      </c>
    </row>
    <row r="8" spans="1:46" x14ac:dyDescent="0.3">
      <c r="A8">
        <v>800950006</v>
      </c>
      <c r="B8" t="str">
        <f>VLOOKUP(A8,'ine i comarca'!$A$1:$H$367,6,0)</f>
        <v>Maresme</v>
      </c>
      <c r="C8" t="s">
        <v>55</v>
      </c>
      <c r="D8" t="s">
        <v>41</v>
      </c>
      <c r="E8" t="s">
        <v>42</v>
      </c>
      <c r="F8" t="s">
        <v>43</v>
      </c>
      <c r="G8" s="8">
        <f>IF('respostes SINDIC'!F8=1,(IF('respostes SINDIC'!$AS8=2021,variables!$E$10,IF('respostes SINDIC'!$AS8=2022,variables!$F$10))),0)</f>
        <v>7.5</v>
      </c>
      <c r="H8" s="8">
        <f>IF('respostes SINDIC'!G8=1,(IF('respostes SINDIC'!$AS8=2021,variables!$E$11,IF('respostes SINDIC'!$AS8=2022,variables!$F$11))),0)</f>
        <v>7.5</v>
      </c>
      <c r="I8" s="14">
        <f>IF('respostes SINDIC'!H8=1,(IF('respostes SINDIC'!$AS8=2021,variables!$E$12,IF('respostes SINDIC'!$AS8=2022,variables!$F$12))),0)</f>
        <v>25</v>
      </c>
      <c r="J8" s="11">
        <f>IF('respostes SINDIC'!I8=1,(IF('respostes SINDIC'!$AS8=2021,variables!$E$13,IF('respostes SINDIC'!$AS8=2022,variables!$F$13))),0)</f>
        <v>2.5</v>
      </c>
      <c r="K8" s="11">
        <f>IF('respostes SINDIC'!J8=1,(IF('respostes SINDIC'!$AS8=2021,variables!$E$14,IF('respostes SINDIC'!$AS8=2022,variables!$F$14))),0)</f>
        <v>0</v>
      </c>
      <c r="L8" s="11">
        <f>IF('respostes SINDIC'!K8=1,(IF('respostes SINDIC'!$AS8=2021,variables!$E$15,IF('respostes SINDIC'!$AS8=2022,variables!$F$15))),0)</f>
        <v>0</v>
      </c>
      <c r="M8" s="11">
        <f>IF('respostes SINDIC'!L8=1,(IF('respostes SINDIC'!$AS8=2021,variables!$E$16,IF('respostes SINDIC'!$AS8=2022,variables!$F$16))),0)</f>
        <v>0</v>
      </c>
      <c r="N8" s="11">
        <f>IF('respostes SINDIC'!M8=1,(IF('respostes SINDIC'!$AS8=2021,variables!$E$17,IF('respostes SINDIC'!$AS8=2022,variables!$F$17))),0)</f>
        <v>0</v>
      </c>
      <c r="O8" s="11">
        <f>IF('respostes SINDIC'!N8="Dintre de termini",(IF('respostes SINDIC'!$AS8=2021,variables!$E$18,IF('respostes SINDIC'!$AS8=2022,variables!$F$18))),0)</f>
        <v>0</v>
      </c>
      <c r="P8" s="16">
        <f>IF('respostes SINDIC'!O8="Null",0,(IF('respostes SINDIC'!$AS8=2021,variables!$E$20,IF('respostes SINDIC'!$AS8=2022,variables!$F$20))))</f>
        <v>25</v>
      </c>
      <c r="Q8" s="16">
        <f>IF('respostes SINDIC'!P8=1,(IF('respostes SINDIC'!$AS8=2021,variables!$E$20,IF('respostes SINDIC'!$AS8=2022,variables!$F$20))),0)</f>
        <v>25</v>
      </c>
      <c r="R8" s="16">
        <f>IF('respostes SINDIC'!Q8=1,(IF('respostes SINDIC'!$AS8=2021,variables!$E$21,IF('respostes SINDIC'!$AS8=2022,variables!$F$21))),0)</f>
        <v>0</v>
      </c>
      <c r="S8" s="16">
        <f>IF('respostes SINDIC'!R8=1,(IF('respostes SINDIC'!$AS8=2021,variables!$E$22,IF('respostes SINDIC'!$AS8=2022,variables!$F$22))),0)</f>
        <v>0</v>
      </c>
      <c r="T8" s="11">
        <f>IF('respostes SINDIC'!S8=1,(IF('respostes SINDIC'!$AS8=2021,variables!$E$23,IF('respostes SINDIC'!$AS8=2022,variables!$F$23))),0)</f>
        <v>0</v>
      </c>
      <c r="U8" s="14">
        <f>IF('respostes SINDIC'!T8=1,(IF('respostes SINDIC'!$AS8=2021,variables!$E$24,IF('respostes SINDIC'!$AS8=2022,variables!$F$24))),0)</f>
        <v>0</v>
      </c>
      <c r="V8" s="8">
        <f>IF('respostes SINDIC'!U8=1,(IF('respostes SINDIC'!$AS8=2021,variables!$E$25,IF('respostes SINDIC'!$AS8=2022,variables!$F$25))),0)</f>
        <v>20</v>
      </c>
      <c r="W8" s="8">
        <f>IF('respostes SINDIC'!V8=1,(IF('respostes SINDIC'!$AS8=2021,variables!$E$26,IF('respostes SINDIC'!$AS8=2022,variables!$F$26))),0)</f>
        <v>5</v>
      </c>
      <c r="X8" s="8">
        <f>IF('respostes SINDIC'!W8=1,(IF('respostes SINDIC'!$AS8=2021,variables!$E$27,IF('respostes SINDIC'!$AS8=2022,variables!$F$27))),0)</f>
        <v>10</v>
      </c>
      <c r="Y8" s="11">
        <f>IF('respostes SINDIC'!X8=1,(IF('respostes SINDIC'!$AS8=2021,variables!$E$28,IF('respostes SINDIC'!$AS8=2022,variables!$F$28))),0)</f>
        <v>0</v>
      </c>
      <c r="Z8" s="11">
        <f>IF('respostes SINDIC'!Y8=1,(IF('respostes SINDIC'!$AS8=2021,variables!$E$29,IF('respostes SINDIC'!$AS8=2022,variables!$F$29))),0)</f>
        <v>30</v>
      </c>
      <c r="AA8" s="18">
        <f>IF('respostes SINDIC'!Z8=1,(IF('respostes SINDIC'!$AS8=2021,variables!$E$30,IF('respostes SINDIC'!$AS8=2022,variables!$F$30))),0)</f>
        <v>25</v>
      </c>
      <c r="AB8" s="18">
        <f>IF('respostes SINDIC'!AA8=1,(IF('respostes SINDIC'!$AS8=2021,variables!$E$31,IF('respostes SINDIC'!$AS8=2022,variables!$F$31))),0)</f>
        <v>0</v>
      </c>
      <c r="AC8" s="18">
        <f>IF('respostes SINDIC'!AB8=1,(IF('respostes SINDIC'!$AS8=2021,variables!$E$32,IF('respostes SINDIC'!$AS8=2022,variables!$F$32))),0)</f>
        <v>0</v>
      </c>
      <c r="AD8" s="18">
        <f>IF('respostes SINDIC'!AC8=1,(IF('respostes SINDIC'!$AS8=2021,variables!$E$33,IF('respostes SINDIC'!$AS8=2022,variables!$F$33))),0)</f>
        <v>0</v>
      </c>
      <c r="AE8" s="20">
        <f>IF('respostes SINDIC'!AD8=1,(IF('respostes SINDIC'!$AS8=2021,variables!$E$34,IF('respostes SINDIC'!$AS8=2022,variables!$F$34))),0)</f>
        <v>0</v>
      </c>
      <c r="AF8" s="20">
        <f>IF('respostes SINDIC'!AE8=1,(IF('respostes SINDIC'!$AS8=2021,variables!$E$35,IF('respostes SINDIC'!$AS8=2022,variables!$F$35))),0)</f>
        <v>20</v>
      </c>
      <c r="AG8" s="20">
        <f>IF('respostes SINDIC'!AF8=1,(IF('respostes SINDIC'!$AS8=2021,variables!$E$36,IF('respostes SINDIC'!$AS8=2022,variables!$F$36))),0)</f>
        <v>0</v>
      </c>
      <c r="AH8" s="20">
        <f>IF('respostes SINDIC'!AG8=1,(IF('respostes SINDIC'!$AS8=2021,variables!$E$37,IF('respostes SINDIC'!$AS8=2022,variables!$F$37))),0)</f>
        <v>10</v>
      </c>
      <c r="AI8" s="14">
        <f>IF('respostes SINDIC'!AH8=1,(IF('respostes SINDIC'!$AS8=2021,variables!$E$38,IF('respostes SINDIC'!$AS8=2022,variables!$F$38))),0)</f>
        <v>25</v>
      </c>
      <c r="AJ8" s="20">
        <f>IF('respostes SINDIC'!AI8=1,(IF('respostes SINDIC'!$AS8=2021,variables!$E$39,IF('respostes SINDIC'!$AS8=2022,variables!$F$39))),0)</f>
        <v>0</v>
      </c>
      <c r="AK8" s="14">
        <f>IF('respostes SINDIC'!AJ8=1,(IF('respostes SINDIC'!$AS8=2021,variables!$E$40,IF('respostes SINDIC'!$AS8=2022,variables!$F$40))),0)</f>
        <v>25</v>
      </c>
      <c r="AL8" s="8">
        <f>IF('respostes SINDIC'!AK8=0,(IF('respostes SINDIC'!$AS8=2021,variables!$E$41,IF('respostes SINDIC'!$AS8=2022,variables!$F$41))),0)</f>
        <v>20</v>
      </c>
      <c r="AM8" s="20">
        <f>IF('respostes SINDIC'!AL8=1,(IF('respostes SINDIC'!$AS8=2021,variables!$E$42,IF('respostes SINDIC'!$AS8=2022,variables!$F$42))),0)</f>
        <v>0</v>
      </c>
      <c r="AN8" s="11">
        <f>IF('respostes SINDIC'!AM8=1,(IF('respostes SINDIC'!$AS8=2021,variables!$E$43,IF('respostes SINDIC'!$AS8=2022,variables!$F$43))),0)</f>
        <v>0</v>
      </c>
      <c r="AO8" s="8">
        <f>IF('respostes SINDIC'!AN8=1,(IF('respostes SINDIC'!$AS8=2021,variables!$E$44,IF('respostes SINDIC'!$AS8=2022,variables!$F$44))),0)</f>
        <v>0</v>
      </c>
      <c r="AP8" s="8">
        <f>IF('respostes SINDIC'!AO8=1,(IF('respostes SINDIC'!$AS8=2021,variables!$E$45,IF('respostes SINDIC'!$AS8=2022,variables!$F$45))),0)</f>
        <v>0</v>
      </c>
      <c r="AQ8" s="20">
        <f>IF('respostes SINDIC'!AP8=1,(IF('respostes SINDIC'!$AS8=2021,variables!$E$46,IF('respostes SINDIC'!$AS8=2022,variables!$F$46))),0)</f>
        <v>0</v>
      </c>
      <c r="AT8">
        <v>2021</v>
      </c>
    </row>
    <row r="9" spans="1:46" x14ac:dyDescent="0.3">
      <c r="A9">
        <v>801090004</v>
      </c>
      <c r="B9" t="str">
        <f>VLOOKUP(A9,'ine i comarca'!$A$1:$H$367,6,0)</f>
        <v>Bages</v>
      </c>
      <c r="C9" t="s">
        <v>56</v>
      </c>
      <c r="D9" t="s">
        <v>41</v>
      </c>
      <c r="E9" t="s">
        <v>42</v>
      </c>
      <c r="F9" t="s">
        <v>43</v>
      </c>
      <c r="G9" s="8">
        <f>IF('respostes SINDIC'!F9=1,(IF('respostes SINDIC'!$AS9=2021,variables!$E$10,IF('respostes SINDIC'!$AS9=2022,variables!$F$10))),0)</f>
        <v>7.5</v>
      </c>
      <c r="H9" s="8">
        <f>IF('respostes SINDIC'!G9=1,(IF('respostes SINDIC'!$AS9=2021,variables!$E$11,IF('respostes SINDIC'!$AS9=2022,variables!$F$11))),0)</f>
        <v>7.5</v>
      </c>
      <c r="I9" s="14">
        <f>IF('respostes SINDIC'!H9=1,(IF('respostes SINDIC'!$AS9=2021,variables!$E$12,IF('respostes SINDIC'!$AS9=2022,variables!$F$12))),0)</f>
        <v>25</v>
      </c>
      <c r="J9" s="11">
        <f>IF('respostes SINDIC'!I9=1,(IF('respostes SINDIC'!$AS9=2021,variables!$E$13,IF('respostes SINDIC'!$AS9=2022,variables!$F$13))),0)</f>
        <v>2.5</v>
      </c>
      <c r="K9" s="11">
        <f>IF('respostes SINDIC'!J9=1,(IF('respostes SINDIC'!$AS9=2021,variables!$E$14,IF('respostes SINDIC'!$AS9=2022,variables!$F$14))),0)</f>
        <v>0</v>
      </c>
      <c r="L9" s="11">
        <f>IF('respostes SINDIC'!K9=1,(IF('respostes SINDIC'!$AS9=2021,variables!$E$15,IF('respostes SINDIC'!$AS9=2022,variables!$F$15))),0)</f>
        <v>0</v>
      </c>
      <c r="M9" s="11">
        <f>IF('respostes SINDIC'!L9=1,(IF('respostes SINDIC'!$AS9=2021,variables!$E$16,IF('respostes SINDIC'!$AS9=2022,variables!$F$16))),0)</f>
        <v>0</v>
      </c>
      <c r="N9" s="11">
        <f>IF('respostes SINDIC'!M9=1,(IF('respostes SINDIC'!$AS9=2021,variables!$E$17,IF('respostes SINDIC'!$AS9=2022,variables!$F$17))),0)</f>
        <v>0</v>
      </c>
      <c r="O9" s="11">
        <f>IF('respostes SINDIC'!N9="Dintre de termini",(IF('respostes SINDIC'!$AS9=2021,variables!$E$18,IF('respostes SINDIC'!$AS9=2022,variables!$F$18))),0)</f>
        <v>0</v>
      </c>
      <c r="P9" s="16">
        <f>IF('respostes SINDIC'!O9="Null",0,(IF('respostes SINDIC'!$AS9=2021,variables!$E$20,IF('respostes SINDIC'!$AS9=2022,variables!$F$20))))</f>
        <v>25</v>
      </c>
      <c r="Q9" s="16">
        <f>IF('respostes SINDIC'!P9=1,(IF('respostes SINDIC'!$AS9=2021,variables!$E$20,IF('respostes SINDIC'!$AS9=2022,variables!$F$20))),0)</f>
        <v>25</v>
      </c>
      <c r="R9" s="16">
        <f>IF('respostes SINDIC'!Q9=1,(IF('respostes SINDIC'!$AS9=2021,variables!$E$21,IF('respostes SINDIC'!$AS9=2022,variables!$F$21))),0)</f>
        <v>0</v>
      </c>
      <c r="S9" s="16">
        <f>IF('respostes SINDIC'!R9=1,(IF('respostes SINDIC'!$AS9=2021,variables!$E$22,IF('respostes SINDIC'!$AS9=2022,variables!$F$22))),0)</f>
        <v>0</v>
      </c>
      <c r="T9" s="11">
        <f>IF('respostes SINDIC'!S9=1,(IF('respostes SINDIC'!$AS9=2021,variables!$E$23,IF('respostes SINDIC'!$AS9=2022,variables!$F$23))),0)</f>
        <v>35</v>
      </c>
      <c r="U9" s="14">
        <f>IF('respostes SINDIC'!T9=1,(IF('respostes SINDIC'!$AS9=2021,variables!$E$24,IF('respostes SINDIC'!$AS9=2022,variables!$F$24))),0)</f>
        <v>25</v>
      </c>
      <c r="V9" s="8">
        <f>IF('respostes SINDIC'!U9=1,(IF('respostes SINDIC'!$AS9=2021,variables!$E$25,IF('respostes SINDIC'!$AS9=2022,variables!$F$25))),0)</f>
        <v>20</v>
      </c>
      <c r="W9" s="8">
        <f>IF('respostes SINDIC'!V9=1,(IF('respostes SINDIC'!$AS9=2021,variables!$E$26,IF('respostes SINDIC'!$AS9=2022,variables!$F$26))),0)</f>
        <v>5</v>
      </c>
      <c r="X9" s="8">
        <f>IF('respostes SINDIC'!W9=1,(IF('respostes SINDIC'!$AS9=2021,variables!$E$27,IF('respostes SINDIC'!$AS9=2022,variables!$F$27))),0)</f>
        <v>10</v>
      </c>
      <c r="Y9" s="11">
        <f>IF('respostes SINDIC'!X9=1,(IF('respostes SINDIC'!$AS9=2021,variables!$E$28,IF('respostes SINDIC'!$AS9=2022,variables!$F$28))),0)</f>
        <v>0</v>
      </c>
      <c r="Z9" s="11">
        <f>IF('respostes SINDIC'!Y9=1,(IF('respostes SINDIC'!$AS9=2021,variables!$E$29,IF('respostes SINDIC'!$AS9=2022,variables!$F$29))),0)</f>
        <v>30</v>
      </c>
      <c r="AA9" s="18">
        <f>IF('respostes SINDIC'!Z9=1,(IF('respostes SINDIC'!$AS9=2021,variables!$E$30,IF('respostes SINDIC'!$AS9=2022,variables!$F$30))),0)</f>
        <v>25</v>
      </c>
      <c r="AB9" s="18">
        <f>IF('respostes SINDIC'!AA9=1,(IF('respostes SINDIC'!$AS9=2021,variables!$E$31,IF('respostes SINDIC'!$AS9=2022,variables!$F$31))),0)</f>
        <v>25</v>
      </c>
      <c r="AC9" s="18">
        <f>IF('respostes SINDIC'!AB9=1,(IF('respostes SINDIC'!$AS9=2021,variables!$E$32,IF('respostes SINDIC'!$AS9=2022,variables!$F$32))),0)</f>
        <v>25</v>
      </c>
      <c r="AD9" s="18">
        <f>IF('respostes SINDIC'!AC9=1,(IF('respostes SINDIC'!$AS9=2021,variables!$E$33,IF('respostes SINDIC'!$AS9=2022,variables!$F$33))),0)</f>
        <v>0</v>
      </c>
      <c r="AE9" s="20">
        <f>IF('respostes SINDIC'!AD9=1,(IF('respostes SINDIC'!$AS9=2021,variables!$E$34,IF('respostes SINDIC'!$AS9=2022,variables!$F$34))),0)</f>
        <v>0</v>
      </c>
      <c r="AF9" s="20">
        <f>IF('respostes SINDIC'!AE9=1,(IF('respostes SINDIC'!$AS9=2021,variables!$E$35,IF('respostes SINDIC'!$AS9=2022,variables!$F$35))),0)</f>
        <v>0</v>
      </c>
      <c r="AG9" s="20">
        <f>IF('respostes SINDIC'!AF9=1,(IF('respostes SINDIC'!$AS9=2021,variables!$E$36,IF('respostes SINDIC'!$AS9=2022,variables!$F$36))),0)</f>
        <v>0</v>
      </c>
      <c r="AH9" s="20">
        <f>IF('respostes SINDIC'!AG9=1,(IF('respostes SINDIC'!$AS9=2021,variables!$E$37,IF('respostes SINDIC'!$AS9=2022,variables!$F$37))),0)</f>
        <v>0</v>
      </c>
      <c r="AI9" s="14">
        <f>IF('respostes SINDIC'!AH9=1,(IF('respostes SINDIC'!$AS9=2021,variables!$E$38,IF('respostes SINDIC'!$AS9=2022,variables!$F$38))),0)</f>
        <v>25</v>
      </c>
      <c r="AJ9" s="20">
        <f>IF('respostes SINDIC'!AI9=1,(IF('respostes SINDIC'!$AS9=2021,variables!$E$39,IF('respostes SINDIC'!$AS9=2022,variables!$F$39))),0)</f>
        <v>20</v>
      </c>
      <c r="AK9" s="14">
        <f>IF('respostes SINDIC'!AJ9=1,(IF('respostes SINDIC'!$AS9=2021,variables!$E$40,IF('respostes SINDIC'!$AS9=2022,variables!$F$40))),0)</f>
        <v>25</v>
      </c>
      <c r="AL9" s="8">
        <f>IF('respostes SINDIC'!AK9=0,(IF('respostes SINDIC'!$AS9=2021,variables!$E$41,IF('respostes SINDIC'!$AS9=2022,variables!$F$41))),0)</f>
        <v>0</v>
      </c>
      <c r="AM9" s="20">
        <f>IF('respostes SINDIC'!AL9=1,(IF('respostes SINDIC'!$AS9=2021,variables!$E$42,IF('respostes SINDIC'!$AS9=2022,variables!$F$42))),0)</f>
        <v>10</v>
      </c>
      <c r="AN9" s="11">
        <f>IF('respostes SINDIC'!AM9=1,(IF('respostes SINDIC'!$AS9=2021,variables!$E$43,IF('respostes SINDIC'!$AS9=2022,variables!$F$43))),0)</f>
        <v>0</v>
      </c>
      <c r="AO9" s="8">
        <f>IF('respostes SINDIC'!AN9=1,(IF('respostes SINDIC'!$AS9=2021,variables!$E$44,IF('respostes SINDIC'!$AS9=2022,variables!$F$44))),0)</f>
        <v>0</v>
      </c>
      <c r="AP9" s="8">
        <f>IF('respostes SINDIC'!AO9=1,(IF('respostes SINDIC'!$AS9=2021,variables!$E$45,IF('respostes SINDIC'!$AS9=2022,variables!$F$45))),0)</f>
        <v>0</v>
      </c>
      <c r="AQ9" s="20">
        <f>IF('respostes SINDIC'!AP9=1,(IF('respostes SINDIC'!$AS9=2021,variables!$E$46,IF('respostes SINDIC'!$AS9=2022,variables!$F$46))),0)</f>
        <v>0</v>
      </c>
      <c r="AT9">
        <v>2021</v>
      </c>
    </row>
    <row r="10" spans="1:46" x14ac:dyDescent="0.3">
      <c r="A10">
        <v>801160009</v>
      </c>
      <c r="B10" t="str">
        <f>VLOOKUP(A10,'ine i comarca'!$A$1:$H$367,6,0)</f>
        <v>Berguedà</v>
      </c>
      <c r="C10" t="s">
        <v>57</v>
      </c>
      <c r="D10" t="s">
        <v>41</v>
      </c>
      <c r="E10" t="s">
        <v>42</v>
      </c>
      <c r="F10" t="s">
        <v>48</v>
      </c>
      <c r="G10" s="8">
        <f>IF('respostes SINDIC'!F10=1,(IF('respostes SINDIC'!$AS10=2021,variables!$E$10,IF('respostes SINDIC'!$AS10=2022,variables!$F$10))),0)</f>
        <v>7.5</v>
      </c>
      <c r="H10" s="8">
        <f>IF('respostes SINDIC'!G10=1,(IF('respostes SINDIC'!$AS10=2021,variables!$E$11,IF('respostes SINDIC'!$AS10=2022,variables!$F$11))),0)</f>
        <v>7.5</v>
      </c>
      <c r="I10" s="14">
        <f>IF('respostes SINDIC'!H10=1,(IF('respostes SINDIC'!$AS10=2021,variables!$E$12,IF('respostes SINDIC'!$AS10=2022,variables!$F$12))),0)</f>
        <v>25</v>
      </c>
      <c r="J10" s="11">
        <f>IF('respostes SINDIC'!I10=1,(IF('respostes SINDIC'!$AS10=2021,variables!$E$13,IF('respostes SINDIC'!$AS10=2022,variables!$F$13))),0)</f>
        <v>2.5</v>
      </c>
      <c r="K10" s="11">
        <f>IF('respostes SINDIC'!J10=1,(IF('respostes SINDIC'!$AS10=2021,variables!$E$14,IF('respostes SINDIC'!$AS10=2022,variables!$F$14))),0)</f>
        <v>0</v>
      </c>
      <c r="L10" s="11">
        <f>IF('respostes SINDIC'!K10=1,(IF('respostes SINDIC'!$AS10=2021,variables!$E$15,IF('respostes SINDIC'!$AS10=2022,variables!$F$15))),0)</f>
        <v>0</v>
      </c>
      <c r="M10" s="11">
        <f>IF('respostes SINDIC'!L10=1,(IF('respostes SINDIC'!$AS10=2021,variables!$E$16,IF('respostes SINDIC'!$AS10=2022,variables!$F$16))),0)</f>
        <v>0</v>
      </c>
      <c r="N10" s="11">
        <f>IF('respostes SINDIC'!M10=1,(IF('respostes SINDIC'!$AS10=2021,variables!$E$17,IF('respostes SINDIC'!$AS10=2022,variables!$F$17))),0)</f>
        <v>0</v>
      </c>
      <c r="O10" s="11">
        <f>IF('respostes SINDIC'!N10="Dintre de termini",(IF('respostes SINDIC'!$AS10=2021,variables!$E$18,IF('respostes SINDIC'!$AS10=2022,variables!$F$18))),0)</f>
        <v>20</v>
      </c>
      <c r="P10" s="16">
        <f>IF('respostes SINDIC'!O10="Null",0,(IF('respostes SINDIC'!$AS10=2021,variables!$E$20,IF('respostes SINDIC'!$AS10=2022,variables!$F$20))))</f>
        <v>25</v>
      </c>
      <c r="Q10" s="16">
        <f>IF('respostes SINDIC'!P10=1,(IF('respostes SINDIC'!$AS10=2021,variables!$E$20,IF('respostes SINDIC'!$AS10=2022,variables!$F$20))),0)</f>
        <v>25</v>
      </c>
      <c r="R10" s="16">
        <f>IF('respostes SINDIC'!Q10=1,(IF('respostes SINDIC'!$AS10=2021,variables!$E$21,IF('respostes SINDIC'!$AS10=2022,variables!$F$21))),0)</f>
        <v>0</v>
      </c>
      <c r="S10" s="16">
        <f>IF('respostes SINDIC'!R10=1,(IF('respostes SINDIC'!$AS10=2021,variables!$E$22,IF('respostes SINDIC'!$AS10=2022,variables!$F$22))),0)</f>
        <v>0</v>
      </c>
      <c r="T10" s="11">
        <f>IF('respostes SINDIC'!S10=1,(IF('respostes SINDIC'!$AS10=2021,variables!$E$23,IF('respostes SINDIC'!$AS10=2022,variables!$F$23))),0)</f>
        <v>35</v>
      </c>
      <c r="U10" s="14">
        <f>IF('respostes SINDIC'!T10=1,(IF('respostes SINDIC'!$AS10=2021,variables!$E$24,IF('respostes SINDIC'!$AS10=2022,variables!$F$24))),0)</f>
        <v>25</v>
      </c>
      <c r="V10" s="8">
        <f>IF('respostes SINDIC'!U10=1,(IF('respostes SINDIC'!$AS10=2021,variables!$E$25,IF('respostes SINDIC'!$AS10=2022,variables!$F$25))),0)</f>
        <v>20</v>
      </c>
      <c r="W10" s="8">
        <f>IF('respostes SINDIC'!V10=1,(IF('respostes SINDIC'!$AS10=2021,variables!$E$26,IF('respostes SINDIC'!$AS10=2022,variables!$F$26))),0)</f>
        <v>5</v>
      </c>
      <c r="X10" s="8">
        <f>IF('respostes SINDIC'!W10=1,(IF('respostes SINDIC'!$AS10=2021,variables!$E$27,IF('respostes SINDIC'!$AS10=2022,variables!$F$27))),0)</f>
        <v>10</v>
      </c>
      <c r="Y10" s="11">
        <f>IF('respostes SINDIC'!X10=1,(IF('respostes SINDIC'!$AS10=2021,variables!$E$28,IF('respostes SINDIC'!$AS10=2022,variables!$F$28))),0)</f>
        <v>0</v>
      </c>
      <c r="Z10" s="11">
        <f>IF('respostes SINDIC'!Y10=1,(IF('respostes SINDIC'!$AS10=2021,variables!$E$29,IF('respostes SINDIC'!$AS10=2022,variables!$F$29))),0)</f>
        <v>30</v>
      </c>
      <c r="AA10" s="18">
        <f>IF('respostes SINDIC'!Z10=1,(IF('respostes SINDIC'!$AS10=2021,variables!$E$30,IF('respostes SINDIC'!$AS10=2022,variables!$F$30))),0)</f>
        <v>25</v>
      </c>
      <c r="AB10" s="18">
        <f>IF('respostes SINDIC'!AA10=1,(IF('respostes SINDIC'!$AS10=2021,variables!$E$31,IF('respostes SINDIC'!$AS10=2022,variables!$F$31))),0)</f>
        <v>0</v>
      </c>
      <c r="AC10" s="18">
        <f>IF('respostes SINDIC'!AB10=1,(IF('respostes SINDIC'!$AS10=2021,variables!$E$32,IF('respostes SINDIC'!$AS10=2022,variables!$F$32))),0)</f>
        <v>25</v>
      </c>
      <c r="AD10" s="18">
        <f>IF('respostes SINDIC'!AC10=1,(IF('respostes SINDIC'!$AS10=2021,variables!$E$33,IF('respostes SINDIC'!$AS10=2022,variables!$F$33))),0)</f>
        <v>0</v>
      </c>
      <c r="AE10" s="20">
        <f>IF('respostes SINDIC'!AD10=1,(IF('respostes SINDIC'!$AS10=2021,variables!$E$34,IF('respostes SINDIC'!$AS10=2022,variables!$F$34))),0)</f>
        <v>0</v>
      </c>
      <c r="AF10" s="20">
        <f>IF('respostes SINDIC'!AE10=1,(IF('respostes SINDIC'!$AS10=2021,variables!$E$35,IF('respostes SINDIC'!$AS10=2022,variables!$F$35))),0)</f>
        <v>0</v>
      </c>
      <c r="AG10" s="20">
        <f>IF('respostes SINDIC'!AF10=1,(IF('respostes SINDIC'!$AS10=2021,variables!$E$36,IF('respostes SINDIC'!$AS10=2022,variables!$F$36))),0)</f>
        <v>0</v>
      </c>
      <c r="AH10" s="20">
        <f>IF('respostes SINDIC'!AG10=1,(IF('respostes SINDIC'!$AS10=2021,variables!$E$37,IF('respostes SINDIC'!$AS10=2022,variables!$F$37))),0)</f>
        <v>0</v>
      </c>
      <c r="AI10" s="14">
        <f>IF('respostes SINDIC'!AH10=1,(IF('respostes SINDIC'!$AS10=2021,variables!$E$38,IF('respostes SINDIC'!$AS10=2022,variables!$F$38))),0)</f>
        <v>25</v>
      </c>
      <c r="AJ10" s="20">
        <f>IF('respostes SINDIC'!AI10=1,(IF('respostes SINDIC'!$AS10=2021,variables!$E$39,IF('respostes SINDIC'!$AS10=2022,variables!$F$39))),0)</f>
        <v>20</v>
      </c>
      <c r="AK10" s="14">
        <f>IF('respostes SINDIC'!AJ10=1,(IF('respostes SINDIC'!$AS10=2021,variables!$E$40,IF('respostes SINDIC'!$AS10=2022,variables!$F$40))),0)</f>
        <v>25</v>
      </c>
      <c r="AL10" s="8">
        <f>IF('respostes SINDIC'!AK10=0,(IF('respostes SINDIC'!$AS10=2021,variables!$E$41,IF('respostes SINDIC'!$AS10=2022,variables!$F$41))),0)</f>
        <v>20</v>
      </c>
      <c r="AM10" s="20">
        <f>IF('respostes SINDIC'!AL10=1,(IF('respostes SINDIC'!$AS10=2021,variables!$E$42,IF('respostes SINDIC'!$AS10=2022,variables!$F$42))),0)</f>
        <v>10</v>
      </c>
      <c r="AN10" s="11">
        <f>IF('respostes SINDIC'!AM10=1,(IF('respostes SINDIC'!$AS10=2021,variables!$E$43,IF('respostes SINDIC'!$AS10=2022,variables!$F$43))),0)</f>
        <v>0</v>
      </c>
      <c r="AO10" s="8">
        <f>IF('respostes SINDIC'!AN10=1,(IF('respostes SINDIC'!$AS10=2021,variables!$E$44,IF('respostes SINDIC'!$AS10=2022,variables!$F$44))),0)</f>
        <v>0</v>
      </c>
      <c r="AP10" s="8">
        <f>IF('respostes SINDIC'!AO10=1,(IF('respostes SINDIC'!$AS10=2021,variables!$E$45,IF('respostes SINDIC'!$AS10=2022,variables!$F$45))),0)</f>
        <v>0</v>
      </c>
      <c r="AQ10" s="20">
        <f>IF('respostes SINDIC'!AP10=1,(IF('respostes SINDIC'!$AS10=2021,variables!$E$46,IF('respostes SINDIC'!$AS10=2022,variables!$F$46))),0)</f>
        <v>0</v>
      </c>
      <c r="AT10">
        <v>2021</v>
      </c>
    </row>
    <row r="11" spans="1:46" x14ac:dyDescent="0.3">
      <c r="A11">
        <v>801210007</v>
      </c>
      <c r="B11" t="str">
        <f>VLOOKUP(A11,'ine i comarca'!$A$1:$H$367,6,0)</f>
        <v>Bages</v>
      </c>
      <c r="C11" t="s">
        <v>58</v>
      </c>
      <c r="D11" t="s">
        <v>41</v>
      </c>
      <c r="E11" t="s">
        <v>42</v>
      </c>
      <c r="F11" t="s">
        <v>48</v>
      </c>
      <c r="G11" s="8">
        <f>IF('respostes SINDIC'!F11=1,(IF('respostes SINDIC'!$AS11=2021,variables!$E$10,IF('respostes SINDIC'!$AS11=2022,variables!$F$10))),0)</f>
        <v>7.5</v>
      </c>
      <c r="H11" s="8">
        <f>IF('respostes SINDIC'!G11=1,(IF('respostes SINDIC'!$AS11=2021,variables!$E$11,IF('respostes SINDIC'!$AS11=2022,variables!$F$11))),0)</f>
        <v>7.5</v>
      </c>
      <c r="I11" s="14">
        <f>IF('respostes SINDIC'!H11=1,(IF('respostes SINDIC'!$AS11=2021,variables!$E$12,IF('respostes SINDIC'!$AS11=2022,variables!$F$12))),0)</f>
        <v>25</v>
      </c>
      <c r="J11" s="11">
        <f>IF('respostes SINDIC'!I11=1,(IF('respostes SINDIC'!$AS11=2021,variables!$E$13,IF('respostes SINDIC'!$AS11=2022,variables!$F$13))),0)</f>
        <v>2.5</v>
      </c>
      <c r="K11" s="11">
        <f>IF('respostes SINDIC'!J11=1,(IF('respostes SINDIC'!$AS11=2021,variables!$E$14,IF('respostes SINDIC'!$AS11=2022,variables!$F$14))),0)</f>
        <v>0</v>
      </c>
      <c r="L11" s="11">
        <f>IF('respostes SINDIC'!K11=1,(IF('respostes SINDIC'!$AS11=2021,variables!$E$15,IF('respostes SINDIC'!$AS11=2022,variables!$F$15))),0)</f>
        <v>0</v>
      </c>
      <c r="M11" s="11">
        <f>IF('respostes SINDIC'!L11=1,(IF('respostes SINDIC'!$AS11=2021,variables!$E$16,IF('respostes SINDIC'!$AS11=2022,variables!$F$16))),0)</f>
        <v>0</v>
      </c>
      <c r="N11" s="11">
        <f>IF('respostes SINDIC'!M11=1,(IF('respostes SINDIC'!$AS11=2021,variables!$E$17,IF('respostes SINDIC'!$AS11=2022,variables!$F$17))),0)</f>
        <v>0</v>
      </c>
      <c r="O11" s="11">
        <f>IF('respostes SINDIC'!N11="Dintre de termini",(IF('respostes SINDIC'!$AS11=2021,variables!$E$18,IF('respostes SINDIC'!$AS11=2022,variables!$F$18))),0)</f>
        <v>20</v>
      </c>
      <c r="P11" s="16">
        <f>IF('respostes SINDIC'!O11="Null",0,(IF('respostes SINDIC'!$AS11=2021,variables!$E$20,IF('respostes SINDIC'!$AS11=2022,variables!$F$20))))</f>
        <v>25</v>
      </c>
      <c r="Q11" s="16">
        <f>IF('respostes SINDIC'!P11=1,(IF('respostes SINDIC'!$AS11=2021,variables!$E$20,IF('respostes SINDIC'!$AS11=2022,variables!$F$20))),0)</f>
        <v>25</v>
      </c>
      <c r="R11" s="16">
        <f>IF('respostes SINDIC'!Q11=1,(IF('respostes SINDIC'!$AS11=2021,variables!$E$21,IF('respostes SINDIC'!$AS11=2022,variables!$F$21))),0)</f>
        <v>0</v>
      </c>
      <c r="S11" s="16">
        <f>IF('respostes SINDIC'!R11=1,(IF('respostes SINDIC'!$AS11=2021,variables!$E$22,IF('respostes SINDIC'!$AS11=2022,variables!$F$22))),0)</f>
        <v>0</v>
      </c>
      <c r="T11" s="11">
        <f>IF('respostes SINDIC'!S11=1,(IF('respostes SINDIC'!$AS11=2021,variables!$E$23,IF('respostes SINDIC'!$AS11=2022,variables!$F$23))),0)</f>
        <v>35</v>
      </c>
      <c r="U11" s="14">
        <f>IF('respostes SINDIC'!T11=1,(IF('respostes SINDIC'!$AS11=2021,variables!$E$24,IF('respostes SINDIC'!$AS11=2022,variables!$F$24))),0)</f>
        <v>25</v>
      </c>
      <c r="V11" s="8">
        <f>IF('respostes SINDIC'!U11=1,(IF('respostes SINDIC'!$AS11=2021,variables!$E$25,IF('respostes SINDIC'!$AS11=2022,variables!$F$25))),0)</f>
        <v>20</v>
      </c>
      <c r="W11" s="8">
        <f>IF('respostes SINDIC'!V11=1,(IF('respostes SINDIC'!$AS11=2021,variables!$E$26,IF('respostes SINDIC'!$AS11=2022,variables!$F$26))),0)</f>
        <v>5</v>
      </c>
      <c r="X11" s="8">
        <f>IF('respostes SINDIC'!W11=1,(IF('respostes SINDIC'!$AS11=2021,variables!$E$27,IF('respostes SINDIC'!$AS11=2022,variables!$F$27))),0)</f>
        <v>10</v>
      </c>
      <c r="Y11" s="11">
        <f>IF('respostes SINDIC'!X11=1,(IF('respostes SINDIC'!$AS11=2021,variables!$E$28,IF('respostes SINDIC'!$AS11=2022,variables!$F$28))),0)</f>
        <v>0</v>
      </c>
      <c r="Z11" s="11">
        <f>IF('respostes SINDIC'!Y11=1,(IF('respostes SINDIC'!$AS11=2021,variables!$E$29,IF('respostes SINDIC'!$AS11=2022,variables!$F$29))),0)</f>
        <v>30</v>
      </c>
      <c r="AA11" s="18">
        <f>IF('respostes SINDIC'!Z11=1,(IF('respostes SINDIC'!$AS11=2021,variables!$E$30,IF('respostes SINDIC'!$AS11=2022,variables!$F$30))),0)</f>
        <v>25</v>
      </c>
      <c r="AB11" s="18">
        <f>IF('respostes SINDIC'!AA11=1,(IF('respostes SINDIC'!$AS11=2021,variables!$E$31,IF('respostes SINDIC'!$AS11=2022,variables!$F$31))),0)</f>
        <v>0</v>
      </c>
      <c r="AC11" s="18">
        <f>IF('respostes SINDIC'!AB11=1,(IF('respostes SINDIC'!$AS11=2021,variables!$E$32,IF('respostes SINDIC'!$AS11=2022,variables!$F$32))),0)</f>
        <v>25</v>
      </c>
      <c r="AD11" s="18">
        <f>IF('respostes SINDIC'!AC11=1,(IF('respostes SINDIC'!$AS11=2021,variables!$E$33,IF('respostes SINDIC'!$AS11=2022,variables!$F$33))),0)</f>
        <v>0</v>
      </c>
      <c r="AE11" s="20">
        <f>IF('respostes SINDIC'!AD11=1,(IF('respostes SINDIC'!$AS11=2021,variables!$E$34,IF('respostes SINDIC'!$AS11=2022,variables!$F$34))),0)</f>
        <v>0</v>
      </c>
      <c r="AF11" s="20">
        <f>IF('respostes SINDIC'!AE11=1,(IF('respostes SINDIC'!$AS11=2021,variables!$E$35,IF('respostes SINDIC'!$AS11=2022,variables!$F$35))),0)</f>
        <v>0</v>
      </c>
      <c r="AG11" s="20">
        <f>IF('respostes SINDIC'!AF11=1,(IF('respostes SINDIC'!$AS11=2021,variables!$E$36,IF('respostes SINDIC'!$AS11=2022,variables!$F$36))),0)</f>
        <v>0</v>
      </c>
      <c r="AH11" s="20">
        <f>IF('respostes SINDIC'!AG11=1,(IF('respostes SINDIC'!$AS11=2021,variables!$E$37,IF('respostes SINDIC'!$AS11=2022,variables!$F$37))),0)</f>
        <v>0</v>
      </c>
      <c r="AI11" s="14">
        <f>IF('respostes SINDIC'!AH11=1,(IF('respostes SINDIC'!$AS11=2021,variables!$E$38,IF('respostes SINDIC'!$AS11=2022,variables!$F$38))),0)</f>
        <v>25</v>
      </c>
      <c r="AJ11" s="20">
        <f>IF('respostes SINDIC'!AI11=1,(IF('respostes SINDIC'!$AS11=2021,variables!$E$39,IF('respostes SINDIC'!$AS11=2022,variables!$F$39))),0)</f>
        <v>20</v>
      </c>
      <c r="AK11" s="14">
        <f>IF('respostes SINDIC'!AJ11=1,(IF('respostes SINDIC'!$AS11=2021,variables!$E$40,IF('respostes SINDIC'!$AS11=2022,variables!$F$40))),0)</f>
        <v>25</v>
      </c>
      <c r="AL11" s="8">
        <f>IF('respostes SINDIC'!AK11=0,(IF('respostes SINDIC'!$AS11=2021,variables!$E$41,IF('respostes SINDIC'!$AS11=2022,variables!$F$41))),0)</f>
        <v>0</v>
      </c>
      <c r="AM11" s="20">
        <f>IF('respostes SINDIC'!AL11=1,(IF('respostes SINDIC'!$AS11=2021,variables!$E$42,IF('respostes SINDIC'!$AS11=2022,variables!$F$42))),0)</f>
        <v>10</v>
      </c>
      <c r="AN11" s="11">
        <f>IF('respostes SINDIC'!AM11=1,(IF('respostes SINDIC'!$AS11=2021,variables!$E$43,IF('respostes SINDIC'!$AS11=2022,variables!$F$43))),0)</f>
        <v>0</v>
      </c>
      <c r="AO11" s="8">
        <f>IF('respostes SINDIC'!AN11=1,(IF('respostes SINDIC'!$AS11=2021,variables!$E$44,IF('respostes SINDIC'!$AS11=2022,variables!$F$44))),0)</f>
        <v>0</v>
      </c>
      <c r="AP11" s="8">
        <f>IF('respostes SINDIC'!AO11=1,(IF('respostes SINDIC'!$AS11=2021,variables!$E$45,IF('respostes SINDIC'!$AS11=2022,variables!$F$45))),0)</f>
        <v>0</v>
      </c>
      <c r="AQ11" s="20">
        <f>IF('respostes SINDIC'!AP11=1,(IF('respostes SINDIC'!$AS11=2021,variables!$E$46,IF('respostes SINDIC'!$AS11=2022,variables!$F$46))),0)</f>
        <v>0</v>
      </c>
      <c r="AT11">
        <v>2021</v>
      </c>
    </row>
    <row r="12" spans="1:46" x14ac:dyDescent="0.3">
      <c r="A12">
        <v>801370005</v>
      </c>
      <c r="B12" t="str">
        <f>VLOOKUP(A12,'ine i comarca'!$A$1:$H$367,6,0)</f>
        <v>Alt Penedès</v>
      </c>
      <c r="C12" t="s">
        <v>59</v>
      </c>
      <c r="D12" t="s">
        <v>41</v>
      </c>
      <c r="E12" t="s">
        <v>42</v>
      </c>
      <c r="F12" t="s">
        <v>48</v>
      </c>
      <c r="G12" s="8">
        <f>IF('respostes SINDIC'!F12=1,(IF('respostes SINDIC'!$AS12=2021,variables!$E$10,IF('respostes SINDIC'!$AS12=2022,variables!$F$10))),0)</f>
        <v>7.5</v>
      </c>
      <c r="H12" s="8">
        <f>IF('respostes SINDIC'!G12=1,(IF('respostes SINDIC'!$AS12=2021,variables!$E$11,IF('respostes SINDIC'!$AS12=2022,variables!$F$11))),0)</f>
        <v>7.5</v>
      </c>
      <c r="I12" s="14">
        <f>IF('respostes SINDIC'!H12=1,(IF('respostes SINDIC'!$AS12=2021,variables!$E$12,IF('respostes SINDIC'!$AS12=2022,variables!$F$12))),0)</f>
        <v>25</v>
      </c>
      <c r="J12" s="11">
        <f>IF('respostes SINDIC'!I12=1,(IF('respostes SINDIC'!$AS12=2021,variables!$E$13,IF('respostes SINDIC'!$AS12=2022,variables!$F$13))),0)</f>
        <v>2.5</v>
      </c>
      <c r="K12" s="11">
        <f>IF('respostes SINDIC'!J12=1,(IF('respostes SINDIC'!$AS12=2021,variables!$E$14,IF('respostes SINDIC'!$AS12=2022,variables!$F$14))),0)</f>
        <v>0</v>
      </c>
      <c r="L12" s="11">
        <f>IF('respostes SINDIC'!K12=1,(IF('respostes SINDIC'!$AS12=2021,variables!$E$15,IF('respostes SINDIC'!$AS12=2022,variables!$F$15))),0)</f>
        <v>0</v>
      </c>
      <c r="M12" s="11">
        <f>IF('respostes SINDIC'!L12=1,(IF('respostes SINDIC'!$AS12=2021,variables!$E$16,IF('respostes SINDIC'!$AS12=2022,variables!$F$16))),0)</f>
        <v>0</v>
      </c>
      <c r="N12" s="11">
        <f>IF('respostes SINDIC'!M12=1,(IF('respostes SINDIC'!$AS12=2021,variables!$E$17,IF('respostes SINDIC'!$AS12=2022,variables!$F$17))),0)</f>
        <v>0</v>
      </c>
      <c r="O12" s="11">
        <f>IF('respostes SINDIC'!N12="Dintre de termini",(IF('respostes SINDIC'!$AS12=2021,variables!$E$18,IF('respostes SINDIC'!$AS12=2022,variables!$F$18))),0)</f>
        <v>20</v>
      </c>
      <c r="P12" s="16">
        <f>IF('respostes SINDIC'!O12="Null",0,(IF('respostes SINDIC'!$AS12=2021,variables!$E$20,IF('respostes SINDIC'!$AS12=2022,variables!$F$20))))</f>
        <v>25</v>
      </c>
      <c r="Q12" s="16">
        <f>IF('respostes SINDIC'!P12=1,(IF('respostes SINDIC'!$AS12=2021,variables!$E$20,IF('respostes SINDIC'!$AS12=2022,variables!$F$20))),0)</f>
        <v>25</v>
      </c>
      <c r="R12" s="16">
        <f>IF('respostes SINDIC'!Q12=1,(IF('respostes SINDIC'!$AS12=2021,variables!$E$21,IF('respostes SINDIC'!$AS12=2022,variables!$F$21))),0)</f>
        <v>0</v>
      </c>
      <c r="S12" s="16">
        <f>IF('respostes SINDIC'!R12=1,(IF('respostes SINDIC'!$AS12=2021,variables!$E$22,IF('respostes SINDIC'!$AS12=2022,variables!$F$22))),0)</f>
        <v>0</v>
      </c>
      <c r="T12" s="11">
        <f>IF('respostes SINDIC'!S12=1,(IF('respostes SINDIC'!$AS12=2021,variables!$E$23,IF('respostes SINDIC'!$AS12=2022,variables!$F$23))),0)</f>
        <v>35</v>
      </c>
      <c r="U12" s="14">
        <f>IF('respostes SINDIC'!T12=1,(IF('respostes SINDIC'!$AS12=2021,variables!$E$24,IF('respostes SINDIC'!$AS12=2022,variables!$F$24))),0)</f>
        <v>25</v>
      </c>
      <c r="V12" s="8">
        <f>IF('respostes SINDIC'!U12=1,(IF('respostes SINDIC'!$AS12=2021,variables!$E$25,IF('respostes SINDIC'!$AS12=2022,variables!$F$25))),0)</f>
        <v>20</v>
      </c>
      <c r="W12" s="8">
        <f>IF('respostes SINDIC'!V12=1,(IF('respostes SINDIC'!$AS12=2021,variables!$E$26,IF('respostes SINDIC'!$AS12=2022,variables!$F$26))),0)</f>
        <v>5</v>
      </c>
      <c r="X12" s="8">
        <f>IF('respostes SINDIC'!W12=1,(IF('respostes SINDIC'!$AS12=2021,variables!$E$27,IF('respostes SINDIC'!$AS12=2022,variables!$F$27))),0)</f>
        <v>10</v>
      </c>
      <c r="Y12" s="11">
        <f>IF('respostes SINDIC'!X12=1,(IF('respostes SINDIC'!$AS12=2021,variables!$E$28,IF('respostes SINDIC'!$AS12=2022,variables!$F$28))),0)</f>
        <v>0</v>
      </c>
      <c r="Z12" s="11">
        <f>IF('respostes SINDIC'!Y12=1,(IF('respostes SINDIC'!$AS12=2021,variables!$E$29,IF('respostes SINDIC'!$AS12=2022,variables!$F$29))),0)</f>
        <v>30</v>
      </c>
      <c r="AA12" s="18">
        <f>IF('respostes SINDIC'!Z12=1,(IF('respostes SINDIC'!$AS12=2021,variables!$E$30,IF('respostes SINDIC'!$AS12=2022,variables!$F$30))),0)</f>
        <v>25</v>
      </c>
      <c r="AB12" s="18">
        <f>IF('respostes SINDIC'!AA12=1,(IF('respostes SINDIC'!$AS12=2021,variables!$E$31,IF('respostes SINDIC'!$AS12=2022,variables!$F$31))),0)</f>
        <v>25</v>
      </c>
      <c r="AC12" s="18">
        <f>IF('respostes SINDIC'!AB12=1,(IF('respostes SINDIC'!$AS12=2021,variables!$E$32,IF('respostes SINDIC'!$AS12=2022,variables!$F$32))),0)</f>
        <v>25</v>
      </c>
      <c r="AD12" s="18">
        <f>IF('respostes SINDIC'!AC12=1,(IF('respostes SINDIC'!$AS12=2021,variables!$E$33,IF('respostes SINDIC'!$AS12=2022,variables!$F$33))),0)</f>
        <v>0</v>
      </c>
      <c r="AE12" s="20">
        <f>IF('respostes SINDIC'!AD12=1,(IF('respostes SINDIC'!$AS12=2021,variables!$E$34,IF('respostes SINDIC'!$AS12=2022,variables!$F$34))),0)</f>
        <v>0</v>
      </c>
      <c r="AF12" s="20">
        <f>IF('respostes SINDIC'!AE12=1,(IF('respostes SINDIC'!$AS12=2021,variables!$E$35,IF('respostes SINDIC'!$AS12=2022,variables!$F$35))),0)</f>
        <v>0</v>
      </c>
      <c r="AG12" s="20">
        <f>IF('respostes SINDIC'!AF12=1,(IF('respostes SINDIC'!$AS12=2021,variables!$E$36,IF('respostes SINDIC'!$AS12=2022,variables!$F$36))),0)</f>
        <v>0</v>
      </c>
      <c r="AH12" s="20">
        <f>IF('respostes SINDIC'!AG12=1,(IF('respostes SINDIC'!$AS12=2021,variables!$E$37,IF('respostes SINDIC'!$AS12=2022,variables!$F$37))),0)</f>
        <v>0</v>
      </c>
      <c r="AI12" s="14">
        <f>IF('respostes SINDIC'!AH12=1,(IF('respostes SINDIC'!$AS12=2021,variables!$E$38,IF('respostes SINDIC'!$AS12=2022,variables!$F$38))),0)</f>
        <v>25</v>
      </c>
      <c r="AJ12" s="20">
        <f>IF('respostes SINDIC'!AI12=1,(IF('respostes SINDIC'!$AS12=2021,variables!$E$39,IF('respostes SINDIC'!$AS12=2022,variables!$F$39))),0)</f>
        <v>20</v>
      </c>
      <c r="AK12" s="14">
        <f>IF('respostes SINDIC'!AJ12=1,(IF('respostes SINDIC'!$AS12=2021,variables!$E$40,IF('respostes SINDIC'!$AS12=2022,variables!$F$40))),0)</f>
        <v>25</v>
      </c>
      <c r="AL12" s="8">
        <f>IF('respostes SINDIC'!AK12=0,(IF('respostes SINDIC'!$AS12=2021,variables!$E$41,IF('respostes SINDIC'!$AS12=2022,variables!$F$41))),0)</f>
        <v>0</v>
      </c>
      <c r="AM12" s="20">
        <f>IF('respostes SINDIC'!AL12=1,(IF('respostes SINDIC'!$AS12=2021,variables!$E$42,IF('respostes SINDIC'!$AS12=2022,variables!$F$42))),0)</f>
        <v>10</v>
      </c>
      <c r="AN12" s="11">
        <f>IF('respostes SINDIC'!AM12=1,(IF('respostes SINDIC'!$AS12=2021,variables!$E$43,IF('respostes SINDIC'!$AS12=2022,variables!$F$43))),0)</f>
        <v>0</v>
      </c>
      <c r="AO12" s="8">
        <f>IF('respostes SINDIC'!AN12=1,(IF('respostes SINDIC'!$AS12=2021,variables!$E$44,IF('respostes SINDIC'!$AS12=2022,variables!$F$44))),0)</f>
        <v>0</v>
      </c>
      <c r="AP12" s="8">
        <f>IF('respostes SINDIC'!AO12=1,(IF('respostes SINDIC'!$AS12=2021,variables!$E$45,IF('respostes SINDIC'!$AS12=2022,variables!$F$45))),0)</f>
        <v>0</v>
      </c>
      <c r="AQ12" s="20">
        <f>IF('respostes SINDIC'!AP12=1,(IF('respostes SINDIC'!$AS12=2021,variables!$E$46,IF('respostes SINDIC'!$AS12=2022,variables!$F$46))),0)</f>
        <v>0</v>
      </c>
      <c r="AT12">
        <v>2021</v>
      </c>
    </row>
    <row r="13" spans="1:46" x14ac:dyDescent="0.3">
      <c r="A13">
        <v>801550006</v>
      </c>
      <c r="B13" t="e">
        <f>VLOOKUP(A13,'ine i comarca'!$A$1:$H$367,6,0)</f>
        <v>#N/A</v>
      </c>
      <c r="C13" t="s">
        <v>60</v>
      </c>
      <c r="D13" t="s">
        <v>41</v>
      </c>
      <c r="E13" t="s">
        <v>42</v>
      </c>
      <c r="F13" t="s">
        <v>61</v>
      </c>
      <c r="G13" s="8">
        <f>IF('respostes SINDIC'!F13=1,(IF('respostes SINDIC'!$AS13=2021,variables!$E$10,IF('respostes SINDIC'!$AS13=2022,variables!$F$10))),0)</f>
        <v>7.5</v>
      </c>
      <c r="H13" s="8">
        <f>IF('respostes SINDIC'!G13=1,(IF('respostes SINDIC'!$AS13=2021,variables!$E$11,IF('respostes SINDIC'!$AS13=2022,variables!$F$11))),0)</f>
        <v>7.5</v>
      </c>
      <c r="I13" s="14">
        <f>IF('respostes SINDIC'!H13=1,(IF('respostes SINDIC'!$AS13=2021,variables!$E$12,IF('respostes SINDIC'!$AS13=2022,variables!$F$12))),0)</f>
        <v>25</v>
      </c>
      <c r="J13" s="11">
        <f>IF('respostes SINDIC'!I13=1,(IF('respostes SINDIC'!$AS13=2021,variables!$E$13,IF('respostes SINDIC'!$AS13=2022,variables!$F$13))),0)</f>
        <v>2.5</v>
      </c>
      <c r="K13" s="11">
        <f>IF('respostes SINDIC'!J13=1,(IF('respostes SINDIC'!$AS13=2021,variables!$E$14,IF('respostes SINDIC'!$AS13=2022,variables!$F$14))),0)</f>
        <v>2.5</v>
      </c>
      <c r="L13" s="11">
        <f>IF('respostes SINDIC'!K13=1,(IF('respostes SINDIC'!$AS13=2021,variables!$E$15,IF('respostes SINDIC'!$AS13=2022,variables!$F$15))),0)</f>
        <v>2.5</v>
      </c>
      <c r="M13" s="11">
        <f>IF('respostes SINDIC'!L13=1,(IF('respostes SINDIC'!$AS13=2021,variables!$E$16,IF('respostes SINDIC'!$AS13=2022,variables!$F$16))),0)</f>
        <v>0</v>
      </c>
      <c r="N13" s="11">
        <f>IF('respostes SINDIC'!M13=1,(IF('respostes SINDIC'!$AS13=2021,variables!$E$17,IF('respostes SINDIC'!$AS13=2022,variables!$F$17))),0)</f>
        <v>0</v>
      </c>
      <c r="O13" s="11">
        <f>IF('respostes SINDIC'!N13="Dintre de termini",(IF('respostes SINDIC'!$AS13=2021,variables!$E$18,IF('respostes SINDIC'!$AS13=2022,variables!$F$18))),0)</f>
        <v>20</v>
      </c>
      <c r="P13" s="16">
        <f>IF('respostes SINDIC'!O13="Null",0,(IF('respostes SINDIC'!$AS13=2021,variables!$E$20,IF('respostes SINDIC'!$AS13=2022,variables!$F$20))))</f>
        <v>25</v>
      </c>
      <c r="Q13" s="16">
        <f>IF('respostes SINDIC'!P13=1,(IF('respostes SINDIC'!$AS13=2021,variables!$E$20,IF('respostes SINDIC'!$AS13=2022,variables!$F$20))),0)</f>
        <v>25</v>
      </c>
      <c r="R13" s="16">
        <f>IF('respostes SINDIC'!Q13=1,(IF('respostes SINDIC'!$AS13=2021,variables!$E$21,IF('respostes SINDIC'!$AS13=2022,variables!$F$21))),0)</f>
        <v>25</v>
      </c>
      <c r="S13" s="16">
        <f>IF('respostes SINDIC'!R13=1,(IF('respostes SINDIC'!$AS13=2021,variables!$E$22,IF('respostes SINDIC'!$AS13=2022,variables!$F$22))),0)</f>
        <v>25</v>
      </c>
      <c r="T13" s="11">
        <f>IF('respostes SINDIC'!S13=1,(IF('respostes SINDIC'!$AS13=2021,variables!$E$23,IF('respostes SINDIC'!$AS13=2022,variables!$F$23))),0)</f>
        <v>0</v>
      </c>
      <c r="U13" s="14">
        <f>IF('respostes SINDIC'!T13=1,(IF('respostes SINDIC'!$AS13=2021,variables!$E$24,IF('respostes SINDIC'!$AS13=2022,variables!$F$24))),0)</f>
        <v>25</v>
      </c>
      <c r="V13" s="8">
        <f>IF('respostes SINDIC'!U13=1,(IF('respostes SINDIC'!$AS13=2021,variables!$E$25,IF('respostes SINDIC'!$AS13=2022,variables!$F$25))),0)</f>
        <v>20</v>
      </c>
      <c r="W13" s="8">
        <f>IF('respostes SINDIC'!V13=1,(IF('respostes SINDIC'!$AS13=2021,variables!$E$26,IF('respostes SINDIC'!$AS13=2022,variables!$F$26))),0)</f>
        <v>5</v>
      </c>
      <c r="X13" s="8">
        <f>IF('respostes SINDIC'!W13=1,(IF('respostes SINDIC'!$AS13=2021,variables!$E$27,IF('respostes SINDIC'!$AS13=2022,variables!$F$27))),0)</f>
        <v>10</v>
      </c>
      <c r="Y13" s="11">
        <f>IF('respostes SINDIC'!X13=1,(IF('respostes SINDIC'!$AS13=2021,variables!$E$28,IF('respostes SINDIC'!$AS13=2022,variables!$F$28))),0)</f>
        <v>0</v>
      </c>
      <c r="Z13" s="11">
        <f>IF('respostes SINDIC'!Y13=1,(IF('respostes SINDIC'!$AS13=2021,variables!$E$29,IF('respostes SINDIC'!$AS13=2022,variables!$F$29))),0)</f>
        <v>30</v>
      </c>
      <c r="AA13" s="18">
        <f>IF('respostes SINDIC'!Z13=1,(IF('respostes SINDIC'!$AS13=2021,variables!$E$30,IF('respostes SINDIC'!$AS13=2022,variables!$F$30))),0)</f>
        <v>0</v>
      </c>
      <c r="AB13" s="18">
        <f>IF('respostes SINDIC'!AA13=1,(IF('respostes SINDIC'!$AS13=2021,variables!$E$31,IF('respostes SINDIC'!$AS13=2022,variables!$F$31))),0)</f>
        <v>25</v>
      </c>
      <c r="AC13" s="18">
        <f>IF('respostes SINDIC'!AB13=1,(IF('respostes SINDIC'!$AS13=2021,variables!$E$32,IF('respostes SINDIC'!$AS13=2022,variables!$F$32))),0)</f>
        <v>25</v>
      </c>
      <c r="AD13" s="18">
        <f>IF('respostes SINDIC'!AC13=1,(IF('respostes SINDIC'!$AS13=2021,variables!$E$33,IF('respostes SINDIC'!$AS13=2022,variables!$F$33))),0)</f>
        <v>0</v>
      </c>
      <c r="AE13" s="20">
        <f>IF('respostes SINDIC'!AD13=1,(IF('respostes SINDIC'!$AS13=2021,variables!$E$34,IF('respostes SINDIC'!$AS13=2022,variables!$F$34))),0)</f>
        <v>0</v>
      </c>
      <c r="AF13" s="20">
        <f>IF('respostes SINDIC'!AE13=1,(IF('respostes SINDIC'!$AS13=2021,variables!$E$35,IF('respostes SINDIC'!$AS13=2022,variables!$F$35))),0)</f>
        <v>0</v>
      </c>
      <c r="AG13" s="20">
        <f>IF('respostes SINDIC'!AF13=1,(IF('respostes SINDIC'!$AS13=2021,variables!$E$36,IF('respostes SINDIC'!$AS13=2022,variables!$F$36))),0)</f>
        <v>0</v>
      </c>
      <c r="AH13" s="20">
        <f>IF('respostes SINDIC'!AG13=1,(IF('respostes SINDIC'!$AS13=2021,variables!$E$37,IF('respostes SINDIC'!$AS13=2022,variables!$F$37))),0)</f>
        <v>0</v>
      </c>
      <c r="AI13" s="14">
        <f>IF('respostes SINDIC'!AH13=1,(IF('respostes SINDIC'!$AS13=2021,variables!$E$38,IF('respostes SINDIC'!$AS13=2022,variables!$F$38))),0)</f>
        <v>25</v>
      </c>
      <c r="AJ13" s="20">
        <f>IF('respostes SINDIC'!AI13=1,(IF('respostes SINDIC'!$AS13=2021,variables!$E$39,IF('respostes SINDIC'!$AS13=2022,variables!$F$39))),0)</f>
        <v>20</v>
      </c>
      <c r="AK13" s="14">
        <f>IF('respostes SINDIC'!AJ13=1,(IF('respostes SINDIC'!$AS13=2021,variables!$E$40,IF('respostes SINDIC'!$AS13=2022,variables!$F$40))),0)</f>
        <v>25</v>
      </c>
      <c r="AL13" s="8">
        <f>IF('respostes SINDIC'!AK13=0,(IF('respostes SINDIC'!$AS13=2021,variables!$E$41,IF('respostes SINDIC'!$AS13=2022,variables!$F$41))),0)</f>
        <v>20</v>
      </c>
      <c r="AM13" s="20">
        <f>IF('respostes SINDIC'!AL13=1,(IF('respostes SINDIC'!$AS13=2021,variables!$E$42,IF('respostes SINDIC'!$AS13=2022,variables!$F$42))),0)</f>
        <v>0</v>
      </c>
      <c r="AN13" s="11">
        <f>IF('respostes SINDIC'!AM13=1,(IF('respostes SINDIC'!$AS13=2021,variables!$E$43,IF('respostes SINDIC'!$AS13=2022,variables!$F$43))),0)</f>
        <v>0</v>
      </c>
      <c r="AO13" s="8">
        <f>IF('respostes SINDIC'!AN13=1,(IF('respostes SINDIC'!$AS13=2021,variables!$E$44,IF('respostes SINDIC'!$AS13=2022,variables!$F$44))),0)</f>
        <v>10</v>
      </c>
      <c r="AP13" s="8">
        <f>IF('respostes SINDIC'!AO13=1,(IF('respostes SINDIC'!$AS13=2021,variables!$E$45,IF('respostes SINDIC'!$AS13=2022,variables!$F$45))),0)</f>
        <v>20</v>
      </c>
      <c r="AQ13" s="20">
        <f>IF('respostes SINDIC'!AP13=1,(IF('respostes SINDIC'!$AS13=2021,variables!$E$46,IF('respostes SINDIC'!$AS13=2022,variables!$F$46))),0)</f>
        <v>0</v>
      </c>
      <c r="AT13">
        <v>2021</v>
      </c>
    </row>
    <row r="14" spans="1:46" x14ac:dyDescent="0.3">
      <c r="A14">
        <v>890450006</v>
      </c>
      <c r="B14" t="str">
        <f>VLOOKUP(A14,'ine i comarca'!$A$1:$H$367,6,0)</f>
        <v>Vallès Occidental</v>
      </c>
      <c r="C14" t="s">
        <v>63</v>
      </c>
      <c r="D14" t="s">
        <v>41</v>
      </c>
      <c r="E14" t="s">
        <v>42</v>
      </c>
      <c r="F14" t="s">
        <v>43</v>
      </c>
      <c r="G14" s="8">
        <f>IF('respostes SINDIC'!F14=1,(IF('respostes SINDIC'!$AS14=2021,variables!$E$10,IF('respostes SINDIC'!$AS14=2022,variables!$F$10))),0)</f>
        <v>7.5</v>
      </c>
      <c r="H14" s="8">
        <f>IF('respostes SINDIC'!G14=1,(IF('respostes SINDIC'!$AS14=2021,variables!$E$11,IF('respostes SINDIC'!$AS14=2022,variables!$F$11))),0)</f>
        <v>7.5</v>
      </c>
      <c r="I14" s="14">
        <f>IF('respostes SINDIC'!H14=1,(IF('respostes SINDIC'!$AS14=2021,variables!$E$12,IF('respostes SINDIC'!$AS14=2022,variables!$F$12))),0)</f>
        <v>25</v>
      </c>
      <c r="J14" s="11">
        <f>IF('respostes SINDIC'!I14=1,(IF('respostes SINDIC'!$AS14=2021,variables!$E$13,IF('respostes SINDIC'!$AS14=2022,variables!$F$13))),0)</f>
        <v>2.5</v>
      </c>
      <c r="K14" s="11">
        <f>IF('respostes SINDIC'!J14=1,(IF('respostes SINDIC'!$AS14=2021,variables!$E$14,IF('respostes SINDIC'!$AS14=2022,variables!$F$14))),0)</f>
        <v>2.5</v>
      </c>
      <c r="L14" s="11">
        <f>IF('respostes SINDIC'!K14=1,(IF('respostes SINDIC'!$AS14=2021,variables!$E$15,IF('respostes SINDIC'!$AS14=2022,variables!$F$15))),0)</f>
        <v>2.5</v>
      </c>
      <c r="M14" s="11">
        <f>IF('respostes SINDIC'!L14=1,(IF('respostes SINDIC'!$AS14=2021,variables!$E$16,IF('respostes SINDIC'!$AS14=2022,variables!$F$16))),0)</f>
        <v>2.5</v>
      </c>
      <c r="N14" s="11">
        <f>IF('respostes SINDIC'!M14=1,(IF('respostes SINDIC'!$AS14=2021,variables!$E$17,IF('respostes SINDIC'!$AS14=2022,variables!$F$17))),0)</f>
        <v>2.5</v>
      </c>
      <c r="O14" s="11">
        <f>IF('respostes SINDIC'!N14="Dintre de termini",(IF('respostes SINDIC'!$AS14=2021,variables!$E$18,IF('respostes SINDIC'!$AS14=2022,variables!$F$18))),0)</f>
        <v>20</v>
      </c>
      <c r="P14" s="16">
        <f>IF('respostes SINDIC'!O14="Null",0,(IF('respostes SINDIC'!$AS14=2021,variables!$E$20,IF('respostes SINDIC'!$AS14=2022,variables!$F$20))))</f>
        <v>25</v>
      </c>
      <c r="Q14" s="16">
        <f>IF('respostes SINDIC'!P14=1,(IF('respostes SINDIC'!$AS14=2021,variables!$E$20,IF('respostes SINDIC'!$AS14=2022,variables!$F$20))),0)</f>
        <v>25</v>
      </c>
      <c r="R14" s="16">
        <f>IF('respostes SINDIC'!Q14=1,(IF('respostes SINDIC'!$AS14=2021,variables!$E$21,IF('respostes SINDIC'!$AS14=2022,variables!$F$21))),0)</f>
        <v>25</v>
      </c>
      <c r="S14" s="16">
        <f>IF('respostes SINDIC'!R14=1,(IF('respostes SINDIC'!$AS14=2021,variables!$E$22,IF('respostes SINDIC'!$AS14=2022,variables!$F$22))),0)</f>
        <v>25</v>
      </c>
      <c r="T14" s="11">
        <f>IF('respostes SINDIC'!S14=1,(IF('respostes SINDIC'!$AS14=2021,variables!$E$23,IF('respostes SINDIC'!$AS14=2022,variables!$F$23))),0)</f>
        <v>35</v>
      </c>
      <c r="U14" s="14">
        <f>IF('respostes SINDIC'!T14=1,(IF('respostes SINDIC'!$AS14=2021,variables!$E$24,IF('respostes SINDIC'!$AS14=2022,variables!$F$24))),0)</f>
        <v>25</v>
      </c>
      <c r="V14" s="8">
        <f>IF('respostes SINDIC'!U14=1,(IF('respostes SINDIC'!$AS14=2021,variables!$E$25,IF('respostes SINDIC'!$AS14=2022,variables!$F$25))),0)</f>
        <v>20</v>
      </c>
      <c r="W14" s="8">
        <f>IF('respostes SINDIC'!V14=1,(IF('respostes SINDIC'!$AS14=2021,variables!$E$26,IF('respostes SINDIC'!$AS14=2022,variables!$F$26))),0)</f>
        <v>5</v>
      </c>
      <c r="X14" s="8">
        <f>IF('respostes SINDIC'!W14=1,(IF('respostes SINDIC'!$AS14=2021,variables!$E$27,IF('respostes SINDIC'!$AS14=2022,variables!$F$27))),0)</f>
        <v>10</v>
      </c>
      <c r="Y14" s="11">
        <f>IF('respostes SINDIC'!X14=1,(IF('respostes SINDIC'!$AS14=2021,variables!$E$28,IF('respostes SINDIC'!$AS14=2022,variables!$F$28))),0)</f>
        <v>2.5</v>
      </c>
      <c r="Z14" s="11">
        <f>IF('respostes SINDIC'!Y14=1,(IF('respostes SINDIC'!$AS14=2021,variables!$E$29,IF('respostes SINDIC'!$AS14=2022,variables!$F$29))),0)</f>
        <v>30</v>
      </c>
      <c r="AA14" s="18">
        <f>IF('respostes SINDIC'!Z14=1,(IF('respostes SINDIC'!$AS14=2021,variables!$E$30,IF('respostes SINDIC'!$AS14=2022,variables!$F$30))),0)</f>
        <v>25</v>
      </c>
      <c r="AB14" s="18">
        <f>IF('respostes SINDIC'!AA14=1,(IF('respostes SINDIC'!$AS14=2021,variables!$E$31,IF('respostes SINDIC'!$AS14=2022,variables!$F$31))),0)</f>
        <v>25</v>
      </c>
      <c r="AC14" s="18">
        <f>IF('respostes SINDIC'!AB14=1,(IF('respostes SINDIC'!$AS14=2021,variables!$E$32,IF('respostes SINDIC'!$AS14=2022,variables!$F$32))),0)</f>
        <v>25</v>
      </c>
      <c r="AD14" s="18">
        <f>IF('respostes SINDIC'!AC14=1,(IF('respostes SINDIC'!$AS14=2021,variables!$E$33,IF('respostes SINDIC'!$AS14=2022,variables!$F$33))),0)</f>
        <v>0</v>
      </c>
      <c r="AE14" s="20">
        <f>IF('respostes SINDIC'!AD14=1,(IF('respostes SINDIC'!$AS14=2021,variables!$E$34,IF('respostes SINDIC'!$AS14=2022,variables!$F$34))),0)</f>
        <v>0</v>
      </c>
      <c r="AF14" s="20">
        <f>IF('respostes SINDIC'!AE14=1,(IF('respostes SINDIC'!$AS14=2021,variables!$E$35,IF('respostes SINDIC'!$AS14=2022,variables!$F$35))),0)</f>
        <v>20</v>
      </c>
      <c r="AG14" s="20">
        <f>IF('respostes SINDIC'!AF14=1,(IF('respostes SINDIC'!$AS14=2021,variables!$E$36,IF('respostes SINDIC'!$AS14=2022,variables!$F$36))),0)</f>
        <v>0</v>
      </c>
      <c r="AH14" s="20">
        <f>IF('respostes SINDIC'!AG14=1,(IF('respostes SINDIC'!$AS14=2021,variables!$E$37,IF('respostes SINDIC'!$AS14=2022,variables!$F$37))),0)</f>
        <v>0</v>
      </c>
      <c r="AI14" s="14">
        <f>IF('respostes SINDIC'!AH14=1,(IF('respostes SINDIC'!$AS14=2021,variables!$E$38,IF('respostes SINDIC'!$AS14=2022,variables!$F$38))),0)</f>
        <v>25</v>
      </c>
      <c r="AJ14" s="20">
        <f>IF('respostes SINDIC'!AI14=1,(IF('respostes SINDIC'!$AS14=2021,variables!$E$39,IF('respostes SINDIC'!$AS14=2022,variables!$F$39))),0)</f>
        <v>20</v>
      </c>
      <c r="AK14" s="14">
        <f>IF('respostes SINDIC'!AJ14=1,(IF('respostes SINDIC'!$AS14=2021,variables!$E$40,IF('respostes SINDIC'!$AS14=2022,variables!$F$40))),0)</f>
        <v>25</v>
      </c>
      <c r="AL14" s="8">
        <f>IF('respostes SINDIC'!AK14=0,(IF('respostes SINDIC'!$AS14=2021,variables!$E$41,IF('respostes SINDIC'!$AS14=2022,variables!$F$41))),0)</f>
        <v>20</v>
      </c>
      <c r="AM14" s="20">
        <f>IF('respostes SINDIC'!AL14=1,(IF('respostes SINDIC'!$AS14=2021,variables!$E$42,IF('respostes SINDIC'!$AS14=2022,variables!$F$42))),0)</f>
        <v>10</v>
      </c>
      <c r="AN14" s="11">
        <f>IF('respostes SINDIC'!AM14=1,(IF('respostes SINDIC'!$AS14=2021,variables!$E$43,IF('respostes SINDIC'!$AS14=2022,variables!$F$43))),0)</f>
        <v>0</v>
      </c>
      <c r="AO14" s="8">
        <f>IF('respostes SINDIC'!AN14=1,(IF('respostes SINDIC'!$AS14=2021,variables!$E$44,IF('respostes SINDIC'!$AS14=2022,variables!$F$44))),0)</f>
        <v>0</v>
      </c>
      <c r="AP14" s="8">
        <f>IF('respostes SINDIC'!AO14=1,(IF('respostes SINDIC'!$AS14=2021,variables!$E$45,IF('respostes SINDIC'!$AS14=2022,variables!$F$45))),0)</f>
        <v>0</v>
      </c>
      <c r="AQ14" s="20">
        <f>IF('respostes SINDIC'!AP14=1,(IF('respostes SINDIC'!$AS14=2021,variables!$E$46,IF('respostes SINDIC'!$AS14=2022,variables!$F$46))),0)</f>
        <v>0</v>
      </c>
      <c r="AT14">
        <v>2021</v>
      </c>
    </row>
    <row r="15" spans="1:46" x14ac:dyDescent="0.3">
      <c r="A15">
        <v>801680001</v>
      </c>
      <c r="B15" t="str">
        <f>VLOOKUP(A15,'ine i comarca'!$A$1:$H$367,6,0)</f>
        <v>Berguedà</v>
      </c>
      <c r="C15" t="s">
        <v>64</v>
      </c>
      <c r="D15" t="s">
        <v>41</v>
      </c>
      <c r="E15" t="s">
        <v>42</v>
      </c>
      <c r="F15" t="s">
        <v>48</v>
      </c>
      <c r="G15" s="8">
        <f>IF('respostes SINDIC'!F15=1,(IF('respostes SINDIC'!$AS15=2021,variables!$E$10,IF('respostes SINDIC'!$AS15=2022,variables!$F$10))),0)</f>
        <v>7.5</v>
      </c>
      <c r="H15" s="8">
        <f>IF('respostes SINDIC'!G15=1,(IF('respostes SINDIC'!$AS15=2021,variables!$E$11,IF('respostes SINDIC'!$AS15=2022,variables!$F$11))),0)</f>
        <v>7.5</v>
      </c>
      <c r="I15" s="14">
        <f>IF('respostes SINDIC'!H15=1,(IF('respostes SINDIC'!$AS15=2021,variables!$E$12,IF('respostes SINDIC'!$AS15=2022,variables!$F$12))),0)</f>
        <v>25</v>
      </c>
      <c r="J15" s="11">
        <f>IF('respostes SINDIC'!I15=1,(IF('respostes SINDIC'!$AS15=2021,variables!$E$13,IF('respostes SINDIC'!$AS15=2022,variables!$F$13))),0)</f>
        <v>2.5</v>
      </c>
      <c r="K15" s="11">
        <f>IF('respostes SINDIC'!J15=1,(IF('respostes SINDIC'!$AS15=2021,variables!$E$14,IF('respostes SINDIC'!$AS15=2022,variables!$F$14))),0)</f>
        <v>0</v>
      </c>
      <c r="L15" s="11">
        <f>IF('respostes SINDIC'!K15=1,(IF('respostes SINDIC'!$AS15=2021,variables!$E$15,IF('respostes SINDIC'!$AS15=2022,variables!$F$15))),0)</f>
        <v>0</v>
      </c>
      <c r="M15" s="11">
        <f>IF('respostes SINDIC'!L15=1,(IF('respostes SINDIC'!$AS15=2021,variables!$E$16,IF('respostes SINDIC'!$AS15=2022,variables!$F$16))),0)</f>
        <v>0</v>
      </c>
      <c r="N15" s="11">
        <f>IF('respostes SINDIC'!M15=1,(IF('respostes SINDIC'!$AS15=2021,variables!$E$17,IF('respostes SINDIC'!$AS15=2022,variables!$F$17))),0)</f>
        <v>0</v>
      </c>
      <c r="O15" s="11">
        <f>IF('respostes SINDIC'!N15="Dintre de termini",(IF('respostes SINDIC'!$AS15=2021,variables!$E$18,IF('respostes SINDIC'!$AS15=2022,variables!$F$18))),0)</f>
        <v>0</v>
      </c>
      <c r="P15" s="16">
        <f>IF('respostes SINDIC'!O15="Null",0,(IF('respostes SINDIC'!$AS15=2021,variables!$E$20,IF('respostes SINDIC'!$AS15=2022,variables!$F$20))))</f>
        <v>25</v>
      </c>
      <c r="Q15" s="16">
        <f>IF('respostes SINDIC'!P15=1,(IF('respostes SINDIC'!$AS15=2021,variables!$E$20,IF('respostes SINDIC'!$AS15=2022,variables!$F$20))),0)</f>
        <v>25</v>
      </c>
      <c r="R15" s="16">
        <f>IF('respostes SINDIC'!Q15=1,(IF('respostes SINDIC'!$AS15=2021,variables!$E$21,IF('respostes SINDIC'!$AS15=2022,variables!$F$21))),0)</f>
        <v>25</v>
      </c>
      <c r="S15" s="16">
        <f>IF('respostes SINDIC'!R15=1,(IF('respostes SINDIC'!$AS15=2021,variables!$E$22,IF('respostes SINDIC'!$AS15=2022,variables!$F$22))),0)</f>
        <v>25</v>
      </c>
      <c r="T15" s="11">
        <f>IF('respostes SINDIC'!S15=1,(IF('respostes SINDIC'!$AS15=2021,variables!$E$23,IF('respostes SINDIC'!$AS15=2022,variables!$F$23))),0)</f>
        <v>35</v>
      </c>
      <c r="U15" s="14">
        <f>IF('respostes SINDIC'!T15=1,(IF('respostes SINDIC'!$AS15=2021,variables!$E$24,IF('respostes SINDIC'!$AS15=2022,variables!$F$24))),0)</f>
        <v>25</v>
      </c>
      <c r="V15" s="8">
        <f>IF('respostes SINDIC'!U15=1,(IF('respostes SINDIC'!$AS15=2021,variables!$E$25,IF('respostes SINDIC'!$AS15=2022,variables!$F$25))),0)</f>
        <v>20</v>
      </c>
      <c r="W15" s="8">
        <f>IF('respostes SINDIC'!V15=1,(IF('respostes SINDIC'!$AS15=2021,variables!$E$26,IF('respostes SINDIC'!$AS15=2022,variables!$F$26))),0)</f>
        <v>5</v>
      </c>
      <c r="X15" s="8">
        <f>IF('respostes SINDIC'!W15=1,(IF('respostes SINDIC'!$AS15=2021,variables!$E$27,IF('respostes SINDIC'!$AS15=2022,variables!$F$27))),0)</f>
        <v>10</v>
      </c>
      <c r="Y15" s="11">
        <f>IF('respostes SINDIC'!X15=1,(IF('respostes SINDIC'!$AS15=2021,variables!$E$28,IF('respostes SINDIC'!$AS15=2022,variables!$F$28))),0)</f>
        <v>0</v>
      </c>
      <c r="Z15" s="11">
        <f>IF('respostes SINDIC'!Y15=1,(IF('respostes SINDIC'!$AS15=2021,variables!$E$29,IF('respostes SINDIC'!$AS15=2022,variables!$F$29))),0)</f>
        <v>30</v>
      </c>
      <c r="AA15" s="18">
        <f>IF('respostes SINDIC'!Z15=1,(IF('respostes SINDIC'!$AS15=2021,variables!$E$30,IF('respostes SINDIC'!$AS15=2022,variables!$F$30))),0)</f>
        <v>25</v>
      </c>
      <c r="AB15" s="18">
        <f>IF('respostes SINDIC'!AA15=1,(IF('respostes SINDIC'!$AS15=2021,variables!$E$31,IF('respostes SINDIC'!$AS15=2022,variables!$F$31))),0)</f>
        <v>25</v>
      </c>
      <c r="AC15" s="18">
        <f>IF('respostes SINDIC'!AB15=1,(IF('respostes SINDIC'!$AS15=2021,variables!$E$32,IF('respostes SINDIC'!$AS15=2022,variables!$F$32))),0)</f>
        <v>25</v>
      </c>
      <c r="AD15" s="18">
        <f>IF('respostes SINDIC'!AC15=1,(IF('respostes SINDIC'!$AS15=2021,variables!$E$33,IF('respostes SINDIC'!$AS15=2022,variables!$F$33))),0)</f>
        <v>0</v>
      </c>
      <c r="AE15" s="20">
        <f>IF('respostes SINDIC'!AD15=1,(IF('respostes SINDIC'!$AS15=2021,variables!$E$34,IF('respostes SINDIC'!$AS15=2022,variables!$F$34))),0)</f>
        <v>0</v>
      </c>
      <c r="AF15" s="20">
        <f>IF('respostes SINDIC'!AE15=1,(IF('respostes SINDIC'!$AS15=2021,variables!$E$35,IF('respostes SINDIC'!$AS15=2022,variables!$F$35))),0)</f>
        <v>0</v>
      </c>
      <c r="AG15" s="20">
        <f>IF('respostes SINDIC'!AF15=1,(IF('respostes SINDIC'!$AS15=2021,variables!$E$36,IF('respostes SINDIC'!$AS15=2022,variables!$F$36))),0)</f>
        <v>0</v>
      </c>
      <c r="AH15" s="20">
        <f>IF('respostes SINDIC'!AG15=1,(IF('respostes SINDIC'!$AS15=2021,variables!$E$37,IF('respostes SINDIC'!$AS15=2022,variables!$F$37))),0)</f>
        <v>0</v>
      </c>
      <c r="AI15" s="14">
        <f>IF('respostes SINDIC'!AH15=1,(IF('respostes SINDIC'!$AS15=2021,variables!$E$38,IF('respostes SINDIC'!$AS15=2022,variables!$F$38))),0)</f>
        <v>25</v>
      </c>
      <c r="AJ15" s="20">
        <f>IF('respostes SINDIC'!AI15=1,(IF('respostes SINDIC'!$AS15=2021,variables!$E$39,IF('respostes SINDIC'!$AS15=2022,variables!$F$39))),0)</f>
        <v>20</v>
      </c>
      <c r="AK15" s="14">
        <f>IF('respostes SINDIC'!AJ15=1,(IF('respostes SINDIC'!$AS15=2021,variables!$E$40,IF('respostes SINDIC'!$AS15=2022,variables!$F$40))),0)</f>
        <v>25</v>
      </c>
      <c r="AL15" s="8">
        <f>IF('respostes SINDIC'!AK15=0,(IF('respostes SINDIC'!$AS15=2021,variables!$E$41,IF('respostes SINDIC'!$AS15=2022,variables!$F$41))),0)</f>
        <v>20</v>
      </c>
      <c r="AM15" s="20">
        <f>IF('respostes SINDIC'!AL15=1,(IF('respostes SINDIC'!$AS15=2021,variables!$E$42,IF('respostes SINDIC'!$AS15=2022,variables!$F$42))),0)</f>
        <v>10</v>
      </c>
      <c r="AN15" s="11">
        <f>IF('respostes SINDIC'!AM15=1,(IF('respostes SINDIC'!$AS15=2021,variables!$E$43,IF('respostes SINDIC'!$AS15=2022,variables!$F$43))),0)</f>
        <v>0</v>
      </c>
      <c r="AO15" s="8">
        <f>IF('respostes SINDIC'!AN15=1,(IF('respostes SINDIC'!$AS15=2021,variables!$E$44,IF('respostes SINDIC'!$AS15=2022,variables!$F$44))),0)</f>
        <v>0</v>
      </c>
      <c r="AP15" s="8">
        <f>IF('respostes SINDIC'!AO15=1,(IF('respostes SINDIC'!$AS15=2021,variables!$E$45,IF('respostes SINDIC'!$AS15=2022,variables!$F$45))),0)</f>
        <v>0</v>
      </c>
      <c r="AQ15" s="20">
        <f>IF('respostes SINDIC'!AP15=1,(IF('respostes SINDIC'!$AS15=2021,variables!$E$46,IF('respostes SINDIC'!$AS15=2022,variables!$F$46))),0)</f>
        <v>0</v>
      </c>
      <c r="AT15">
        <v>2021</v>
      </c>
    </row>
    <row r="16" spans="1:46" x14ac:dyDescent="0.3">
      <c r="A16">
        <v>801740003</v>
      </c>
      <c r="B16" t="str">
        <f>VLOOKUP(A16,'ine i comarca'!$A$1:$H$367,6,0)</f>
        <v>Osona</v>
      </c>
      <c r="C16" t="s">
        <v>65</v>
      </c>
      <c r="D16" t="s">
        <v>41</v>
      </c>
      <c r="E16" t="s">
        <v>42</v>
      </c>
      <c r="F16" t="s">
        <v>48</v>
      </c>
      <c r="G16" s="8">
        <f>IF('respostes SINDIC'!F16=1,(IF('respostes SINDIC'!$AS16=2021,variables!$E$10,IF('respostes SINDIC'!$AS16=2022,variables!$F$10))),0)</f>
        <v>7.5</v>
      </c>
      <c r="H16" s="8">
        <f>IF('respostes SINDIC'!G16=1,(IF('respostes SINDIC'!$AS16=2021,variables!$E$11,IF('respostes SINDIC'!$AS16=2022,variables!$F$11))),0)</f>
        <v>7.5</v>
      </c>
      <c r="I16" s="14">
        <f>IF('respostes SINDIC'!H16=1,(IF('respostes SINDIC'!$AS16=2021,variables!$E$12,IF('respostes SINDIC'!$AS16=2022,variables!$F$12))),0)</f>
        <v>25</v>
      </c>
      <c r="J16" s="11">
        <f>IF('respostes SINDIC'!I16=1,(IF('respostes SINDIC'!$AS16=2021,variables!$E$13,IF('respostes SINDIC'!$AS16=2022,variables!$F$13))),0)</f>
        <v>2.5</v>
      </c>
      <c r="K16" s="11">
        <f>IF('respostes SINDIC'!J16=1,(IF('respostes SINDIC'!$AS16=2021,variables!$E$14,IF('respostes SINDIC'!$AS16=2022,variables!$F$14))),0)</f>
        <v>0</v>
      </c>
      <c r="L16" s="11">
        <f>IF('respostes SINDIC'!K16=1,(IF('respostes SINDIC'!$AS16=2021,variables!$E$15,IF('respostes SINDIC'!$AS16=2022,variables!$F$15))),0)</f>
        <v>0</v>
      </c>
      <c r="M16" s="11">
        <f>IF('respostes SINDIC'!L16=1,(IF('respostes SINDIC'!$AS16=2021,variables!$E$16,IF('respostes SINDIC'!$AS16=2022,variables!$F$16))),0)</f>
        <v>0</v>
      </c>
      <c r="N16" s="11">
        <f>IF('respostes SINDIC'!M16=1,(IF('respostes SINDIC'!$AS16=2021,variables!$E$17,IF('respostes SINDIC'!$AS16=2022,variables!$F$17))),0)</f>
        <v>0</v>
      </c>
      <c r="O16" s="11">
        <f>IF('respostes SINDIC'!N16="Dintre de termini",(IF('respostes SINDIC'!$AS16=2021,variables!$E$18,IF('respostes SINDIC'!$AS16=2022,variables!$F$18))),0)</f>
        <v>0</v>
      </c>
      <c r="P16" s="16">
        <f>IF('respostes SINDIC'!O16="Null",0,(IF('respostes SINDIC'!$AS16=2021,variables!$E$20,IF('respostes SINDIC'!$AS16=2022,variables!$F$20))))</f>
        <v>25</v>
      </c>
      <c r="Q16" s="16">
        <f>IF('respostes SINDIC'!P16=1,(IF('respostes SINDIC'!$AS16=2021,variables!$E$20,IF('respostes SINDIC'!$AS16=2022,variables!$F$20))),0)</f>
        <v>0</v>
      </c>
      <c r="R16" s="16">
        <f>IF('respostes SINDIC'!Q16=1,(IF('respostes SINDIC'!$AS16=2021,variables!$E$21,IF('respostes SINDIC'!$AS16=2022,variables!$F$21))),0)</f>
        <v>0</v>
      </c>
      <c r="S16" s="16">
        <f>IF('respostes SINDIC'!R16=1,(IF('respostes SINDIC'!$AS16=2021,variables!$E$22,IF('respostes SINDIC'!$AS16=2022,variables!$F$22))),0)</f>
        <v>0</v>
      </c>
      <c r="T16" s="11">
        <f>IF('respostes SINDIC'!S16=1,(IF('respostes SINDIC'!$AS16=2021,variables!$E$23,IF('respostes SINDIC'!$AS16=2022,variables!$F$23))),0)</f>
        <v>35</v>
      </c>
      <c r="U16" s="14">
        <f>IF('respostes SINDIC'!T16=1,(IF('respostes SINDIC'!$AS16=2021,variables!$E$24,IF('respostes SINDIC'!$AS16=2022,variables!$F$24))),0)</f>
        <v>25</v>
      </c>
      <c r="V16" s="8">
        <f>IF('respostes SINDIC'!U16=1,(IF('respostes SINDIC'!$AS16=2021,variables!$E$25,IF('respostes SINDIC'!$AS16=2022,variables!$F$25))),0)</f>
        <v>20</v>
      </c>
      <c r="W16" s="8">
        <f>IF('respostes SINDIC'!V16=1,(IF('respostes SINDIC'!$AS16=2021,variables!$E$26,IF('respostes SINDIC'!$AS16=2022,variables!$F$26))),0)</f>
        <v>5</v>
      </c>
      <c r="X16" s="8">
        <f>IF('respostes SINDIC'!W16=1,(IF('respostes SINDIC'!$AS16=2021,variables!$E$27,IF('respostes SINDIC'!$AS16=2022,variables!$F$27))),0)</f>
        <v>10</v>
      </c>
      <c r="Y16" s="11">
        <f>IF('respostes SINDIC'!X16=1,(IF('respostes SINDIC'!$AS16=2021,variables!$E$28,IF('respostes SINDIC'!$AS16=2022,variables!$F$28))),0)</f>
        <v>0</v>
      </c>
      <c r="Z16" s="11">
        <f>IF('respostes SINDIC'!Y16=1,(IF('respostes SINDIC'!$AS16=2021,variables!$E$29,IF('respostes SINDIC'!$AS16=2022,variables!$F$29))),0)</f>
        <v>30</v>
      </c>
      <c r="AA16" s="18">
        <f>IF('respostes SINDIC'!Z16=1,(IF('respostes SINDIC'!$AS16=2021,variables!$E$30,IF('respostes SINDIC'!$AS16=2022,variables!$F$30))),0)</f>
        <v>0</v>
      </c>
      <c r="AB16" s="18">
        <f>IF('respostes SINDIC'!AA16=1,(IF('respostes SINDIC'!$AS16=2021,variables!$E$31,IF('respostes SINDIC'!$AS16=2022,variables!$F$31))),0)</f>
        <v>0</v>
      </c>
      <c r="AC16" s="18">
        <f>IF('respostes SINDIC'!AB16=1,(IF('respostes SINDIC'!$AS16=2021,variables!$E$32,IF('respostes SINDIC'!$AS16=2022,variables!$F$32))),0)</f>
        <v>0</v>
      </c>
      <c r="AD16" s="18">
        <f>IF('respostes SINDIC'!AC16=1,(IF('respostes SINDIC'!$AS16=2021,variables!$E$33,IF('respostes SINDIC'!$AS16=2022,variables!$F$33))),0)</f>
        <v>0</v>
      </c>
      <c r="AE16" s="20">
        <f>IF('respostes SINDIC'!AD16=1,(IF('respostes SINDIC'!$AS16=2021,variables!$E$34,IF('respostes SINDIC'!$AS16=2022,variables!$F$34))),0)</f>
        <v>0</v>
      </c>
      <c r="AF16" s="20">
        <f>IF('respostes SINDIC'!AE16=1,(IF('respostes SINDIC'!$AS16=2021,variables!$E$35,IF('respostes SINDIC'!$AS16=2022,variables!$F$35))),0)</f>
        <v>0</v>
      </c>
      <c r="AG16" s="20">
        <f>IF('respostes SINDIC'!AF16=1,(IF('respostes SINDIC'!$AS16=2021,variables!$E$36,IF('respostes SINDIC'!$AS16=2022,variables!$F$36))),0)</f>
        <v>0</v>
      </c>
      <c r="AH16" s="20">
        <f>IF('respostes SINDIC'!AG16=1,(IF('respostes SINDIC'!$AS16=2021,variables!$E$37,IF('respostes SINDIC'!$AS16=2022,variables!$F$37))),0)</f>
        <v>0</v>
      </c>
      <c r="AI16" s="14">
        <f>IF('respostes SINDIC'!AH16=1,(IF('respostes SINDIC'!$AS16=2021,variables!$E$38,IF('respostes SINDIC'!$AS16=2022,variables!$F$38))),0)</f>
        <v>25</v>
      </c>
      <c r="AJ16" s="20">
        <f>IF('respostes SINDIC'!AI16=1,(IF('respostes SINDIC'!$AS16=2021,variables!$E$39,IF('respostes SINDIC'!$AS16=2022,variables!$F$39))),0)</f>
        <v>20</v>
      </c>
      <c r="AK16" s="14">
        <f>IF('respostes SINDIC'!AJ16=1,(IF('respostes SINDIC'!$AS16=2021,variables!$E$40,IF('respostes SINDIC'!$AS16=2022,variables!$F$40))),0)</f>
        <v>25</v>
      </c>
      <c r="AL16" s="8">
        <f>IF('respostes SINDIC'!AK16=0,(IF('respostes SINDIC'!$AS16=2021,variables!$E$41,IF('respostes SINDIC'!$AS16=2022,variables!$F$41))),0)</f>
        <v>0</v>
      </c>
      <c r="AM16" s="20">
        <f>IF('respostes SINDIC'!AL16=1,(IF('respostes SINDIC'!$AS16=2021,variables!$E$42,IF('respostes SINDIC'!$AS16=2022,variables!$F$42))),0)</f>
        <v>10</v>
      </c>
      <c r="AN16" s="11">
        <f>IF('respostes SINDIC'!AM16=1,(IF('respostes SINDIC'!$AS16=2021,variables!$E$43,IF('respostes SINDIC'!$AS16=2022,variables!$F$43))),0)</f>
        <v>0</v>
      </c>
      <c r="AO16" s="8">
        <f>IF('respostes SINDIC'!AN16=1,(IF('respostes SINDIC'!$AS16=2021,variables!$E$44,IF('respostes SINDIC'!$AS16=2022,variables!$F$44))),0)</f>
        <v>0</v>
      </c>
      <c r="AP16" s="8">
        <f>IF('respostes SINDIC'!AO16=1,(IF('respostes SINDIC'!$AS16=2021,variables!$E$45,IF('respostes SINDIC'!$AS16=2022,variables!$F$45))),0)</f>
        <v>0</v>
      </c>
      <c r="AQ16" s="20">
        <f>IF('respostes SINDIC'!AP16=1,(IF('respostes SINDIC'!$AS16=2021,variables!$E$46,IF('respostes SINDIC'!$AS16=2022,variables!$F$46))),0)</f>
        <v>0</v>
      </c>
      <c r="AT16">
        <v>2021</v>
      </c>
    </row>
    <row r="17" spans="1:46" x14ac:dyDescent="0.3">
      <c r="A17">
        <v>801800000</v>
      </c>
      <c r="B17" t="str">
        <f>VLOOKUP(A17,'ine i comarca'!$A$1:$H$367,6,0)</f>
        <v>Bages</v>
      </c>
      <c r="C17" t="s">
        <v>66</v>
      </c>
      <c r="D17" t="s">
        <v>41</v>
      </c>
      <c r="E17" t="s">
        <v>42</v>
      </c>
      <c r="F17" t="s">
        <v>48</v>
      </c>
      <c r="G17" s="8">
        <f>IF('respostes SINDIC'!F17=1,(IF('respostes SINDIC'!$AS17=2021,variables!$E$10,IF('respostes SINDIC'!$AS17=2022,variables!$F$10))),0)</f>
        <v>7.5</v>
      </c>
      <c r="H17" s="8">
        <f>IF('respostes SINDIC'!G17=1,(IF('respostes SINDIC'!$AS17=2021,variables!$E$11,IF('respostes SINDIC'!$AS17=2022,variables!$F$11))),0)</f>
        <v>7.5</v>
      </c>
      <c r="I17" s="14">
        <f>IF('respostes SINDIC'!H17=1,(IF('respostes SINDIC'!$AS17=2021,variables!$E$12,IF('respostes SINDIC'!$AS17=2022,variables!$F$12))),0)</f>
        <v>25</v>
      </c>
      <c r="J17" s="11">
        <f>IF('respostes SINDIC'!I17=1,(IF('respostes SINDIC'!$AS17=2021,variables!$E$13,IF('respostes SINDIC'!$AS17=2022,variables!$F$13))),0)</f>
        <v>2.5</v>
      </c>
      <c r="K17" s="11">
        <f>IF('respostes SINDIC'!J17=1,(IF('respostes SINDIC'!$AS17=2021,variables!$E$14,IF('respostes SINDIC'!$AS17=2022,variables!$F$14))),0)</f>
        <v>0</v>
      </c>
      <c r="L17" s="11">
        <f>IF('respostes SINDIC'!K17=1,(IF('respostes SINDIC'!$AS17=2021,variables!$E$15,IF('respostes SINDIC'!$AS17=2022,variables!$F$15))),0)</f>
        <v>0</v>
      </c>
      <c r="M17" s="11">
        <f>IF('respostes SINDIC'!L17=1,(IF('respostes SINDIC'!$AS17=2021,variables!$E$16,IF('respostes SINDIC'!$AS17=2022,variables!$F$16))),0)</f>
        <v>0</v>
      </c>
      <c r="N17" s="11">
        <f>IF('respostes SINDIC'!M17=1,(IF('respostes SINDIC'!$AS17=2021,variables!$E$17,IF('respostes SINDIC'!$AS17=2022,variables!$F$17))),0)</f>
        <v>0</v>
      </c>
      <c r="O17" s="11">
        <f>IF('respostes SINDIC'!N17="Dintre de termini",(IF('respostes SINDIC'!$AS17=2021,variables!$E$18,IF('respostes SINDIC'!$AS17=2022,variables!$F$18))),0)</f>
        <v>0</v>
      </c>
      <c r="P17" s="16">
        <f>IF('respostes SINDIC'!O17="Null",0,(IF('respostes SINDIC'!$AS17=2021,variables!$E$20,IF('respostes SINDIC'!$AS17=2022,variables!$F$20))))</f>
        <v>25</v>
      </c>
      <c r="Q17" s="16">
        <f>IF('respostes SINDIC'!P17=1,(IF('respostes SINDIC'!$AS17=2021,variables!$E$20,IF('respostes SINDIC'!$AS17=2022,variables!$F$20))),0)</f>
        <v>25</v>
      </c>
      <c r="R17" s="16">
        <f>IF('respostes SINDIC'!Q17=1,(IF('respostes SINDIC'!$AS17=2021,variables!$E$21,IF('respostes SINDIC'!$AS17=2022,variables!$F$21))),0)</f>
        <v>25</v>
      </c>
      <c r="S17" s="16">
        <f>IF('respostes SINDIC'!R17=1,(IF('respostes SINDIC'!$AS17=2021,variables!$E$22,IF('respostes SINDIC'!$AS17=2022,variables!$F$22))),0)</f>
        <v>25</v>
      </c>
      <c r="T17" s="11">
        <f>IF('respostes SINDIC'!S17=1,(IF('respostes SINDIC'!$AS17=2021,variables!$E$23,IF('respostes SINDIC'!$AS17=2022,variables!$F$23))),0)</f>
        <v>35</v>
      </c>
      <c r="U17" s="14">
        <f>IF('respostes SINDIC'!T17=1,(IF('respostes SINDIC'!$AS17=2021,variables!$E$24,IF('respostes SINDIC'!$AS17=2022,variables!$F$24))),0)</f>
        <v>25</v>
      </c>
      <c r="V17" s="8">
        <f>IF('respostes SINDIC'!U17=1,(IF('respostes SINDIC'!$AS17=2021,variables!$E$25,IF('respostes SINDIC'!$AS17=2022,variables!$F$25))),0)</f>
        <v>20</v>
      </c>
      <c r="W17" s="8">
        <f>IF('respostes SINDIC'!V17=1,(IF('respostes SINDIC'!$AS17=2021,variables!$E$26,IF('respostes SINDIC'!$AS17=2022,variables!$F$26))),0)</f>
        <v>5</v>
      </c>
      <c r="X17" s="8">
        <f>IF('respostes SINDIC'!W17=1,(IF('respostes SINDIC'!$AS17=2021,variables!$E$27,IF('respostes SINDIC'!$AS17=2022,variables!$F$27))),0)</f>
        <v>10</v>
      </c>
      <c r="Y17" s="11">
        <f>IF('respostes SINDIC'!X17=1,(IF('respostes SINDIC'!$AS17=2021,variables!$E$28,IF('respostes SINDIC'!$AS17=2022,variables!$F$28))),0)</f>
        <v>0</v>
      </c>
      <c r="Z17" s="11">
        <f>IF('respostes SINDIC'!Y17=1,(IF('respostes SINDIC'!$AS17=2021,variables!$E$29,IF('respostes SINDIC'!$AS17=2022,variables!$F$29))),0)</f>
        <v>30</v>
      </c>
      <c r="AA17" s="18">
        <f>IF('respostes SINDIC'!Z17=1,(IF('respostes SINDIC'!$AS17=2021,variables!$E$30,IF('respostes SINDIC'!$AS17=2022,variables!$F$30))),0)</f>
        <v>25</v>
      </c>
      <c r="AB17" s="18">
        <f>IF('respostes SINDIC'!AA17=1,(IF('respostes SINDIC'!$AS17=2021,variables!$E$31,IF('respostes SINDIC'!$AS17=2022,variables!$F$31))),0)</f>
        <v>25</v>
      </c>
      <c r="AC17" s="18">
        <f>IF('respostes SINDIC'!AB17=1,(IF('respostes SINDIC'!$AS17=2021,variables!$E$32,IF('respostes SINDIC'!$AS17=2022,variables!$F$32))),0)</f>
        <v>25</v>
      </c>
      <c r="AD17" s="18">
        <f>IF('respostes SINDIC'!AC17=1,(IF('respostes SINDIC'!$AS17=2021,variables!$E$33,IF('respostes SINDIC'!$AS17=2022,variables!$F$33))),0)</f>
        <v>0</v>
      </c>
      <c r="AE17" s="20">
        <f>IF('respostes SINDIC'!AD17=1,(IF('respostes SINDIC'!$AS17=2021,variables!$E$34,IF('respostes SINDIC'!$AS17=2022,variables!$F$34))),0)</f>
        <v>0</v>
      </c>
      <c r="AF17" s="20">
        <f>IF('respostes SINDIC'!AE17=1,(IF('respostes SINDIC'!$AS17=2021,variables!$E$35,IF('respostes SINDIC'!$AS17=2022,variables!$F$35))),0)</f>
        <v>0</v>
      </c>
      <c r="AG17" s="20">
        <f>IF('respostes SINDIC'!AF17=1,(IF('respostes SINDIC'!$AS17=2021,variables!$E$36,IF('respostes SINDIC'!$AS17=2022,variables!$F$36))),0)</f>
        <v>0</v>
      </c>
      <c r="AH17" s="20">
        <f>IF('respostes SINDIC'!AG17=1,(IF('respostes SINDIC'!$AS17=2021,variables!$E$37,IF('respostes SINDIC'!$AS17=2022,variables!$F$37))),0)</f>
        <v>0</v>
      </c>
      <c r="AI17" s="14">
        <f>IF('respostes SINDIC'!AH17=1,(IF('respostes SINDIC'!$AS17=2021,variables!$E$38,IF('respostes SINDIC'!$AS17=2022,variables!$F$38))),0)</f>
        <v>25</v>
      </c>
      <c r="AJ17" s="20">
        <f>IF('respostes SINDIC'!AI17=1,(IF('respostes SINDIC'!$AS17=2021,variables!$E$39,IF('respostes SINDIC'!$AS17=2022,variables!$F$39))),0)</f>
        <v>20</v>
      </c>
      <c r="AK17" s="14">
        <f>IF('respostes SINDIC'!AJ17=1,(IF('respostes SINDIC'!$AS17=2021,variables!$E$40,IF('respostes SINDIC'!$AS17=2022,variables!$F$40))),0)</f>
        <v>25</v>
      </c>
      <c r="AL17" s="8">
        <f>IF('respostes SINDIC'!AK17=0,(IF('respostes SINDIC'!$AS17=2021,variables!$E$41,IF('respostes SINDIC'!$AS17=2022,variables!$F$41))),0)</f>
        <v>0</v>
      </c>
      <c r="AM17" s="20">
        <f>IF('respostes SINDIC'!AL17=1,(IF('respostes SINDIC'!$AS17=2021,variables!$E$42,IF('respostes SINDIC'!$AS17=2022,variables!$F$42))),0)</f>
        <v>10</v>
      </c>
      <c r="AN17" s="11">
        <f>IF('respostes SINDIC'!AM17=1,(IF('respostes SINDIC'!$AS17=2021,variables!$E$43,IF('respostes SINDIC'!$AS17=2022,variables!$F$43))),0)</f>
        <v>0</v>
      </c>
      <c r="AO17" s="8">
        <f>IF('respostes SINDIC'!AN17=1,(IF('respostes SINDIC'!$AS17=2021,variables!$E$44,IF('respostes SINDIC'!$AS17=2022,variables!$F$44))),0)</f>
        <v>0</v>
      </c>
      <c r="AP17" s="8">
        <f>IF('respostes SINDIC'!AO17=1,(IF('respostes SINDIC'!$AS17=2021,variables!$E$45,IF('respostes SINDIC'!$AS17=2022,variables!$F$45))),0)</f>
        <v>0</v>
      </c>
      <c r="AQ17" s="20">
        <f>IF('respostes SINDIC'!AP17=1,(IF('respostes SINDIC'!$AS17=2021,variables!$E$46,IF('respostes SINDIC'!$AS17=2022,variables!$F$46))),0)</f>
        <v>0</v>
      </c>
      <c r="AT17">
        <v>2021</v>
      </c>
    </row>
    <row r="18" spans="1:46" x14ac:dyDescent="0.3">
      <c r="A18">
        <v>825200000</v>
      </c>
      <c r="B18" t="str">
        <f>VLOOKUP(A18,'ine i comarca'!$A$1:$H$367,6,0)</f>
        <v>Vallès Occidental</v>
      </c>
      <c r="C18" t="s">
        <v>67</v>
      </c>
      <c r="D18" t="s">
        <v>41</v>
      </c>
      <c r="E18" t="s">
        <v>42</v>
      </c>
      <c r="F18" t="s">
        <v>68</v>
      </c>
      <c r="G18" s="8">
        <f>IF('respostes SINDIC'!F18=1,(IF('respostes SINDIC'!$AS18=2021,variables!$E$10,IF('respostes SINDIC'!$AS18=2022,variables!$F$10))),0)</f>
        <v>7.5</v>
      </c>
      <c r="H18" s="8">
        <f>IF('respostes SINDIC'!G18=1,(IF('respostes SINDIC'!$AS18=2021,variables!$E$11,IF('respostes SINDIC'!$AS18=2022,variables!$F$11))),0)</f>
        <v>7.5</v>
      </c>
      <c r="I18" s="14">
        <f>IF('respostes SINDIC'!H18=1,(IF('respostes SINDIC'!$AS18=2021,variables!$E$12,IF('respostes SINDIC'!$AS18=2022,variables!$F$12))),0)</f>
        <v>25</v>
      </c>
      <c r="J18" s="11">
        <f>IF('respostes SINDIC'!I18=1,(IF('respostes SINDIC'!$AS18=2021,variables!$E$13,IF('respostes SINDIC'!$AS18=2022,variables!$F$13))),0)</f>
        <v>2.5</v>
      </c>
      <c r="K18" s="11">
        <f>IF('respostes SINDIC'!J18=1,(IF('respostes SINDIC'!$AS18=2021,variables!$E$14,IF('respostes SINDIC'!$AS18=2022,variables!$F$14))),0)</f>
        <v>0</v>
      </c>
      <c r="L18" s="11">
        <f>IF('respostes SINDIC'!K18=1,(IF('respostes SINDIC'!$AS18=2021,variables!$E$15,IF('respostes SINDIC'!$AS18=2022,variables!$F$15))),0)</f>
        <v>0</v>
      </c>
      <c r="M18" s="11">
        <f>IF('respostes SINDIC'!L18=1,(IF('respostes SINDIC'!$AS18=2021,variables!$E$16,IF('respostes SINDIC'!$AS18=2022,variables!$F$16))),0)</f>
        <v>0</v>
      </c>
      <c r="N18" s="11">
        <f>IF('respostes SINDIC'!M18=1,(IF('respostes SINDIC'!$AS18=2021,variables!$E$17,IF('respostes SINDIC'!$AS18=2022,variables!$F$17))),0)</f>
        <v>0</v>
      </c>
      <c r="O18" s="11">
        <f>IF('respostes SINDIC'!N18="Dintre de termini",(IF('respostes SINDIC'!$AS18=2021,variables!$E$18,IF('respostes SINDIC'!$AS18=2022,variables!$F$18))),0)</f>
        <v>0</v>
      </c>
      <c r="P18" s="16">
        <f>IF('respostes SINDIC'!O18="Null",0,(IF('respostes SINDIC'!$AS18=2021,variables!$E$20,IF('respostes SINDIC'!$AS18=2022,variables!$F$20))))</f>
        <v>0</v>
      </c>
      <c r="Q18" s="16">
        <f>IF('respostes SINDIC'!P18=1,(IF('respostes SINDIC'!$AS18=2021,variables!$E$20,IF('respostes SINDIC'!$AS18=2022,variables!$F$20))),0)</f>
        <v>0</v>
      </c>
      <c r="R18" s="16">
        <f>IF('respostes SINDIC'!Q18=1,(IF('respostes SINDIC'!$AS18=2021,variables!$E$21,IF('respostes SINDIC'!$AS18=2022,variables!$F$21))),0)</f>
        <v>0</v>
      </c>
      <c r="S18" s="16">
        <f>IF('respostes SINDIC'!R18=1,(IF('respostes SINDIC'!$AS18=2021,variables!$E$22,IF('respostes SINDIC'!$AS18=2022,variables!$F$22))),0)</f>
        <v>0</v>
      </c>
      <c r="T18" s="11">
        <f>IF('respostes SINDIC'!S18=1,(IF('respostes SINDIC'!$AS18=2021,variables!$E$23,IF('respostes SINDIC'!$AS18=2022,variables!$F$23))),0)</f>
        <v>0</v>
      </c>
      <c r="U18" s="14">
        <f>IF('respostes SINDIC'!T18=1,(IF('respostes SINDIC'!$AS18=2021,variables!$E$24,IF('respostes SINDIC'!$AS18=2022,variables!$F$24))),0)</f>
        <v>0</v>
      </c>
      <c r="V18" s="8">
        <f>IF('respostes SINDIC'!U18=1,(IF('respostes SINDIC'!$AS18=2021,variables!$E$25,IF('respostes SINDIC'!$AS18=2022,variables!$F$25))),0)</f>
        <v>20</v>
      </c>
      <c r="W18" s="8">
        <f>IF('respostes SINDIC'!V18=1,(IF('respostes SINDIC'!$AS18=2021,variables!$E$26,IF('respostes SINDIC'!$AS18=2022,variables!$F$26))),0)</f>
        <v>5</v>
      </c>
      <c r="X18" s="8">
        <f>IF('respostes SINDIC'!W18=1,(IF('respostes SINDIC'!$AS18=2021,variables!$E$27,IF('respostes SINDIC'!$AS18=2022,variables!$F$27))),0)</f>
        <v>10</v>
      </c>
      <c r="Y18" s="11">
        <f>IF('respostes SINDIC'!X18=1,(IF('respostes SINDIC'!$AS18=2021,variables!$E$28,IF('respostes SINDIC'!$AS18=2022,variables!$F$28))),0)</f>
        <v>0</v>
      </c>
      <c r="Z18" s="11">
        <f>IF('respostes SINDIC'!Y18=1,(IF('respostes SINDIC'!$AS18=2021,variables!$E$29,IF('respostes SINDIC'!$AS18=2022,variables!$F$29))),0)</f>
        <v>0</v>
      </c>
      <c r="AA18" s="18">
        <f>IF('respostes SINDIC'!Z18=1,(IF('respostes SINDIC'!$AS18=2021,variables!$E$30,IF('respostes SINDIC'!$AS18=2022,variables!$F$30))),0)</f>
        <v>0</v>
      </c>
      <c r="AB18" s="18">
        <f>IF('respostes SINDIC'!AA18=1,(IF('respostes SINDIC'!$AS18=2021,variables!$E$31,IF('respostes SINDIC'!$AS18=2022,variables!$F$31))),0)</f>
        <v>0</v>
      </c>
      <c r="AC18" s="18">
        <f>IF('respostes SINDIC'!AB18=1,(IF('respostes SINDIC'!$AS18=2021,variables!$E$32,IF('respostes SINDIC'!$AS18=2022,variables!$F$32))),0)</f>
        <v>0</v>
      </c>
      <c r="AD18" s="18">
        <f>IF('respostes SINDIC'!AC18=1,(IF('respostes SINDIC'!$AS18=2021,variables!$E$33,IF('respostes SINDIC'!$AS18=2022,variables!$F$33))),0)</f>
        <v>0</v>
      </c>
      <c r="AE18" s="20">
        <f>IF('respostes SINDIC'!AD18=1,(IF('respostes SINDIC'!$AS18=2021,variables!$E$34,IF('respostes SINDIC'!$AS18=2022,variables!$F$34))),0)</f>
        <v>0</v>
      </c>
      <c r="AF18" s="20">
        <f>IF('respostes SINDIC'!AE18=1,(IF('respostes SINDIC'!$AS18=2021,variables!$E$35,IF('respostes SINDIC'!$AS18=2022,variables!$F$35))),0)</f>
        <v>0</v>
      </c>
      <c r="AG18" s="20">
        <f>IF('respostes SINDIC'!AF18=1,(IF('respostes SINDIC'!$AS18=2021,variables!$E$36,IF('respostes SINDIC'!$AS18=2022,variables!$F$36))),0)</f>
        <v>0</v>
      </c>
      <c r="AH18" s="20">
        <f>IF('respostes SINDIC'!AG18=1,(IF('respostes SINDIC'!$AS18=2021,variables!$E$37,IF('respostes SINDIC'!$AS18=2022,variables!$F$37))),0)</f>
        <v>0</v>
      </c>
      <c r="AI18" s="14">
        <f>IF('respostes SINDIC'!AH18=1,(IF('respostes SINDIC'!$AS18=2021,variables!$E$38,IF('respostes SINDIC'!$AS18=2022,variables!$F$38))),0)</f>
        <v>25</v>
      </c>
      <c r="AJ18" s="20">
        <f>IF('respostes SINDIC'!AI18=1,(IF('respostes SINDIC'!$AS18=2021,variables!$E$39,IF('respostes SINDIC'!$AS18=2022,variables!$F$39))),0)</f>
        <v>0</v>
      </c>
      <c r="AK18" s="14">
        <f>IF('respostes SINDIC'!AJ18=1,(IF('respostes SINDIC'!$AS18=2021,variables!$E$40,IF('respostes SINDIC'!$AS18=2022,variables!$F$40))),0)</f>
        <v>0</v>
      </c>
      <c r="AL18" s="8">
        <f>IF('respostes SINDIC'!AK18=0,(IF('respostes SINDIC'!$AS18=2021,variables!$E$41,IF('respostes SINDIC'!$AS18=2022,variables!$F$41))),0)</f>
        <v>0</v>
      </c>
      <c r="AM18" s="20">
        <f>IF('respostes SINDIC'!AL18=1,(IF('respostes SINDIC'!$AS18=2021,variables!$E$42,IF('respostes SINDIC'!$AS18=2022,variables!$F$42))),0)</f>
        <v>0</v>
      </c>
      <c r="AN18" s="11">
        <f>IF('respostes SINDIC'!AM18=1,(IF('respostes SINDIC'!$AS18=2021,variables!$E$43,IF('respostes SINDIC'!$AS18=2022,variables!$F$43))),0)</f>
        <v>0</v>
      </c>
      <c r="AO18" s="8">
        <f>IF('respostes SINDIC'!AN18=1,(IF('respostes SINDIC'!$AS18=2021,variables!$E$44,IF('respostes SINDIC'!$AS18=2022,variables!$F$44))),0)</f>
        <v>10</v>
      </c>
      <c r="AP18" s="8">
        <f>IF('respostes SINDIC'!AO18=1,(IF('respostes SINDIC'!$AS18=2021,variables!$E$45,IF('respostes SINDIC'!$AS18=2022,variables!$F$45))),0)</f>
        <v>20</v>
      </c>
      <c r="AQ18" s="20">
        <f>IF('respostes SINDIC'!AP18=1,(IF('respostes SINDIC'!$AS18=2021,variables!$E$46,IF('respostes SINDIC'!$AS18=2022,variables!$F$46))),0)</f>
        <v>0</v>
      </c>
      <c r="AT18">
        <v>2021</v>
      </c>
    </row>
    <row r="19" spans="1:46" x14ac:dyDescent="0.3">
      <c r="A19">
        <v>801930008</v>
      </c>
      <c r="B19" t="e">
        <f>VLOOKUP(A19,'ine i comarca'!$A$1:$H$367,6,0)</f>
        <v>#N/A</v>
      </c>
      <c r="C19" t="s">
        <v>69</v>
      </c>
      <c r="D19" t="s">
        <v>41</v>
      </c>
      <c r="E19" t="s">
        <v>42</v>
      </c>
      <c r="F19" t="s">
        <v>61</v>
      </c>
      <c r="G19" s="8">
        <f>IF('respostes SINDIC'!F19=1,(IF('respostes SINDIC'!$AS19=2021,variables!$E$10,IF('respostes SINDIC'!$AS19=2022,variables!$F$10))),0)</f>
        <v>7.5</v>
      </c>
      <c r="H19" s="8">
        <f>IF('respostes SINDIC'!G19=1,(IF('respostes SINDIC'!$AS19=2021,variables!$E$11,IF('respostes SINDIC'!$AS19=2022,variables!$F$11))),0)</f>
        <v>7.5</v>
      </c>
      <c r="I19" s="14">
        <f>IF('respostes SINDIC'!H19=1,(IF('respostes SINDIC'!$AS19=2021,variables!$E$12,IF('respostes SINDIC'!$AS19=2022,variables!$F$12))),0)</f>
        <v>25</v>
      </c>
      <c r="J19" s="11">
        <f>IF('respostes SINDIC'!I19=1,(IF('respostes SINDIC'!$AS19=2021,variables!$E$13,IF('respostes SINDIC'!$AS19=2022,variables!$F$13))),0)</f>
        <v>2.5</v>
      </c>
      <c r="K19" s="11">
        <f>IF('respostes SINDIC'!J19=1,(IF('respostes SINDIC'!$AS19=2021,variables!$E$14,IF('respostes SINDIC'!$AS19=2022,variables!$F$14))),0)</f>
        <v>2.5</v>
      </c>
      <c r="L19" s="11">
        <f>IF('respostes SINDIC'!K19=1,(IF('respostes SINDIC'!$AS19=2021,variables!$E$15,IF('respostes SINDIC'!$AS19=2022,variables!$F$15))),0)</f>
        <v>2.5</v>
      </c>
      <c r="M19" s="11">
        <f>IF('respostes SINDIC'!L19=1,(IF('respostes SINDIC'!$AS19=2021,variables!$E$16,IF('respostes SINDIC'!$AS19=2022,variables!$F$16))),0)</f>
        <v>2.5</v>
      </c>
      <c r="N19" s="11">
        <f>IF('respostes SINDIC'!M19=1,(IF('respostes SINDIC'!$AS19=2021,variables!$E$17,IF('respostes SINDIC'!$AS19=2022,variables!$F$17))),0)</f>
        <v>2.5</v>
      </c>
      <c r="O19" s="11">
        <f>IF('respostes SINDIC'!N19="Dintre de termini",(IF('respostes SINDIC'!$AS19=2021,variables!$E$18,IF('respostes SINDIC'!$AS19=2022,variables!$F$18))),0)</f>
        <v>20</v>
      </c>
      <c r="P19" s="16">
        <f>IF('respostes SINDIC'!O19="Null",0,(IF('respostes SINDIC'!$AS19=2021,variables!$E$20,IF('respostes SINDIC'!$AS19=2022,variables!$F$20))))</f>
        <v>25</v>
      </c>
      <c r="Q19" s="16">
        <f>IF('respostes SINDIC'!P19=1,(IF('respostes SINDIC'!$AS19=2021,variables!$E$20,IF('respostes SINDIC'!$AS19=2022,variables!$F$20))),0)</f>
        <v>25</v>
      </c>
      <c r="R19" s="16">
        <f>IF('respostes SINDIC'!Q19=1,(IF('respostes SINDIC'!$AS19=2021,variables!$E$21,IF('respostes SINDIC'!$AS19=2022,variables!$F$21))),0)</f>
        <v>25</v>
      </c>
      <c r="S19" s="16">
        <f>IF('respostes SINDIC'!R19=1,(IF('respostes SINDIC'!$AS19=2021,variables!$E$22,IF('respostes SINDIC'!$AS19=2022,variables!$F$22))),0)</f>
        <v>25</v>
      </c>
      <c r="T19" s="11">
        <f>IF('respostes SINDIC'!S19=1,(IF('respostes SINDIC'!$AS19=2021,variables!$E$23,IF('respostes SINDIC'!$AS19=2022,variables!$F$23))),0)</f>
        <v>35</v>
      </c>
      <c r="U19" s="14">
        <f>IF('respostes SINDIC'!T19=1,(IF('respostes SINDIC'!$AS19=2021,variables!$E$24,IF('respostes SINDIC'!$AS19=2022,variables!$F$24))),0)</f>
        <v>25</v>
      </c>
      <c r="V19" s="8">
        <f>IF('respostes SINDIC'!U19=1,(IF('respostes SINDIC'!$AS19=2021,variables!$E$25,IF('respostes SINDIC'!$AS19=2022,variables!$F$25))),0)</f>
        <v>20</v>
      </c>
      <c r="W19" s="8">
        <f>IF('respostes SINDIC'!V19=1,(IF('respostes SINDIC'!$AS19=2021,variables!$E$26,IF('respostes SINDIC'!$AS19=2022,variables!$F$26))),0)</f>
        <v>5</v>
      </c>
      <c r="X19" s="8">
        <f>IF('respostes SINDIC'!W19=1,(IF('respostes SINDIC'!$AS19=2021,variables!$E$27,IF('respostes SINDIC'!$AS19=2022,variables!$F$27))),0)</f>
        <v>10</v>
      </c>
      <c r="Y19" s="11">
        <f>IF('respostes SINDIC'!X19=1,(IF('respostes SINDIC'!$AS19=2021,variables!$E$28,IF('respostes SINDIC'!$AS19=2022,variables!$F$28))),0)</f>
        <v>2.5</v>
      </c>
      <c r="Z19" s="11">
        <f>IF('respostes SINDIC'!Y19=1,(IF('respostes SINDIC'!$AS19=2021,variables!$E$29,IF('respostes SINDIC'!$AS19=2022,variables!$F$29))),0)</f>
        <v>30</v>
      </c>
      <c r="AA19" s="18">
        <f>IF('respostes SINDIC'!Z19=1,(IF('respostes SINDIC'!$AS19=2021,variables!$E$30,IF('respostes SINDIC'!$AS19=2022,variables!$F$30))),0)</f>
        <v>25</v>
      </c>
      <c r="AB19" s="18">
        <f>IF('respostes SINDIC'!AA19=1,(IF('respostes SINDIC'!$AS19=2021,variables!$E$31,IF('respostes SINDIC'!$AS19=2022,variables!$F$31))),0)</f>
        <v>0</v>
      </c>
      <c r="AC19" s="18">
        <f>IF('respostes SINDIC'!AB19=1,(IF('respostes SINDIC'!$AS19=2021,variables!$E$32,IF('respostes SINDIC'!$AS19=2022,variables!$F$32))),0)</f>
        <v>25</v>
      </c>
      <c r="AD19" s="18">
        <f>IF('respostes SINDIC'!AC19=1,(IF('respostes SINDIC'!$AS19=2021,variables!$E$33,IF('respostes SINDIC'!$AS19=2022,variables!$F$33))),0)</f>
        <v>0</v>
      </c>
      <c r="AE19" s="20">
        <f>IF('respostes SINDIC'!AD19=1,(IF('respostes SINDIC'!$AS19=2021,variables!$E$34,IF('respostes SINDIC'!$AS19=2022,variables!$F$34))),0)</f>
        <v>0</v>
      </c>
      <c r="AF19" s="20">
        <f>IF('respostes SINDIC'!AE19=1,(IF('respostes SINDIC'!$AS19=2021,variables!$E$35,IF('respostes SINDIC'!$AS19=2022,variables!$F$35))),0)</f>
        <v>20</v>
      </c>
      <c r="AG19" s="20">
        <f>IF('respostes SINDIC'!AF19=1,(IF('respostes SINDIC'!$AS19=2021,variables!$E$36,IF('respostes SINDIC'!$AS19=2022,variables!$F$36))),0)</f>
        <v>0</v>
      </c>
      <c r="AH19" s="20">
        <f>IF('respostes SINDIC'!AG19=1,(IF('respostes SINDIC'!$AS19=2021,variables!$E$37,IF('respostes SINDIC'!$AS19=2022,variables!$F$37))),0)</f>
        <v>10</v>
      </c>
      <c r="AI19" s="14">
        <f>IF('respostes SINDIC'!AH19=1,(IF('respostes SINDIC'!$AS19=2021,variables!$E$38,IF('respostes SINDIC'!$AS19=2022,variables!$F$38))),0)</f>
        <v>25</v>
      </c>
      <c r="AJ19" s="20">
        <f>IF('respostes SINDIC'!AI19=1,(IF('respostes SINDIC'!$AS19=2021,variables!$E$39,IF('respostes SINDIC'!$AS19=2022,variables!$F$39))),0)</f>
        <v>20</v>
      </c>
      <c r="AK19" s="14">
        <f>IF('respostes SINDIC'!AJ19=1,(IF('respostes SINDIC'!$AS19=2021,variables!$E$40,IF('respostes SINDIC'!$AS19=2022,variables!$F$40))),0)</f>
        <v>25</v>
      </c>
      <c r="AL19" s="8">
        <f>IF('respostes SINDIC'!AK19=0,(IF('respostes SINDIC'!$AS19=2021,variables!$E$41,IF('respostes SINDIC'!$AS19=2022,variables!$F$41))),0)</f>
        <v>20</v>
      </c>
      <c r="AM19" s="20">
        <f>IF('respostes SINDIC'!AL19=1,(IF('respostes SINDIC'!$AS19=2021,variables!$E$42,IF('respostes SINDIC'!$AS19=2022,variables!$F$42))),0)</f>
        <v>10</v>
      </c>
      <c r="AN19" s="11">
        <f>IF('respostes SINDIC'!AM19=1,(IF('respostes SINDIC'!$AS19=2021,variables!$E$43,IF('respostes SINDIC'!$AS19=2022,variables!$F$43))),0)</f>
        <v>0</v>
      </c>
      <c r="AO19" s="8">
        <f>IF('respostes SINDIC'!AN19=1,(IF('respostes SINDIC'!$AS19=2021,variables!$E$44,IF('respostes SINDIC'!$AS19=2022,variables!$F$44))),0)</f>
        <v>10</v>
      </c>
      <c r="AP19" s="8">
        <f>IF('respostes SINDIC'!AO19=1,(IF('respostes SINDIC'!$AS19=2021,variables!$E$45,IF('respostes SINDIC'!$AS19=2022,variables!$F$45))),0)</f>
        <v>20</v>
      </c>
      <c r="AQ19" s="20">
        <f>IF('respostes SINDIC'!AP19=1,(IF('respostes SINDIC'!$AS19=2021,variables!$E$46,IF('respostes SINDIC'!$AS19=2022,variables!$F$46))),0)</f>
        <v>0</v>
      </c>
      <c r="AT19">
        <v>2021</v>
      </c>
    </row>
    <row r="20" spans="1:46" x14ac:dyDescent="0.3">
      <c r="A20">
        <v>802070005</v>
      </c>
      <c r="B20" t="str">
        <f>VLOOKUP(A20,'ine i comarca'!$A$1:$H$367,6,0)</f>
        <v>Baix Llobregat</v>
      </c>
      <c r="C20" t="s">
        <v>70</v>
      </c>
      <c r="D20" t="s">
        <v>41</v>
      </c>
      <c r="E20" t="s">
        <v>42</v>
      </c>
      <c r="F20" t="s">
        <v>43</v>
      </c>
      <c r="G20" s="8">
        <f>IF('respostes SINDIC'!F20=1,(IF('respostes SINDIC'!$AS20=2021,variables!$E$10,IF('respostes SINDIC'!$AS20=2022,variables!$F$10))),0)</f>
        <v>7.5</v>
      </c>
      <c r="H20" s="8">
        <f>IF('respostes SINDIC'!G20=1,(IF('respostes SINDIC'!$AS20=2021,variables!$E$11,IF('respostes SINDIC'!$AS20=2022,variables!$F$11))),0)</f>
        <v>0</v>
      </c>
      <c r="I20" s="14">
        <f>IF('respostes SINDIC'!H20=1,(IF('respostes SINDIC'!$AS20=2021,variables!$E$12,IF('respostes SINDIC'!$AS20=2022,variables!$F$12))),0)</f>
        <v>25</v>
      </c>
      <c r="J20" s="11">
        <f>IF('respostes SINDIC'!I20=1,(IF('respostes SINDIC'!$AS20=2021,variables!$E$13,IF('respostes SINDIC'!$AS20=2022,variables!$F$13))),0)</f>
        <v>2.5</v>
      </c>
      <c r="K20" s="11">
        <f>IF('respostes SINDIC'!J20=1,(IF('respostes SINDIC'!$AS20=2021,variables!$E$14,IF('respostes SINDIC'!$AS20=2022,variables!$F$14))),0)</f>
        <v>0</v>
      </c>
      <c r="L20" s="11">
        <f>IF('respostes SINDIC'!K20=1,(IF('respostes SINDIC'!$AS20=2021,variables!$E$15,IF('respostes SINDIC'!$AS20=2022,variables!$F$15))),0)</f>
        <v>0</v>
      </c>
      <c r="M20" s="11">
        <f>IF('respostes SINDIC'!L20=1,(IF('respostes SINDIC'!$AS20=2021,variables!$E$16,IF('respostes SINDIC'!$AS20=2022,variables!$F$16))),0)</f>
        <v>0</v>
      </c>
      <c r="N20" s="11">
        <f>IF('respostes SINDIC'!M20=1,(IF('respostes SINDIC'!$AS20=2021,variables!$E$17,IF('respostes SINDIC'!$AS20=2022,variables!$F$17))),0)</f>
        <v>0</v>
      </c>
      <c r="O20" s="11">
        <f>IF('respostes SINDIC'!N20="Dintre de termini",(IF('respostes SINDIC'!$AS20=2021,variables!$E$18,IF('respostes SINDIC'!$AS20=2022,variables!$F$18))),0)</f>
        <v>20</v>
      </c>
      <c r="P20" s="16">
        <f>IF('respostes SINDIC'!O20="Null",0,(IF('respostes SINDIC'!$AS20=2021,variables!$E$20,IF('respostes SINDIC'!$AS20=2022,variables!$F$20))))</f>
        <v>25</v>
      </c>
      <c r="Q20" s="16">
        <f>IF('respostes SINDIC'!P20=1,(IF('respostes SINDIC'!$AS20=2021,variables!$E$20,IF('respostes SINDIC'!$AS20=2022,variables!$F$20))),0)</f>
        <v>25</v>
      </c>
      <c r="R20" s="16">
        <f>IF('respostes SINDIC'!Q20=1,(IF('respostes SINDIC'!$AS20=2021,variables!$E$21,IF('respostes SINDIC'!$AS20=2022,variables!$F$21))),0)</f>
        <v>0</v>
      </c>
      <c r="S20" s="16">
        <f>IF('respostes SINDIC'!R20=1,(IF('respostes SINDIC'!$AS20=2021,variables!$E$22,IF('respostes SINDIC'!$AS20=2022,variables!$F$22))),0)</f>
        <v>0</v>
      </c>
      <c r="T20" s="11">
        <f>IF('respostes SINDIC'!S20=1,(IF('respostes SINDIC'!$AS20=2021,variables!$E$23,IF('respostes SINDIC'!$AS20=2022,variables!$F$23))),0)</f>
        <v>35</v>
      </c>
      <c r="U20" s="14">
        <f>IF('respostes SINDIC'!T20=1,(IF('respostes SINDIC'!$AS20=2021,variables!$E$24,IF('respostes SINDIC'!$AS20=2022,variables!$F$24))),0)</f>
        <v>25</v>
      </c>
      <c r="V20" s="8">
        <f>IF('respostes SINDIC'!U20=1,(IF('respostes SINDIC'!$AS20=2021,variables!$E$25,IF('respostes SINDIC'!$AS20=2022,variables!$F$25))),0)</f>
        <v>20</v>
      </c>
      <c r="W20" s="8">
        <f>IF('respostes SINDIC'!V20=1,(IF('respostes SINDIC'!$AS20=2021,variables!$E$26,IF('respostes SINDIC'!$AS20=2022,variables!$F$26))),0)</f>
        <v>5</v>
      </c>
      <c r="X20" s="8">
        <f>IF('respostes SINDIC'!W20=1,(IF('respostes SINDIC'!$AS20=2021,variables!$E$27,IF('respostes SINDIC'!$AS20=2022,variables!$F$27))),0)</f>
        <v>10</v>
      </c>
      <c r="Y20" s="11">
        <f>IF('respostes SINDIC'!X20=1,(IF('respostes SINDIC'!$AS20=2021,variables!$E$28,IF('respostes SINDIC'!$AS20=2022,variables!$F$28))),0)</f>
        <v>0</v>
      </c>
      <c r="Z20" s="11">
        <f>IF('respostes SINDIC'!Y20=1,(IF('respostes SINDIC'!$AS20=2021,variables!$E$29,IF('respostes SINDIC'!$AS20=2022,variables!$F$29))),0)</f>
        <v>30</v>
      </c>
      <c r="AA20" s="18">
        <f>IF('respostes SINDIC'!Z20=1,(IF('respostes SINDIC'!$AS20=2021,variables!$E$30,IF('respostes SINDIC'!$AS20=2022,variables!$F$30))),0)</f>
        <v>0</v>
      </c>
      <c r="AB20" s="18">
        <f>IF('respostes SINDIC'!AA20=1,(IF('respostes SINDIC'!$AS20=2021,variables!$E$31,IF('respostes SINDIC'!$AS20=2022,variables!$F$31))),0)</f>
        <v>25</v>
      </c>
      <c r="AC20" s="18">
        <f>IF('respostes SINDIC'!AB20=1,(IF('respostes SINDIC'!$AS20=2021,variables!$E$32,IF('respostes SINDIC'!$AS20=2022,variables!$F$32))),0)</f>
        <v>25</v>
      </c>
      <c r="AD20" s="18">
        <f>IF('respostes SINDIC'!AC20=1,(IF('respostes SINDIC'!$AS20=2021,variables!$E$33,IF('respostes SINDIC'!$AS20=2022,variables!$F$33))),0)</f>
        <v>0</v>
      </c>
      <c r="AE20" s="20">
        <f>IF('respostes SINDIC'!AD20=1,(IF('respostes SINDIC'!$AS20=2021,variables!$E$34,IF('respostes SINDIC'!$AS20=2022,variables!$F$34))),0)</f>
        <v>0</v>
      </c>
      <c r="AF20" s="20">
        <f>IF('respostes SINDIC'!AE20=1,(IF('respostes SINDIC'!$AS20=2021,variables!$E$35,IF('respostes SINDIC'!$AS20=2022,variables!$F$35))),0)</f>
        <v>0</v>
      </c>
      <c r="AG20" s="20">
        <f>IF('respostes SINDIC'!AF20=1,(IF('respostes SINDIC'!$AS20=2021,variables!$E$36,IF('respostes SINDIC'!$AS20=2022,variables!$F$36))),0)</f>
        <v>0</v>
      </c>
      <c r="AH20" s="20">
        <f>IF('respostes SINDIC'!AG20=1,(IF('respostes SINDIC'!$AS20=2021,variables!$E$37,IF('respostes SINDIC'!$AS20=2022,variables!$F$37))),0)</f>
        <v>10</v>
      </c>
      <c r="AI20" s="14">
        <f>IF('respostes SINDIC'!AH20=1,(IF('respostes SINDIC'!$AS20=2021,variables!$E$38,IF('respostes SINDIC'!$AS20=2022,variables!$F$38))),0)</f>
        <v>25</v>
      </c>
      <c r="AJ20" s="20">
        <f>IF('respostes SINDIC'!AI20=1,(IF('respostes SINDIC'!$AS20=2021,variables!$E$39,IF('respostes SINDIC'!$AS20=2022,variables!$F$39))),0)</f>
        <v>0</v>
      </c>
      <c r="AK20" s="14">
        <f>IF('respostes SINDIC'!AJ20=1,(IF('respostes SINDIC'!$AS20=2021,variables!$E$40,IF('respostes SINDIC'!$AS20=2022,variables!$F$40))),0)</f>
        <v>25</v>
      </c>
      <c r="AL20" s="8">
        <f>IF('respostes SINDIC'!AK20=0,(IF('respostes SINDIC'!$AS20=2021,variables!$E$41,IF('respostes SINDIC'!$AS20=2022,variables!$F$41))),0)</f>
        <v>0</v>
      </c>
      <c r="AM20" s="20">
        <f>IF('respostes SINDIC'!AL20=1,(IF('respostes SINDIC'!$AS20=2021,variables!$E$42,IF('respostes SINDIC'!$AS20=2022,variables!$F$42))),0)</f>
        <v>10</v>
      </c>
      <c r="AN20" s="11">
        <f>IF('respostes SINDIC'!AM20=1,(IF('respostes SINDIC'!$AS20=2021,variables!$E$43,IF('respostes SINDIC'!$AS20=2022,variables!$F$43))),0)</f>
        <v>0</v>
      </c>
      <c r="AO20" s="8">
        <f>IF('respostes SINDIC'!AN20=1,(IF('respostes SINDIC'!$AS20=2021,variables!$E$44,IF('respostes SINDIC'!$AS20=2022,variables!$F$44))),0)</f>
        <v>0</v>
      </c>
      <c r="AP20" s="8">
        <f>IF('respostes SINDIC'!AO20=1,(IF('respostes SINDIC'!$AS20=2021,variables!$E$45,IF('respostes SINDIC'!$AS20=2022,variables!$F$45))),0)</f>
        <v>0</v>
      </c>
      <c r="AQ20" s="20">
        <f>IF('respostes SINDIC'!AP20=1,(IF('respostes SINDIC'!$AS20=2021,variables!$E$46,IF('respostes SINDIC'!$AS20=2022,variables!$F$46))),0)</f>
        <v>0</v>
      </c>
      <c r="AT20">
        <v>2021</v>
      </c>
    </row>
    <row r="21" spans="1:46" x14ac:dyDescent="0.3">
      <c r="A21">
        <v>802290004</v>
      </c>
      <c r="B21" t="str">
        <f>VLOOKUP(A21,'ine i comarca'!$A$1:$H$367,6,0)</f>
        <v>Berguedà</v>
      </c>
      <c r="C21" t="s">
        <v>71</v>
      </c>
      <c r="D21" t="s">
        <v>41</v>
      </c>
      <c r="E21" t="s">
        <v>42</v>
      </c>
      <c r="F21" t="s">
        <v>43</v>
      </c>
      <c r="G21" s="8">
        <f>IF('respostes SINDIC'!F21=1,(IF('respostes SINDIC'!$AS21=2021,variables!$E$10,IF('respostes SINDIC'!$AS21=2022,variables!$F$10))),0)</f>
        <v>7.5</v>
      </c>
      <c r="H21" s="8">
        <f>IF('respostes SINDIC'!G21=1,(IF('respostes SINDIC'!$AS21=2021,variables!$E$11,IF('respostes SINDIC'!$AS21=2022,variables!$F$11))),0)</f>
        <v>7.5</v>
      </c>
      <c r="I21" s="14">
        <f>IF('respostes SINDIC'!H21=1,(IF('respostes SINDIC'!$AS21=2021,variables!$E$12,IF('respostes SINDIC'!$AS21=2022,variables!$F$12))),0)</f>
        <v>25</v>
      </c>
      <c r="J21" s="11">
        <f>IF('respostes SINDIC'!I21=1,(IF('respostes SINDIC'!$AS21=2021,variables!$E$13,IF('respostes SINDIC'!$AS21=2022,variables!$F$13))),0)</f>
        <v>2.5</v>
      </c>
      <c r="K21" s="11">
        <f>IF('respostes SINDIC'!J21=1,(IF('respostes SINDIC'!$AS21=2021,variables!$E$14,IF('respostes SINDIC'!$AS21=2022,variables!$F$14))),0)</f>
        <v>0</v>
      </c>
      <c r="L21" s="11">
        <f>IF('respostes SINDIC'!K21=1,(IF('respostes SINDIC'!$AS21=2021,variables!$E$15,IF('respostes SINDIC'!$AS21=2022,variables!$F$15))),0)</f>
        <v>0</v>
      </c>
      <c r="M21" s="11">
        <f>IF('respostes SINDIC'!L21=1,(IF('respostes SINDIC'!$AS21=2021,variables!$E$16,IF('respostes SINDIC'!$AS21=2022,variables!$F$16))),0)</f>
        <v>0</v>
      </c>
      <c r="N21" s="11">
        <f>IF('respostes SINDIC'!M21=1,(IF('respostes SINDIC'!$AS21=2021,variables!$E$17,IF('respostes SINDIC'!$AS21=2022,variables!$F$17))),0)</f>
        <v>0</v>
      </c>
      <c r="O21" s="11">
        <f>IF('respostes SINDIC'!N21="Dintre de termini",(IF('respostes SINDIC'!$AS21=2021,variables!$E$18,IF('respostes SINDIC'!$AS21=2022,variables!$F$18))),0)</f>
        <v>0</v>
      </c>
      <c r="P21" s="16">
        <f>IF('respostes SINDIC'!O21="Null",0,(IF('respostes SINDIC'!$AS21=2021,variables!$E$20,IF('respostes SINDIC'!$AS21=2022,variables!$F$20))))</f>
        <v>25</v>
      </c>
      <c r="Q21" s="16">
        <f>IF('respostes SINDIC'!P21=1,(IF('respostes SINDIC'!$AS21=2021,variables!$E$20,IF('respostes SINDIC'!$AS21=2022,variables!$F$20))),0)</f>
        <v>25</v>
      </c>
      <c r="R21" s="16">
        <f>IF('respostes SINDIC'!Q21=1,(IF('respostes SINDIC'!$AS21=2021,variables!$E$21,IF('respostes SINDIC'!$AS21=2022,variables!$F$21))),0)</f>
        <v>0</v>
      </c>
      <c r="S21" s="16">
        <f>IF('respostes SINDIC'!R21=1,(IF('respostes SINDIC'!$AS21=2021,variables!$E$22,IF('respostes SINDIC'!$AS21=2022,variables!$F$22))),0)</f>
        <v>0</v>
      </c>
      <c r="T21" s="11">
        <f>IF('respostes SINDIC'!S21=1,(IF('respostes SINDIC'!$AS21=2021,variables!$E$23,IF('respostes SINDIC'!$AS21=2022,variables!$F$23))),0)</f>
        <v>35</v>
      </c>
      <c r="U21" s="14">
        <f>IF('respostes SINDIC'!T21=1,(IF('respostes SINDIC'!$AS21=2021,variables!$E$24,IF('respostes SINDIC'!$AS21=2022,variables!$F$24))),0)</f>
        <v>25</v>
      </c>
      <c r="V21" s="8">
        <f>IF('respostes SINDIC'!U21=1,(IF('respostes SINDIC'!$AS21=2021,variables!$E$25,IF('respostes SINDIC'!$AS21=2022,variables!$F$25))),0)</f>
        <v>20</v>
      </c>
      <c r="W21" s="8">
        <f>IF('respostes SINDIC'!V21=1,(IF('respostes SINDIC'!$AS21=2021,variables!$E$26,IF('respostes SINDIC'!$AS21=2022,variables!$F$26))),0)</f>
        <v>5</v>
      </c>
      <c r="X21" s="8">
        <f>IF('respostes SINDIC'!W21=1,(IF('respostes SINDIC'!$AS21=2021,variables!$E$27,IF('respostes SINDIC'!$AS21=2022,variables!$F$27))),0)</f>
        <v>10</v>
      </c>
      <c r="Y21" s="11">
        <f>IF('respostes SINDIC'!X21=1,(IF('respostes SINDIC'!$AS21=2021,variables!$E$28,IF('respostes SINDIC'!$AS21=2022,variables!$F$28))),0)</f>
        <v>0</v>
      </c>
      <c r="Z21" s="11">
        <f>IF('respostes SINDIC'!Y21=1,(IF('respostes SINDIC'!$AS21=2021,variables!$E$29,IF('respostes SINDIC'!$AS21=2022,variables!$F$29))),0)</f>
        <v>30</v>
      </c>
      <c r="AA21" s="18">
        <f>IF('respostes SINDIC'!Z21=1,(IF('respostes SINDIC'!$AS21=2021,variables!$E$30,IF('respostes SINDIC'!$AS21=2022,variables!$F$30))),0)</f>
        <v>25</v>
      </c>
      <c r="AB21" s="18">
        <f>IF('respostes SINDIC'!AA21=1,(IF('respostes SINDIC'!$AS21=2021,variables!$E$31,IF('respostes SINDIC'!$AS21=2022,variables!$F$31))),0)</f>
        <v>0</v>
      </c>
      <c r="AC21" s="18">
        <f>IF('respostes SINDIC'!AB21=1,(IF('respostes SINDIC'!$AS21=2021,variables!$E$32,IF('respostes SINDIC'!$AS21=2022,variables!$F$32))),0)</f>
        <v>25</v>
      </c>
      <c r="AD21" s="18">
        <f>IF('respostes SINDIC'!AC21=1,(IF('respostes SINDIC'!$AS21=2021,variables!$E$33,IF('respostes SINDIC'!$AS21=2022,variables!$F$33))),0)</f>
        <v>0</v>
      </c>
      <c r="AE21" s="20">
        <f>IF('respostes SINDIC'!AD21=1,(IF('respostes SINDIC'!$AS21=2021,variables!$E$34,IF('respostes SINDIC'!$AS21=2022,variables!$F$34))),0)</f>
        <v>0</v>
      </c>
      <c r="AF21" s="20">
        <f>IF('respostes SINDIC'!AE21=1,(IF('respostes SINDIC'!$AS21=2021,variables!$E$35,IF('respostes SINDIC'!$AS21=2022,variables!$F$35))),0)</f>
        <v>0</v>
      </c>
      <c r="AG21" s="20">
        <f>IF('respostes SINDIC'!AF21=1,(IF('respostes SINDIC'!$AS21=2021,variables!$E$36,IF('respostes SINDIC'!$AS21=2022,variables!$F$36))),0)</f>
        <v>0</v>
      </c>
      <c r="AH21" s="20">
        <f>IF('respostes SINDIC'!AG21=1,(IF('respostes SINDIC'!$AS21=2021,variables!$E$37,IF('respostes SINDIC'!$AS21=2022,variables!$F$37))),0)</f>
        <v>0</v>
      </c>
      <c r="AI21" s="14">
        <f>IF('respostes SINDIC'!AH21=1,(IF('respostes SINDIC'!$AS21=2021,variables!$E$38,IF('respostes SINDIC'!$AS21=2022,variables!$F$38))),0)</f>
        <v>25</v>
      </c>
      <c r="AJ21" s="20">
        <f>IF('respostes SINDIC'!AI21=1,(IF('respostes SINDIC'!$AS21=2021,variables!$E$39,IF('respostes SINDIC'!$AS21=2022,variables!$F$39))),0)</f>
        <v>20</v>
      </c>
      <c r="AK21" s="14">
        <f>IF('respostes SINDIC'!AJ21=1,(IF('respostes SINDIC'!$AS21=2021,variables!$E$40,IF('respostes SINDIC'!$AS21=2022,variables!$F$40))),0)</f>
        <v>25</v>
      </c>
      <c r="AL21" s="8">
        <f>IF('respostes SINDIC'!AK21=0,(IF('respostes SINDIC'!$AS21=2021,variables!$E$41,IF('respostes SINDIC'!$AS21=2022,variables!$F$41))),0)</f>
        <v>0</v>
      </c>
      <c r="AM21" s="20">
        <f>IF('respostes SINDIC'!AL21=1,(IF('respostes SINDIC'!$AS21=2021,variables!$E$42,IF('respostes SINDIC'!$AS21=2022,variables!$F$42))),0)</f>
        <v>10</v>
      </c>
      <c r="AN21" s="11">
        <f>IF('respostes SINDIC'!AM21=1,(IF('respostes SINDIC'!$AS21=2021,variables!$E$43,IF('respostes SINDIC'!$AS21=2022,variables!$F$43))),0)</f>
        <v>0</v>
      </c>
      <c r="AO21" s="8">
        <f>IF('respostes SINDIC'!AN21=1,(IF('respostes SINDIC'!$AS21=2021,variables!$E$44,IF('respostes SINDIC'!$AS21=2022,variables!$F$44))),0)</f>
        <v>0</v>
      </c>
      <c r="AP21" s="8">
        <f>IF('respostes SINDIC'!AO21=1,(IF('respostes SINDIC'!$AS21=2021,variables!$E$45,IF('respostes SINDIC'!$AS21=2022,variables!$F$45))),0)</f>
        <v>0</v>
      </c>
      <c r="AQ21" s="20">
        <f>IF('respostes SINDIC'!AP21=1,(IF('respostes SINDIC'!$AS21=2021,variables!$E$46,IF('respostes SINDIC'!$AS21=2022,variables!$F$46))),0)</f>
        <v>0</v>
      </c>
      <c r="AT21">
        <v>2021</v>
      </c>
    </row>
    <row r="22" spans="1:46" x14ac:dyDescent="0.3">
      <c r="A22">
        <v>802350006</v>
      </c>
      <c r="B22" t="str">
        <f>VLOOKUP(A22,'ine i comarca'!$A$1:$H$367,6,0)</f>
        <v>Vallès Oriental</v>
      </c>
      <c r="C22" t="s">
        <v>72</v>
      </c>
      <c r="D22" t="s">
        <v>41</v>
      </c>
      <c r="E22" t="s">
        <v>42</v>
      </c>
      <c r="F22" t="s">
        <v>43</v>
      </c>
      <c r="G22" s="8">
        <f>IF('respostes SINDIC'!F22=1,(IF('respostes SINDIC'!$AS22=2021,variables!$E$10,IF('respostes SINDIC'!$AS22=2022,variables!$F$10))),0)</f>
        <v>7.5</v>
      </c>
      <c r="H22" s="8">
        <f>IF('respostes SINDIC'!G22=1,(IF('respostes SINDIC'!$AS22=2021,variables!$E$11,IF('respostes SINDIC'!$AS22=2022,variables!$F$11))),0)</f>
        <v>0</v>
      </c>
      <c r="I22" s="14">
        <f>IF('respostes SINDIC'!H22=1,(IF('respostes SINDIC'!$AS22=2021,variables!$E$12,IF('respostes SINDIC'!$AS22=2022,variables!$F$12))),0)</f>
        <v>0</v>
      </c>
      <c r="J22" s="11">
        <f>IF('respostes SINDIC'!I22=1,(IF('respostes SINDIC'!$AS22=2021,variables!$E$13,IF('respostes SINDIC'!$AS22=2022,variables!$F$13))),0)</f>
        <v>2.5</v>
      </c>
      <c r="K22" s="11">
        <f>IF('respostes SINDIC'!J22=1,(IF('respostes SINDIC'!$AS22=2021,variables!$E$14,IF('respostes SINDIC'!$AS22=2022,variables!$F$14))),0)</f>
        <v>0</v>
      </c>
      <c r="L22" s="11">
        <f>IF('respostes SINDIC'!K22=1,(IF('respostes SINDIC'!$AS22=2021,variables!$E$15,IF('respostes SINDIC'!$AS22=2022,variables!$F$15))),0)</f>
        <v>0</v>
      </c>
      <c r="M22" s="11">
        <f>IF('respostes SINDIC'!L22=1,(IF('respostes SINDIC'!$AS22=2021,variables!$E$16,IF('respostes SINDIC'!$AS22=2022,variables!$F$16))),0)</f>
        <v>0</v>
      </c>
      <c r="N22" s="11">
        <f>IF('respostes SINDIC'!M22=1,(IF('respostes SINDIC'!$AS22=2021,variables!$E$17,IF('respostes SINDIC'!$AS22=2022,variables!$F$17))),0)</f>
        <v>0</v>
      </c>
      <c r="O22" s="11">
        <f>IF('respostes SINDIC'!N22="Dintre de termini",(IF('respostes SINDIC'!$AS22=2021,variables!$E$18,IF('respostes SINDIC'!$AS22=2022,variables!$F$18))),0)</f>
        <v>0</v>
      </c>
      <c r="P22" s="16">
        <f>IF('respostes SINDIC'!O22="Null",0,(IF('respostes SINDIC'!$AS22=2021,variables!$E$20,IF('respostes SINDIC'!$AS22=2022,variables!$F$20))))</f>
        <v>25</v>
      </c>
      <c r="Q22" s="16">
        <f>IF('respostes SINDIC'!P22=1,(IF('respostes SINDIC'!$AS22=2021,variables!$E$20,IF('respostes SINDIC'!$AS22=2022,variables!$F$20))),0)</f>
        <v>25</v>
      </c>
      <c r="R22" s="16">
        <f>IF('respostes SINDIC'!Q22=1,(IF('respostes SINDIC'!$AS22=2021,variables!$E$21,IF('respostes SINDIC'!$AS22=2022,variables!$F$21))),0)</f>
        <v>0</v>
      </c>
      <c r="S22" s="16">
        <f>IF('respostes SINDIC'!R22=1,(IF('respostes SINDIC'!$AS22=2021,variables!$E$22,IF('respostes SINDIC'!$AS22=2022,variables!$F$22))),0)</f>
        <v>0</v>
      </c>
      <c r="T22" s="11">
        <f>IF('respostes SINDIC'!S22=1,(IF('respostes SINDIC'!$AS22=2021,variables!$E$23,IF('respostes SINDIC'!$AS22=2022,variables!$F$23))),0)</f>
        <v>35</v>
      </c>
      <c r="U22" s="14">
        <f>IF('respostes SINDIC'!T22=1,(IF('respostes SINDIC'!$AS22=2021,variables!$E$24,IF('respostes SINDIC'!$AS22=2022,variables!$F$24))),0)</f>
        <v>25</v>
      </c>
      <c r="V22" s="8">
        <f>IF('respostes SINDIC'!U22=1,(IF('respostes SINDIC'!$AS22=2021,variables!$E$25,IF('respostes SINDIC'!$AS22=2022,variables!$F$25))),0)</f>
        <v>0</v>
      </c>
      <c r="W22" s="8">
        <f>IF('respostes SINDIC'!V22=1,(IF('respostes SINDIC'!$AS22=2021,variables!$E$26,IF('respostes SINDIC'!$AS22=2022,variables!$F$26))),0)</f>
        <v>5</v>
      </c>
      <c r="X22" s="8">
        <f>IF('respostes SINDIC'!W22=1,(IF('respostes SINDIC'!$AS22=2021,variables!$E$27,IF('respostes SINDIC'!$AS22=2022,variables!$F$27))),0)</f>
        <v>10</v>
      </c>
      <c r="Y22" s="11">
        <f>IF('respostes SINDIC'!X22=1,(IF('respostes SINDIC'!$AS22=2021,variables!$E$28,IF('respostes SINDIC'!$AS22=2022,variables!$F$28))),0)</f>
        <v>0</v>
      </c>
      <c r="Z22" s="11">
        <f>IF('respostes SINDIC'!Y22=1,(IF('respostes SINDIC'!$AS22=2021,variables!$E$29,IF('respostes SINDIC'!$AS22=2022,variables!$F$29))),0)</f>
        <v>30</v>
      </c>
      <c r="AA22" s="18">
        <f>IF('respostes SINDIC'!Z22=1,(IF('respostes SINDIC'!$AS22=2021,variables!$E$30,IF('respostes SINDIC'!$AS22=2022,variables!$F$30))),0)</f>
        <v>0</v>
      </c>
      <c r="AB22" s="18">
        <f>IF('respostes SINDIC'!AA22=1,(IF('respostes SINDIC'!$AS22=2021,variables!$E$31,IF('respostes SINDIC'!$AS22=2022,variables!$F$31))),0)</f>
        <v>0</v>
      </c>
      <c r="AC22" s="18">
        <f>IF('respostes SINDIC'!AB22=1,(IF('respostes SINDIC'!$AS22=2021,variables!$E$32,IF('respostes SINDIC'!$AS22=2022,variables!$F$32))),0)</f>
        <v>0</v>
      </c>
      <c r="AD22" s="18">
        <f>IF('respostes SINDIC'!AC22=1,(IF('respostes SINDIC'!$AS22=2021,variables!$E$33,IF('respostes SINDIC'!$AS22=2022,variables!$F$33))),0)</f>
        <v>0</v>
      </c>
      <c r="AE22" s="20">
        <f>IF('respostes SINDIC'!AD22=1,(IF('respostes SINDIC'!$AS22=2021,variables!$E$34,IF('respostes SINDIC'!$AS22=2022,variables!$F$34))),0)</f>
        <v>0</v>
      </c>
      <c r="AF22" s="20">
        <f>IF('respostes SINDIC'!AE22=1,(IF('respostes SINDIC'!$AS22=2021,variables!$E$35,IF('respostes SINDIC'!$AS22=2022,variables!$F$35))),0)</f>
        <v>0</v>
      </c>
      <c r="AG22" s="20">
        <f>IF('respostes SINDIC'!AF22=1,(IF('respostes SINDIC'!$AS22=2021,variables!$E$36,IF('respostes SINDIC'!$AS22=2022,variables!$F$36))),0)</f>
        <v>0</v>
      </c>
      <c r="AH22" s="20">
        <f>IF('respostes SINDIC'!AG22=1,(IF('respostes SINDIC'!$AS22=2021,variables!$E$37,IF('respostes SINDIC'!$AS22=2022,variables!$F$37))),0)</f>
        <v>0</v>
      </c>
      <c r="AI22" s="14">
        <f>IF('respostes SINDIC'!AH22=1,(IF('respostes SINDIC'!$AS22=2021,variables!$E$38,IF('respostes SINDIC'!$AS22=2022,variables!$F$38))),0)</f>
        <v>0</v>
      </c>
      <c r="AJ22" s="20">
        <f>IF('respostes SINDIC'!AI22=1,(IF('respostes SINDIC'!$AS22=2021,variables!$E$39,IF('respostes SINDIC'!$AS22=2022,variables!$F$39))),0)</f>
        <v>0</v>
      </c>
      <c r="AK22" s="14">
        <f>IF('respostes SINDIC'!AJ22=1,(IF('respostes SINDIC'!$AS22=2021,variables!$E$40,IF('respostes SINDIC'!$AS22=2022,variables!$F$40))),0)</f>
        <v>25</v>
      </c>
      <c r="AL22" s="8">
        <f>IF('respostes SINDIC'!AK22=0,(IF('respostes SINDIC'!$AS22=2021,variables!$E$41,IF('respostes SINDIC'!$AS22=2022,variables!$F$41))),0)</f>
        <v>0</v>
      </c>
      <c r="AM22" s="20">
        <f>IF('respostes SINDIC'!AL22=1,(IF('respostes SINDIC'!$AS22=2021,variables!$E$42,IF('respostes SINDIC'!$AS22=2022,variables!$F$42))),0)</f>
        <v>10</v>
      </c>
      <c r="AN22" s="11">
        <f>IF('respostes SINDIC'!AM22=1,(IF('respostes SINDIC'!$AS22=2021,variables!$E$43,IF('respostes SINDIC'!$AS22=2022,variables!$F$43))),0)</f>
        <v>0</v>
      </c>
      <c r="AO22" s="8">
        <f>IF('respostes SINDIC'!AN22=1,(IF('respostes SINDIC'!$AS22=2021,variables!$E$44,IF('respostes SINDIC'!$AS22=2022,variables!$F$44))),0)</f>
        <v>0</v>
      </c>
      <c r="AP22" s="8">
        <f>IF('respostes SINDIC'!AO22=1,(IF('respostes SINDIC'!$AS22=2021,variables!$E$45,IF('respostes SINDIC'!$AS22=2022,variables!$F$45))),0)</f>
        <v>0</v>
      </c>
      <c r="AQ22" s="20">
        <f>IF('respostes SINDIC'!AP22=1,(IF('respostes SINDIC'!$AS22=2021,variables!$E$46,IF('respostes SINDIC'!$AS22=2022,variables!$F$46))),0)</f>
        <v>0</v>
      </c>
      <c r="AT22">
        <v>2021</v>
      </c>
    </row>
    <row r="23" spans="1:46" x14ac:dyDescent="0.3">
      <c r="A23">
        <v>802530008</v>
      </c>
      <c r="B23" t="str">
        <f>VLOOKUP(A23,'ine i comarca'!$A$1:$H$367,6,0)</f>
        <v>Anoia</v>
      </c>
      <c r="C23" t="s">
        <v>73</v>
      </c>
      <c r="D23" t="s">
        <v>41</v>
      </c>
      <c r="E23" t="s">
        <v>42</v>
      </c>
      <c r="F23" t="s">
        <v>48</v>
      </c>
      <c r="G23" s="8">
        <f>IF('respostes SINDIC'!F23=1,(IF('respostes SINDIC'!$AS23=2021,variables!$E$10,IF('respostes SINDIC'!$AS23=2022,variables!$F$10))),0)</f>
        <v>7.5</v>
      </c>
      <c r="H23" s="8">
        <f>IF('respostes SINDIC'!G23=1,(IF('respostes SINDIC'!$AS23=2021,variables!$E$11,IF('respostes SINDIC'!$AS23=2022,variables!$F$11))),0)</f>
        <v>7.5</v>
      </c>
      <c r="I23" s="14">
        <f>IF('respostes SINDIC'!H23=1,(IF('respostes SINDIC'!$AS23=2021,variables!$E$12,IF('respostes SINDIC'!$AS23=2022,variables!$F$12))),0)</f>
        <v>25</v>
      </c>
      <c r="J23" s="11">
        <f>IF('respostes SINDIC'!I23=1,(IF('respostes SINDIC'!$AS23=2021,variables!$E$13,IF('respostes SINDIC'!$AS23=2022,variables!$F$13))),0)</f>
        <v>2.5</v>
      </c>
      <c r="K23" s="11">
        <f>IF('respostes SINDIC'!J23=1,(IF('respostes SINDIC'!$AS23=2021,variables!$E$14,IF('respostes SINDIC'!$AS23=2022,variables!$F$14))),0)</f>
        <v>0</v>
      </c>
      <c r="L23" s="11">
        <f>IF('respostes SINDIC'!K23=1,(IF('respostes SINDIC'!$AS23=2021,variables!$E$15,IF('respostes SINDIC'!$AS23=2022,variables!$F$15))),0)</f>
        <v>0</v>
      </c>
      <c r="M23" s="11">
        <f>IF('respostes SINDIC'!L23=1,(IF('respostes SINDIC'!$AS23=2021,variables!$E$16,IF('respostes SINDIC'!$AS23=2022,variables!$F$16))),0)</f>
        <v>0</v>
      </c>
      <c r="N23" s="11">
        <f>IF('respostes SINDIC'!M23=1,(IF('respostes SINDIC'!$AS23=2021,variables!$E$17,IF('respostes SINDIC'!$AS23=2022,variables!$F$17))),0)</f>
        <v>0</v>
      </c>
      <c r="O23" s="11">
        <f>IF('respostes SINDIC'!N23="Dintre de termini",(IF('respostes SINDIC'!$AS23=2021,variables!$E$18,IF('respostes SINDIC'!$AS23=2022,variables!$F$18))),0)</f>
        <v>0</v>
      </c>
      <c r="P23" s="16">
        <f>IF('respostes SINDIC'!O23="Null",0,(IF('respostes SINDIC'!$AS23=2021,variables!$E$20,IF('respostes SINDIC'!$AS23=2022,variables!$F$20))))</f>
        <v>25</v>
      </c>
      <c r="Q23" s="16">
        <f>IF('respostes SINDIC'!P23=1,(IF('respostes SINDIC'!$AS23=2021,variables!$E$20,IF('respostes SINDIC'!$AS23=2022,variables!$F$20))),0)</f>
        <v>25</v>
      </c>
      <c r="R23" s="16">
        <f>IF('respostes SINDIC'!Q23=1,(IF('respostes SINDIC'!$AS23=2021,variables!$E$21,IF('respostes SINDIC'!$AS23=2022,variables!$F$21))),0)</f>
        <v>0</v>
      </c>
      <c r="S23" s="16">
        <f>IF('respostes SINDIC'!R23=1,(IF('respostes SINDIC'!$AS23=2021,variables!$E$22,IF('respostes SINDIC'!$AS23=2022,variables!$F$22))),0)</f>
        <v>0</v>
      </c>
      <c r="T23" s="11">
        <f>IF('respostes SINDIC'!S23=1,(IF('respostes SINDIC'!$AS23=2021,variables!$E$23,IF('respostes SINDIC'!$AS23=2022,variables!$F$23))),0)</f>
        <v>35</v>
      </c>
      <c r="U23" s="14">
        <f>IF('respostes SINDIC'!T23=1,(IF('respostes SINDIC'!$AS23=2021,variables!$E$24,IF('respostes SINDIC'!$AS23=2022,variables!$F$24))),0)</f>
        <v>0</v>
      </c>
      <c r="V23" s="8">
        <f>IF('respostes SINDIC'!U23=1,(IF('respostes SINDIC'!$AS23=2021,variables!$E$25,IF('respostes SINDIC'!$AS23=2022,variables!$F$25))),0)</f>
        <v>20</v>
      </c>
      <c r="W23" s="8">
        <f>IF('respostes SINDIC'!V23=1,(IF('respostes SINDIC'!$AS23=2021,variables!$E$26,IF('respostes SINDIC'!$AS23=2022,variables!$F$26))),0)</f>
        <v>5</v>
      </c>
      <c r="X23" s="8">
        <f>IF('respostes SINDIC'!W23=1,(IF('respostes SINDIC'!$AS23=2021,variables!$E$27,IF('respostes SINDIC'!$AS23=2022,variables!$F$27))),0)</f>
        <v>10</v>
      </c>
      <c r="Y23" s="11">
        <f>IF('respostes SINDIC'!X23=1,(IF('respostes SINDIC'!$AS23=2021,variables!$E$28,IF('respostes SINDIC'!$AS23=2022,variables!$F$28))),0)</f>
        <v>0</v>
      </c>
      <c r="Z23" s="11">
        <f>IF('respostes SINDIC'!Y23=1,(IF('respostes SINDIC'!$AS23=2021,variables!$E$29,IF('respostes SINDIC'!$AS23=2022,variables!$F$29))),0)</f>
        <v>30</v>
      </c>
      <c r="AA23" s="18">
        <f>IF('respostes SINDIC'!Z23=1,(IF('respostes SINDIC'!$AS23=2021,variables!$E$30,IF('respostes SINDIC'!$AS23=2022,variables!$F$30))),0)</f>
        <v>25</v>
      </c>
      <c r="AB23" s="18">
        <f>IF('respostes SINDIC'!AA23=1,(IF('respostes SINDIC'!$AS23=2021,variables!$E$31,IF('respostes SINDIC'!$AS23=2022,variables!$F$31))),0)</f>
        <v>0</v>
      </c>
      <c r="AC23" s="18">
        <f>IF('respostes SINDIC'!AB23=1,(IF('respostes SINDIC'!$AS23=2021,variables!$E$32,IF('respostes SINDIC'!$AS23=2022,variables!$F$32))),0)</f>
        <v>0</v>
      </c>
      <c r="AD23" s="18">
        <f>IF('respostes SINDIC'!AC23=1,(IF('respostes SINDIC'!$AS23=2021,variables!$E$33,IF('respostes SINDIC'!$AS23=2022,variables!$F$33))),0)</f>
        <v>0</v>
      </c>
      <c r="AE23" s="20">
        <f>IF('respostes SINDIC'!AD23=1,(IF('respostes SINDIC'!$AS23=2021,variables!$E$34,IF('respostes SINDIC'!$AS23=2022,variables!$F$34))),0)</f>
        <v>0</v>
      </c>
      <c r="AF23" s="20">
        <f>IF('respostes SINDIC'!AE23=1,(IF('respostes SINDIC'!$AS23=2021,variables!$E$35,IF('respostes SINDIC'!$AS23=2022,variables!$F$35))),0)</f>
        <v>0</v>
      </c>
      <c r="AG23" s="20">
        <f>IF('respostes SINDIC'!AF23=1,(IF('respostes SINDIC'!$AS23=2021,variables!$E$36,IF('respostes SINDIC'!$AS23=2022,variables!$F$36))),0)</f>
        <v>0</v>
      </c>
      <c r="AH23" s="20">
        <f>IF('respostes SINDIC'!AG23=1,(IF('respostes SINDIC'!$AS23=2021,variables!$E$37,IF('respostes SINDIC'!$AS23=2022,variables!$F$37))),0)</f>
        <v>0</v>
      </c>
      <c r="AI23" s="14">
        <f>IF('respostes SINDIC'!AH23=1,(IF('respostes SINDIC'!$AS23=2021,variables!$E$38,IF('respostes SINDIC'!$AS23=2022,variables!$F$38))),0)</f>
        <v>25</v>
      </c>
      <c r="AJ23" s="20">
        <f>IF('respostes SINDIC'!AI23=1,(IF('respostes SINDIC'!$AS23=2021,variables!$E$39,IF('respostes SINDIC'!$AS23=2022,variables!$F$39))),0)</f>
        <v>20</v>
      </c>
      <c r="AK23" s="14">
        <f>IF('respostes SINDIC'!AJ23=1,(IF('respostes SINDIC'!$AS23=2021,variables!$E$40,IF('respostes SINDIC'!$AS23=2022,variables!$F$40))),0)</f>
        <v>25</v>
      </c>
      <c r="AL23" s="8">
        <f>IF('respostes SINDIC'!AK23=0,(IF('respostes SINDIC'!$AS23=2021,variables!$E$41,IF('respostes SINDIC'!$AS23=2022,variables!$F$41))),0)</f>
        <v>0</v>
      </c>
      <c r="AM23" s="20">
        <f>IF('respostes SINDIC'!AL23=1,(IF('respostes SINDIC'!$AS23=2021,variables!$E$42,IF('respostes SINDIC'!$AS23=2022,variables!$F$42))),0)</f>
        <v>10</v>
      </c>
      <c r="AN23" s="11">
        <f>IF('respostes SINDIC'!AM23=1,(IF('respostes SINDIC'!$AS23=2021,variables!$E$43,IF('respostes SINDIC'!$AS23=2022,variables!$F$43))),0)</f>
        <v>0</v>
      </c>
      <c r="AO23" s="8">
        <f>IF('respostes SINDIC'!AN23=1,(IF('respostes SINDIC'!$AS23=2021,variables!$E$44,IF('respostes SINDIC'!$AS23=2022,variables!$F$44))),0)</f>
        <v>0</v>
      </c>
      <c r="AP23" s="8">
        <f>IF('respostes SINDIC'!AO23=1,(IF('respostes SINDIC'!$AS23=2021,variables!$E$45,IF('respostes SINDIC'!$AS23=2022,variables!$F$45))),0)</f>
        <v>0</v>
      </c>
      <c r="AQ23" s="20">
        <f>IF('respostes SINDIC'!AP23=1,(IF('respostes SINDIC'!$AS23=2021,variables!$E$46,IF('respostes SINDIC'!$AS23=2022,variables!$F$46))),0)</f>
        <v>0</v>
      </c>
      <c r="AT23">
        <v>2021</v>
      </c>
    </row>
    <row r="24" spans="1:46" x14ac:dyDescent="0.3">
      <c r="A24">
        <v>802720002</v>
      </c>
      <c r="B24" t="str">
        <f>VLOOKUP(A24,'ine i comarca'!$A$1:$H$367,6,0)</f>
        <v>Alt Penedès</v>
      </c>
      <c r="C24" t="s">
        <v>74</v>
      </c>
      <c r="D24" t="s">
        <v>41</v>
      </c>
      <c r="E24" t="s">
        <v>42</v>
      </c>
      <c r="F24" t="s">
        <v>48</v>
      </c>
      <c r="G24" s="8">
        <f>IF('respostes SINDIC'!F24=1,(IF('respostes SINDIC'!$AS24=2021,variables!$E$10,IF('respostes SINDIC'!$AS24=2022,variables!$F$10))),0)</f>
        <v>7.5</v>
      </c>
      <c r="H24" s="8">
        <f>IF('respostes SINDIC'!G24=1,(IF('respostes SINDIC'!$AS24=2021,variables!$E$11,IF('respostes SINDIC'!$AS24=2022,variables!$F$11))),0)</f>
        <v>7.5</v>
      </c>
      <c r="I24" s="14">
        <f>IF('respostes SINDIC'!H24=1,(IF('respostes SINDIC'!$AS24=2021,variables!$E$12,IF('respostes SINDIC'!$AS24=2022,variables!$F$12))),0)</f>
        <v>25</v>
      </c>
      <c r="J24" s="11">
        <f>IF('respostes SINDIC'!I24=1,(IF('respostes SINDIC'!$AS24=2021,variables!$E$13,IF('respostes SINDIC'!$AS24=2022,variables!$F$13))),0)</f>
        <v>2.5</v>
      </c>
      <c r="K24" s="11">
        <f>IF('respostes SINDIC'!J24=1,(IF('respostes SINDIC'!$AS24=2021,variables!$E$14,IF('respostes SINDIC'!$AS24=2022,variables!$F$14))),0)</f>
        <v>0</v>
      </c>
      <c r="L24" s="11">
        <f>IF('respostes SINDIC'!K24=1,(IF('respostes SINDIC'!$AS24=2021,variables!$E$15,IF('respostes SINDIC'!$AS24=2022,variables!$F$15))),0)</f>
        <v>0</v>
      </c>
      <c r="M24" s="11">
        <f>IF('respostes SINDIC'!L24=1,(IF('respostes SINDIC'!$AS24=2021,variables!$E$16,IF('respostes SINDIC'!$AS24=2022,variables!$F$16))),0)</f>
        <v>0</v>
      </c>
      <c r="N24" s="11">
        <f>IF('respostes SINDIC'!M24=1,(IF('respostes SINDIC'!$AS24=2021,variables!$E$17,IF('respostes SINDIC'!$AS24=2022,variables!$F$17))),0)</f>
        <v>0</v>
      </c>
      <c r="O24" s="11">
        <f>IF('respostes SINDIC'!N24="Dintre de termini",(IF('respostes SINDIC'!$AS24=2021,variables!$E$18,IF('respostes SINDIC'!$AS24=2022,variables!$F$18))),0)</f>
        <v>0</v>
      </c>
      <c r="P24" s="16">
        <f>IF('respostes SINDIC'!O24="Null",0,(IF('respostes SINDIC'!$AS24=2021,variables!$E$20,IF('respostes SINDIC'!$AS24=2022,variables!$F$20))))</f>
        <v>25</v>
      </c>
      <c r="Q24" s="16">
        <f>IF('respostes SINDIC'!P24=1,(IF('respostes SINDIC'!$AS24=2021,variables!$E$20,IF('respostes SINDIC'!$AS24=2022,variables!$F$20))),0)</f>
        <v>25</v>
      </c>
      <c r="R24" s="16">
        <f>IF('respostes SINDIC'!Q24=1,(IF('respostes SINDIC'!$AS24=2021,variables!$E$21,IF('respostes SINDIC'!$AS24=2022,variables!$F$21))),0)</f>
        <v>0</v>
      </c>
      <c r="S24" s="16">
        <f>IF('respostes SINDIC'!R24=1,(IF('respostes SINDIC'!$AS24=2021,variables!$E$22,IF('respostes SINDIC'!$AS24=2022,variables!$F$22))),0)</f>
        <v>0</v>
      </c>
      <c r="T24" s="11">
        <f>IF('respostes SINDIC'!S24=1,(IF('respostes SINDIC'!$AS24=2021,variables!$E$23,IF('respostes SINDIC'!$AS24=2022,variables!$F$23))),0)</f>
        <v>35</v>
      </c>
      <c r="U24" s="14">
        <f>IF('respostes SINDIC'!T24=1,(IF('respostes SINDIC'!$AS24=2021,variables!$E$24,IF('respostes SINDIC'!$AS24=2022,variables!$F$24))),0)</f>
        <v>25</v>
      </c>
      <c r="V24" s="8">
        <f>IF('respostes SINDIC'!U24=1,(IF('respostes SINDIC'!$AS24=2021,variables!$E$25,IF('respostes SINDIC'!$AS24=2022,variables!$F$25))),0)</f>
        <v>20</v>
      </c>
      <c r="W24" s="8">
        <f>IF('respostes SINDIC'!V24=1,(IF('respostes SINDIC'!$AS24=2021,variables!$E$26,IF('respostes SINDIC'!$AS24=2022,variables!$F$26))),0)</f>
        <v>5</v>
      </c>
      <c r="X24" s="8">
        <f>IF('respostes SINDIC'!W24=1,(IF('respostes SINDIC'!$AS24=2021,variables!$E$27,IF('respostes SINDIC'!$AS24=2022,variables!$F$27))),0)</f>
        <v>10</v>
      </c>
      <c r="Y24" s="11">
        <f>IF('respostes SINDIC'!X24=1,(IF('respostes SINDIC'!$AS24=2021,variables!$E$28,IF('respostes SINDIC'!$AS24=2022,variables!$F$28))),0)</f>
        <v>0</v>
      </c>
      <c r="Z24" s="11">
        <f>IF('respostes SINDIC'!Y24=1,(IF('respostes SINDIC'!$AS24=2021,variables!$E$29,IF('respostes SINDIC'!$AS24=2022,variables!$F$29))),0)</f>
        <v>30</v>
      </c>
      <c r="AA24" s="18">
        <f>IF('respostes SINDIC'!Z24=1,(IF('respostes SINDIC'!$AS24=2021,variables!$E$30,IF('respostes SINDIC'!$AS24=2022,variables!$F$30))),0)</f>
        <v>25</v>
      </c>
      <c r="AB24" s="18">
        <f>IF('respostes SINDIC'!AA24=1,(IF('respostes SINDIC'!$AS24=2021,variables!$E$31,IF('respostes SINDIC'!$AS24=2022,variables!$F$31))),0)</f>
        <v>0</v>
      </c>
      <c r="AC24" s="18">
        <f>IF('respostes SINDIC'!AB24=1,(IF('respostes SINDIC'!$AS24=2021,variables!$E$32,IF('respostes SINDIC'!$AS24=2022,variables!$F$32))),0)</f>
        <v>0</v>
      </c>
      <c r="AD24" s="18">
        <f>IF('respostes SINDIC'!AC24=1,(IF('respostes SINDIC'!$AS24=2021,variables!$E$33,IF('respostes SINDIC'!$AS24=2022,variables!$F$33))),0)</f>
        <v>0</v>
      </c>
      <c r="AE24" s="20">
        <f>IF('respostes SINDIC'!AD24=1,(IF('respostes SINDIC'!$AS24=2021,variables!$E$34,IF('respostes SINDIC'!$AS24=2022,variables!$F$34))),0)</f>
        <v>0</v>
      </c>
      <c r="AF24" s="20">
        <f>IF('respostes SINDIC'!AE24=1,(IF('respostes SINDIC'!$AS24=2021,variables!$E$35,IF('respostes SINDIC'!$AS24=2022,variables!$F$35))),0)</f>
        <v>0</v>
      </c>
      <c r="AG24" s="20">
        <f>IF('respostes SINDIC'!AF24=1,(IF('respostes SINDIC'!$AS24=2021,variables!$E$36,IF('respostes SINDIC'!$AS24=2022,variables!$F$36))),0)</f>
        <v>0</v>
      </c>
      <c r="AH24" s="20">
        <f>IF('respostes SINDIC'!AG24=1,(IF('respostes SINDIC'!$AS24=2021,variables!$E$37,IF('respostes SINDIC'!$AS24=2022,variables!$F$37))),0)</f>
        <v>0</v>
      </c>
      <c r="AI24" s="14">
        <f>IF('respostes SINDIC'!AH24=1,(IF('respostes SINDIC'!$AS24=2021,variables!$E$38,IF('respostes SINDIC'!$AS24=2022,variables!$F$38))),0)</f>
        <v>25</v>
      </c>
      <c r="AJ24" s="20">
        <f>IF('respostes SINDIC'!AI24=1,(IF('respostes SINDIC'!$AS24=2021,variables!$E$39,IF('respostes SINDIC'!$AS24=2022,variables!$F$39))),0)</f>
        <v>0</v>
      </c>
      <c r="AK24" s="14">
        <f>IF('respostes SINDIC'!AJ24=1,(IF('respostes SINDIC'!$AS24=2021,variables!$E$40,IF('respostes SINDIC'!$AS24=2022,variables!$F$40))),0)</f>
        <v>25</v>
      </c>
      <c r="AL24" s="8">
        <f>IF('respostes SINDIC'!AK24=0,(IF('respostes SINDIC'!$AS24=2021,variables!$E$41,IF('respostes SINDIC'!$AS24=2022,variables!$F$41))),0)</f>
        <v>0</v>
      </c>
      <c r="AM24" s="20">
        <f>IF('respostes SINDIC'!AL24=1,(IF('respostes SINDIC'!$AS24=2021,variables!$E$42,IF('respostes SINDIC'!$AS24=2022,variables!$F$42))),0)</f>
        <v>10</v>
      </c>
      <c r="AN24" s="11">
        <f>IF('respostes SINDIC'!AM24=1,(IF('respostes SINDIC'!$AS24=2021,variables!$E$43,IF('respostes SINDIC'!$AS24=2022,variables!$F$43))),0)</f>
        <v>0</v>
      </c>
      <c r="AO24" s="8">
        <f>IF('respostes SINDIC'!AN24=1,(IF('respostes SINDIC'!$AS24=2021,variables!$E$44,IF('respostes SINDIC'!$AS24=2022,variables!$F$44))),0)</f>
        <v>0</v>
      </c>
      <c r="AP24" s="8">
        <f>IF('respostes SINDIC'!AO24=1,(IF('respostes SINDIC'!$AS24=2021,variables!$E$45,IF('respostes SINDIC'!$AS24=2022,variables!$F$45))),0)</f>
        <v>0</v>
      </c>
      <c r="AQ24" s="20">
        <f>IF('respostes SINDIC'!AP24=1,(IF('respostes SINDIC'!$AS24=2021,variables!$E$46,IF('respostes SINDIC'!$AS24=2022,variables!$F$46))),0)</f>
        <v>0</v>
      </c>
      <c r="AT24">
        <v>2021</v>
      </c>
    </row>
    <row r="25" spans="1:46" x14ac:dyDescent="0.3">
      <c r="A25">
        <v>802880001</v>
      </c>
      <c r="B25" t="str">
        <f>VLOOKUP(A25,'ine i comarca'!$A$1:$H$367,6,0)</f>
        <v>Anoia</v>
      </c>
      <c r="C25" t="s">
        <v>75</v>
      </c>
      <c r="D25" t="s">
        <v>41</v>
      </c>
      <c r="E25" t="s">
        <v>42</v>
      </c>
      <c r="F25" t="s">
        <v>48</v>
      </c>
      <c r="G25" s="8">
        <f>IF('respostes SINDIC'!F25=1,(IF('respostes SINDIC'!$AS25=2021,variables!$E$10,IF('respostes SINDIC'!$AS25=2022,variables!$F$10))),0)</f>
        <v>7.5</v>
      </c>
      <c r="H25" s="8">
        <f>IF('respostes SINDIC'!G25=1,(IF('respostes SINDIC'!$AS25=2021,variables!$E$11,IF('respostes SINDIC'!$AS25=2022,variables!$F$11))),0)</f>
        <v>7.5</v>
      </c>
      <c r="I25" s="14">
        <f>IF('respostes SINDIC'!H25=1,(IF('respostes SINDIC'!$AS25=2021,variables!$E$12,IF('respostes SINDIC'!$AS25=2022,variables!$F$12))),0)</f>
        <v>25</v>
      </c>
      <c r="J25" s="11">
        <f>IF('respostes SINDIC'!I25=1,(IF('respostes SINDIC'!$AS25=2021,variables!$E$13,IF('respostes SINDIC'!$AS25=2022,variables!$F$13))),0)</f>
        <v>2.5</v>
      </c>
      <c r="K25" s="11">
        <f>IF('respostes SINDIC'!J25=1,(IF('respostes SINDIC'!$AS25=2021,variables!$E$14,IF('respostes SINDIC'!$AS25=2022,variables!$F$14))),0)</f>
        <v>0</v>
      </c>
      <c r="L25" s="11">
        <f>IF('respostes SINDIC'!K25=1,(IF('respostes SINDIC'!$AS25=2021,variables!$E$15,IF('respostes SINDIC'!$AS25=2022,variables!$F$15))),0)</f>
        <v>0</v>
      </c>
      <c r="M25" s="11">
        <f>IF('respostes SINDIC'!L25=1,(IF('respostes SINDIC'!$AS25=2021,variables!$E$16,IF('respostes SINDIC'!$AS25=2022,variables!$F$16))),0)</f>
        <v>0</v>
      </c>
      <c r="N25" s="11">
        <f>IF('respostes SINDIC'!M25=1,(IF('respostes SINDIC'!$AS25=2021,variables!$E$17,IF('respostes SINDIC'!$AS25=2022,variables!$F$17))),0)</f>
        <v>0</v>
      </c>
      <c r="O25" s="11">
        <f>IF('respostes SINDIC'!N25="Dintre de termini",(IF('respostes SINDIC'!$AS25=2021,variables!$E$18,IF('respostes SINDIC'!$AS25=2022,variables!$F$18))),0)</f>
        <v>20</v>
      </c>
      <c r="P25" s="16">
        <f>IF('respostes SINDIC'!O25="Null",0,(IF('respostes SINDIC'!$AS25=2021,variables!$E$20,IF('respostes SINDIC'!$AS25=2022,variables!$F$20))))</f>
        <v>25</v>
      </c>
      <c r="Q25" s="16">
        <f>IF('respostes SINDIC'!P25=1,(IF('respostes SINDIC'!$AS25=2021,variables!$E$20,IF('respostes SINDIC'!$AS25=2022,variables!$F$20))),0)</f>
        <v>25</v>
      </c>
      <c r="R25" s="16">
        <f>IF('respostes SINDIC'!Q25=1,(IF('respostes SINDIC'!$AS25=2021,variables!$E$21,IF('respostes SINDIC'!$AS25=2022,variables!$F$21))),0)</f>
        <v>0</v>
      </c>
      <c r="S25" s="16">
        <f>IF('respostes SINDIC'!R25=1,(IF('respostes SINDIC'!$AS25=2021,variables!$E$22,IF('respostes SINDIC'!$AS25=2022,variables!$F$22))),0)</f>
        <v>0</v>
      </c>
      <c r="T25" s="11">
        <f>IF('respostes SINDIC'!S25=1,(IF('respostes SINDIC'!$AS25=2021,variables!$E$23,IF('respostes SINDIC'!$AS25=2022,variables!$F$23))),0)</f>
        <v>35</v>
      </c>
      <c r="U25" s="14">
        <f>IF('respostes SINDIC'!T25=1,(IF('respostes SINDIC'!$AS25=2021,variables!$E$24,IF('respostes SINDIC'!$AS25=2022,variables!$F$24))),0)</f>
        <v>25</v>
      </c>
      <c r="V25" s="8">
        <f>IF('respostes SINDIC'!U25=1,(IF('respostes SINDIC'!$AS25=2021,variables!$E$25,IF('respostes SINDIC'!$AS25=2022,variables!$F$25))),0)</f>
        <v>0</v>
      </c>
      <c r="W25" s="8">
        <f>IF('respostes SINDIC'!V25=1,(IF('respostes SINDIC'!$AS25=2021,variables!$E$26,IF('respostes SINDIC'!$AS25=2022,variables!$F$26))),0)</f>
        <v>5</v>
      </c>
      <c r="X25" s="8">
        <f>IF('respostes SINDIC'!W25=1,(IF('respostes SINDIC'!$AS25=2021,variables!$E$27,IF('respostes SINDIC'!$AS25=2022,variables!$F$27))),0)</f>
        <v>10</v>
      </c>
      <c r="Y25" s="11">
        <f>IF('respostes SINDIC'!X25=1,(IF('respostes SINDIC'!$AS25=2021,variables!$E$28,IF('respostes SINDIC'!$AS25=2022,variables!$F$28))),0)</f>
        <v>0</v>
      </c>
      <c r="Z25" s="11">
        <f>IF('respostes SINDIC'!Y25=1,(IF('respostes SINDIC'!$AS25=2021,variables!$E$29,IF('respostes SINDIC'!$AS25=2022,variables!$F$29))),0)</f>
        <v>30</v>
      </c>
      <c r="AA25" s="18">
        <f>IF('respostes SINDIC'!Z25=1,(IF('respostes SINDIC'!$AS25=2021,variables!$E$30,IF('respostes SINDIC'!$AS25=2022,variables!$F$30))),0)</f>
        <v>25</v>
      </c>
      <c r="AB25" s="18">
        <f>IF('respostes SINDIC'!AA25=1,(IF('respostes SINDIC'!$AS25=2021,variables!$E$31,IF('respostes SINDIC'!$AS25=2022,variables!$F$31))),0)</f>
        <v>25</v>
      </c>
      <c r="AC25" s="18">
        <f>IF('respostes SINDIC'!AB25=1,(IF('respostes SINDIC'!$AS25=2021,variables!$E$32,IF('respostes SINDIC'!$AS25=2022,variables!$F$32))),0)</f>
        <v>25</v>
      </c>
      <c r="AD25" s="18">
        <f>IF('respostes SINDIC'!AC25=1,(IF('respostes SINDIC'!$AS25=2021,variables!$E$33,IF('respostes SINDIC'!$AS25=2022,variables!$F$33))),0)</f>
        <v>0</v>
      </c>
      <c r="AE25" s="20">
        <f>IF('respostes SINDIC'!AD25=1,(IF('respostes SINDIC'!$AS25=2021,variables!$E$34,IF('respostes SINDIC'!$AS25=2022,variables!$F$34))),0)</f>
        <v>0</v>
      </c>
      <c r="AF25" s="20">
        <f>IF('respostes SINDIC'!AE25=1,(IF('respostes SINDIC'!$AS25=2021,variables!$E$35,IF('respostes SINDIC'!$AS25=2022,variables!$F$35))),0)</f>
        <v>0</v>
      </c>
      <c r="AG25" s="20">
        <f>IF('respostes SINDIC'!AF25=1,(IF('respostes SINDIC'!$AS25=2021,variables!$E$36,IF('respostes SINDIC'!$AS25=2022,variables!$F$36))),0)</f>
        <v>0</v>
      </c>
      <c r="AH25" s="20">
        <f>IF('respostes SINDIC'!AG25=1,(IF('respostes SINDIC'!$AS25=2021,variables!$E$37,IF('respostes SINDIC'!$AS25=2022,variables!$F$37))),0)</f>
        <v>0</v>
      </c>
      <c r="AI25" s="14">
        <f>IF('respostes SINDIC'!AH25=1,(IF('respostes SINDIC'!$AS25=2021,variables!$E$38,IF('respostes SINDIC'!$AS25=2022,variables!$F$38))),0)</f>
        <v>25</v>
      </c>
      <c r="AJ25" s="20">
        <f>IF('respostes SINDIC'!AI25=1,(IF('respostes SINDIC'!$AS25=2021,variables!$E$39,IF('respostes SINDIC'!$AS25=2022,variables!$F$39))),0)</f>
        <v>0</v>
      </c>
      <c r="AK25" s="14">
        <f>IF('respostes SINDIC'!AJ25=1,(IF('respostes SINDIC'!$AS25=2021,variables!$E$40,IF('respostes SINDIC'!$AS25=2022,variables!$F$40))),0)</f>
        <v>25</v>
      </c>
      <c r="AL25" s="8">
        <f>IF('respostes SINDIC'!AK25=0,(IF('respostes SINDIC'!$AS25=2021,variables!$E$41,IF('respostes SINDIC'!$AS25=2022,variables!$F$41))),0)</f>
        <v>0</v>
      </c>
      <c r="AM25" s="20">
        <f>IF('respostes SINDIC'!AL25=1,(IF('respostes SINDIC'!$AS25=2021,variables!$E$42,IF('respostes SINDIC'!$AS25=2022,variables!$F$42))),0)</f>
        <v>10</v>
      </c>
      <c r="AN25" s="11">
        <f>IF('respostes SINDIC'!AM25=1,(IF('respostes SINDIC'!$AS25=2021,variables!$E$43,IF('respostes SINDIC'!$AS25=2022,variables!$F$43))),0)</f>
        <v>0</v>
      </c>
      <c r="AO25" s="8">
        <f>IF('respostes SINDIC'!AN25=1,(IF('respostes SINDIC'!$AS25=2021,variables!$E$44,IF('respostes SINDIC'!$AS25=2022,variables!$F$44))),0)</f>
        <v>0</v>
      </c>
      <c r="AP25" s="8">
        <f>IF('respostes SINDIC'!AO25=1,(IF('respostes SINDIC'!$AS25=2021,variables!$E$45,IF('respostes SINDIC'!$AS25=2022,variables!$F$45))),0)</f>
        <v>0</v>
      </c>
      <c r="AQ25" s="20">
        <f>IF('respostes SINDIC'!AP25=1,(IF('respostes SINDIC'!$AS25=2021,variables!$E$46,IF('respostes SINDIC'!$AS25=2022,variables!$F$46))),0)</f>
        <v>0</v>
      </c>
      <c r="AT25">
        <v>2021</v>
      </c>
    </row>
    <row r="26" spans="1:46" x14ac:dyDescent="0.3">
      <c r="A26">
        <v>802910007</v>
      </c>
      <c r="B26" t="str">
        <f>VLOOKUP(A26,'ine i comarca'!$A$1:$H$367,6,0)</f>
        <v>Maresme</v>
      </c>
      <c r="C26" t="s">
        <v>76</v>
      </c>
      <c r="D26" t="s">
        <v>41</v>
      </c>
      <c r="E26" t="s">
        <v>42</v>
      </c>
      <c r="F26" t="s">
        <v>48</v>
      </c>
      <c r="G26" s="8">
        <f>IF('respostes SINDIC'!F26=1,(IF('respostes SINDIC'!$AS26=2021,variables!$E$10,IF('respostes SINDIC'!$AS26=2022,variables!$F$10))),0)</f>
        <v>7.5</v>
      </c>
      <c r="H26" s="8">
        <f>IF('respostes SINDIC'!G26=1,(IF('respostes SINDIC'!$AS26=2021,variables!$E$11,IF('respostes SINDIC'!$AS26=2022,variables!$F$11))),0)</f>
        <v>7.5</v>
      </c>
      <c r="I26" s="14">
        <f>IF('respostes SINDIC'!H26=1,(IF('respostes SINDIC'!$AS26=2021,variables!$E$12,IF('respostes SINDIC'!$AS26=2022,variables!$F$12))),0)</f>
        <v>25</v>
      </c>
      <c r="J26" s="11">
        <f>IF('respostes SINDIC'!I26=1,(IF('respostes SINDIC'!$AS26=2021,variables!$E$13,IF('respostes SINDIC'!$AS26=2022,variables!$F$13))),0)</f>
        <v>2.5</v>
      </c>
      <c r="K26" s="11">
        <f>IF('respostes SINDIC'!J26=1,(IF('respostes SINDIC'!$AS26=2021,variables!$E$14,IF('respostes SINDIC'!$AS26=2022,variables!$F$14))),0)</f>
        <v>0</v>
      </c>
      <c r="L26" s="11">
        <f>IF('respostes SINDIC'!K26=1,(IF('respostes SINDIC'!$AS26=2021,variables!$E$15,IF('respostes SINDIC'!$AS26=2022,variables!$F$15))),0)</f>
        <v>0</v>
      </c>
      <c r="M26" s="11">
        <f>IF('respostes SINDIC'!L26=1,(IF('respostes SINDIC'!$AS26=2021,variables!$E$16,IF('respostes SINDIC'!$AS26=2022,variables!$F$16))),0)</f>
        <v>0</v>
      </c>
      <c r="N26" s="11">
        <f>IF('respostes SINDIC'!M26=1,(IF('respostes SINDIC'!$AS26=2021,variables!$E$17,IF('respostes SINDIC'!$AS26=2022,variables!$F$17))),0)</f>
        <v>0</v>
      </c>
      <c r="O26" s="11">
        <f>IF('respostes SINDIC'!N26="Dintre de termini",(IF('respostes SINDIC'!$AS26=2021,variables!$E$18,IF('respostes SINDIC'!$AS26=2022,variables!$F$18))),0)</f>
        <v>20</v>
      </c>
      <c r="P26" s="16">
        <f>IF('respostes SINDIC'!O26="Null",0,(IF('respostes SINDIC'!$AS26=2021,variables!$E$20,IF('respostes SINDIC'!$AS26=2022,variables!$F$20))))</f>
        <v>25</v>
      </c>
      <c r="Q26" s="16">
        <f>IF('respostes SINDIC'!P26=1,(IF('respostes SINDIC'!$AS26=2021,variables!$E$20,IF('respostes SINDIC'!$AS26=2022,variables!$F$20))),0)</f>
        <v>25</v>
      </c>
      <c r="R26" s="16">
        <f>IF('respostes SINDIC'!Q26=1,(IF('respostes SINDIC'!$AS26=2021,variables!$E$21,IF('respostes SINDIC'!$AS26=2022,variables!$F$21))),0)</f>
        <v>0</v>
      </c>
      <c r="S26" s="16">
        <f>IF('respostes SINDIC'!R26=1,(IF('respostes SINDIC'!$AS26=2021,variables!$E$22,IF('respostes SINDIC'!$AS26=2022,variables!$F$22))),0)</f>
        <v>0</v>
      </c>
      <c r="T26" s="11">
        <f>IF('respostes SINDIC'!S26=1,(IF('respostes SINDIC'!$AS26=2021,variables!$E$23,IF('respostes SINDIC'!$AS26=2022,variables!$F$23))),0)</f>
        <v>35</v>
      </c>
      <c r="U26" s="14">
        <f>IF('respostes SINDIC'!T26=1,(IF('respostes SINDIC'!$AS26=2021,variables!$E$24,IF('respostes SINDIC'!$AS26=2022,variables!$F$24))),0)</f>
        <v>25</v>
      </c>
      <c r="V26" s="8">
        <f>IF('respostes SINDIC'!U26=1,(IF('respostes SINDIC'!$AS26=2021,variables!$E$25,IF('respostes SINDIC'!$AS26=2022,variables!$F$25))),0)</f>
        <v>20</v>
      </c>
      <c r="W26" s="8">
        <f>IF('respostes SINDIC'!V26=1,(IF('respostes SINDIC'!$AS26=2021,variables!$E$26,IF('respostes SINDIC'!$AS26=2022,variables!$F$26))),0)</f>
        <v>5</v>
      </c>
      <c r="X26" s="8">
        <f>IF('respostes SINDIC'!W26=1,(IF('respostes SINDIC'!$AS26=2021,variables!$E$27,IF('respostes SINDIC'!$AS26=2022,variables!$F$27))),0)</f>
        <v>10</v>
      </c>
      <c r="Y26" s="11">
        <f>IF('respostes SINDIC'!X26=1,(IF('respostes SINDIC'!$AS26=2021,variables!$E$28,IF('respostes SINDIC'!$AS26=2022,variables!$F$28))),0)</f>
        <v>0</v>
      </c>
      <c r="Z26" s="11">
        <f>IF('respostes SINDIC'!Y26=1,(IF('respostes SINDIC'!$AS26=2021,variables!$E$29,IF('respostes SINDIC'!$AS26=2022,variables!$F$29))),0)</f>
        <v>30</v>
      </c>
      <c r="AA26" s="18">
        <f>IF('respostes SINDIC'!Z26=1,(IF('respostes SINDIC'!$AS26=2021,variables!$E$30,IF('respostes SINDIC'!$AS26=2022,variables!$F$30))),0)</f>
        <v>25</v>
      </c>
      <c r="AB26" s="18">
        <f>IF('respostes SINDIC'!AA26=1,(IF('respostes SINDIC'!$AS26=2021,variables!$E$31,IF('respostes SINDIC'!$AS26=2022,variables!$F$31))),0)</f>
        <v>0</v>
      </c>
      <c r="AC26" s="18">
        <f>IF('respostes SINDIC'!AB26=1,(IF('respostes SINDIC'!$AS26=2021,variables!$E$32,IF('respostes SINDIC'!$AS26=2022,variables!$F$32))),0)</f>
        <v>0</v>
      </c>
      <c r="AD26" s="18">
        <f>IF('respostes SINDIC'!AC26=1,(IF('respostes SINDIC'!$AS26=2021,variables!$E$33,IF('respostes SINDIC'!$AS26=2022,variables!$F$33))),0)</f>
        <v>0</v>
      </c>
      <c r="AE26" s="20">
        <f>IF('respostes SINDIC'!AD26=1,(IF('respostes SINDIC'!$AS26=2021,variables!$E$34,IF('respostes SINDIC'!$AS26=2022,variables!$F$34))),0)</f>
        <v>0</v>
      </c>
      <c r="AF26" s="20">
        <f>IF('respostes SINDIC'!AE26=1,(IF('respostes SINDIC'!$AS26=2021,variables!$E$35,IF('respostes SINDIC'!$AS26=2022,variables!$F$35))),0)</f>
        <v>0</v>
      </c>
      <c r="AG26" s="20">
        <f>IF('respostes SINDIC'!AF26=1,(IF('respostes SINDIC'!$AS26=2021,variables!$E$36,IF('respostes SINDIC'!$AS26=2022,variables!$F$36))),0)</f>
        <v>0</v>
      </c>
      <c r="AH26" s="20">
        <f>IF('respostes SINDIC'!AG26=1,(IF('respostes SINDIC'!$AS26=2021,variables!$E$37,IF('respostes SINDIC'!$AS26=2022,variables!$F$37))),0)</f>
        <v>0</v>
      </c>
      <c r="AI26" s="14">
        <f>IF('respostes SINDIC'!AH26=1,(IF('respostes SINDIC'!$AS26=2021,variables!$E$38,IF('respostes SINDIC'!$AS26=2022,variables!$F$38))),0)</f>
        <v>25</v>
      </c>
      <c r="AJ26" s="20">
        <f>IF('respostes SINDIC'!AI26=1,(IF('respostes SINDIC'!$AS26=2021,variables!$E$39,IF('respostes SINDIC'!$AS26=2022,variables!$F$39))),0)</f>
        <v>20</v>
      </c>
      <c r="AK26" s="14">
        <f>IF('respostes SINDIC'!AJ26=1,(IF('respostes SINDIC'!$AS26=2021,variables!$E$40,IF('respostes SINDIC'!$AS26=2022,variables!$F$40))),0)</f>
        <v>25</v>
      </c>
      <c r="AL26" s="8">
        <f>IF('respostes SINDIC'!AK26=0,(IF('respostes SINDIC'!$AS26=2021,variables!$E$41,IF('respostes SINDIC'!$AS26=2022,variables!$F$41))),0)</f>
        <v>0</v>
      </c>
      <c r="AM26" s="20">
        <f>IF('respostes SINDIC'!AL26=1,(IF('respostes SINDIC'!$AS26=2021,variables!$E$42,IF('respostes SINDIC'!$AS26=2022,variables!$F$42))),0)</f>
        <v>10</v>
      </c>
      <c r="AN26" s="11">
        <f>IF('respostes SINDIC'!AM26=1,(IF('respostes SINDIC'!$AS26=2021,variables!$E$43,IF('respostes SINDIC'!$AS26=2022,variables!$F$43))),0)</f>
        <v>0</v>
      </c>
      <c r="AO26" s="8">
        <f>IF('respostes SINDIC'!AN26=1,(IF('respostes SINDIC'!$AS26=2021,variables!$E$44,IF('respostes SINDIC'!$AS26=2022,variables!$F$44))),0)</f>
        <v>0</v>
      </c>
      <c r="AP26" s="8">
        <f>IF('respostes SINDIC'!AO26=1,(IF('respostes SINDIC'!$AS26=2021,variables!$E$45,IF('respostes SINDIC'!$AS26=2022,variables!$F$45))),0)</f>
        <v>0</v>
      </c>
      <c r="AQ26" s="20">
        <f>IF('respostes SINDIC'!AP26=1,(IF('respostes SINDIC'!$AS26=2021,variables!$E$46,IF('respostes SINDIC'!$AS26=2022,variables!$F$46))),0)</f>
        <v>0</v>
      </c>
      <c r="AT26">
        <v>2021</v>
      </c>
    </row>
    <row r="27" spans="1:46" x14ac:dyDescent="0.3">
      <c r="A27">
        <v>803050006</v>
      </c>
      <c r="B27" t="str">
        <f>VLOOKUP(A27,'ine i comarca'!$A$1:$H$367,6,0)</f>
        <v>Maresme</v>
      </c>
      <c r="C27" t="s">
        <v>77</v>
      </c>
      <c r="D27" t="s">
        <v>41</v>
      </c>
      <c r="E27" t="s">
        <v>42</v>
      </c>
      <c r="F27" t="s">
        <v>43</v>
      </c>
      <c r="G27" s="8">
        <f>IF('respostes SINDIC'!F27=1,(IF('respostes SINDIC'!$AS27=2021,variables!$E$10,IF('respostes SINDIC'!$AS27=2022,variables!$F$10))),0)</f>
        <v>7.5</v>
      </c>
      <c r="H27" s="8">
        <f>IF('respostes SINDIC'!G27=1,(IF('respostes SINDIC'!$AS27=2021,variables!$E$11,IF('respostes SINDIC'!$AS27=2022,variables!$F$11))),0)</f>
        <v>7.5</v>
      </c>
      <c r="I27" s="14">
        <f>IF('respostes SINDIC'!H27=1,(IF('respostes SINDIC'!$AS27=2021,variables!$E$12,IF('respostes SINDIC'!$AS27=2022,variables!$F$12))),0)</f>
        <v>25</v>
      </c>
      <c r="J27" s="11">
        <f>IF('respostes SINDIC'!I27=1,(IF('respostes SINDIC'!$AS27=2021,variables!$E$13,IF('respostes SINDIC'!$AS27=2022,variables!$F$13))),0)</f>
        <v>2.5</v>
      </c>
      <c r="K27" s="11">
        <f>IF('respostes SINDIC'!J27=1,(IF('respostes SINDIC'!$AS27=2021,variables!$E$14,IF('respostes SINDIC'!$AS27=2022,variables!$F$14))),0)</f>
        <v>0</v>
      </c>
      <c r="L27" s="11">
        <f>IF('respostes SINDIC'!K27=1,(IF('respostes SINDIC'!$AS27=2021,variables!$E$15,IF('respostes SINDIC'!$AS27=2022,variables!$F$15))),0)</f>
        <v>0</v>
      </c>
      <c r="M27" s="11">
        <f>IF('respostes SINDIC'!L27=1,(IF('respostes SINDIC'!$AS27=2021,variables!$E$16,IF('respostes SINDIC'!$AS27=2022,variables!$F$16))),0)</f>
        <v>0</v>
      </c>
      <c r="N27" s="11">
        <f>IF('respostes SINDIC'!M27=1,(IF('respostes SINDIC'!$AS27=2021,variables!$E$17,IF('respostes SINDIC'!$AS27=2022,variables!$F$17))),0)</f>
        <v>0</v>
      </c>
      <c r="O27" s="11">
        <f>IF('respostes SINDIC'!N27="Dintre de termini",(IF('respostes SINDIC'!$AS27=2021,variables!$E$18,IF('respostes SINDIC'!$AS27=2022,variables!$F$18))),0)</f>
        <v>20</v>
      </c>
      <c r="P27" s="16">
        <f>IF('respostes SINDIC'!O27="Null",0,(IF('respostes SINDIC'!$AS27=2021,variables!$E$20,IF('respostes SINDIC'!$AS27=2022,variables!$F$20))))</f>
        <v>25</v>
      </c>
      <c r="Q27" s="16">
        <f>IF('respostes SINDIC'!P27=1,(IF('respostes SINDIC'!$AS27=2021,variables!$E$20,IF('respostes SINDIC'!$AS27=2022,variables!$F$20))),0)</f>
        <v>25</v>
      </c>
      <c r="R27" s="16">
        <f>IF('respostes SINDIC'!Q27=1,(IF('respostes SINDIC'!$AS27=2021,variables!$E$21,IF('respostes SINDIC'!$AS27=2022,variables!$F$21))),0)</f>
        <v>0</v>
      </c>
      <c r="S27" s="16">
        <f>IF('respostes SINDIC'!R27=1,(IF('respostes SINDIC'!$AS27=2021,variables!$E$22,IF('respostes SINDIC'!$AS27=2022,variables!$F$22))),0)</f>
        <v>0</v>
      </c>
      <c r="T27" s="11">
        <f>IF('respostes SINDIC'!S27=1,(IF('respostes SINDIC'!$AS27=2021,variables!$E$23,IF('respostes SINDIC'!$AS27=2022,variables!$F$23))),0)</f>
        <v>35</v>
      </c>
      <c r="U27" s="14">
        <f>IF('respostes SINDIC'!T27=1,(IF('respostes SINDIC'!$AS27=2021,variables!$E$24,IF('respostes SINDIC'!$AS27=2022,variables!$F$24))),0)</f>
        <v>25</v>
      </c>
      <c r="V27" s="8">
        <f>IF('respostes SINDIC'!U27=1,(IF('respostes SINDIC'!$AS27=2021,variables!$E$25,IF('respostes SINDIC'!$AS27=2022,variables!$F$25))),0)</f>
        <v>20</v>
      </c>
      <c r="W27" s="8">
        <f>IF('respostes SINDIC'!V27=1,(IF('respostes SINDIC'!$AS27=2021,variables!$E$26,IF('respostes SINDIC'!$AS27=2022,variables!$F$26))),0)</f>
        <v>5</v>
      </c>
      <c r="X27" s="8">
        <f>IF('respostes SINDIC'!W27=1,(IF('respostes SINDIC'!$AS27=2021,variables!$E$27,IF('respostes SINDIC'!$AS27=2022,variables!$F$27))),0)</f>
        <v>10</v>
      </c>
      <c r="Y27" s="11">
        <f>IF('respostes SINDIC'!X27=1,(IF('respostes SINDIC'!$AS27=2021,variables!$E$28,IF('respostes SINDIC'!$AS27=2022,variables!$F$28))),0)</f>
        <v>0</v>
      </c>
      <c r="Z27" s="11">
        <f>IF('respostes SINDIC'!Y27=1,(IF('respostes SINDIC'!$AS27=2021,variables!$E$29,IF('respostes SINDIC'!$AS27=2022,variables!$F$29))),0)</f>
        <v>30</v>
      </c>
      <c r="AA27" s="18">
        <f>IF('respostes SINDIC'!Z27=1,(IF('respostes SINDIC'!$AS27=2021,variables!$E$30,IF('respostes SINDIC'!$AS27=2022,variables!$F$30))),0)</f>
        <v>25</v>
      </c>
      <c r="AB27" s="18">
        <f>IF('respostes SINDIC'!AA27=1,(IF('respostes SINDIC'!$AS27=2021,variables!$E$31,IF('respostes SINDIC'!$AS27=2022,variables!$F$31))),0)</f>
        <v>0</v>
      </c>
      <c r="AC27" s="18">
        <f>IF('respostes SINDIC'!AB27=1,(IF('respostes SINDIC'!$AS27=2021,variables!$E$32,IF('respostes SINDIC'!$AS27=2022,variables!$F$32))),0)</f>
        <v>25</v>
      </c>
      <c r="AD27" s="18">
        <f>IF('respostes SINDIC'!AC27=1,(IF('respostes SINDIC'!$AS27=2021,variables!$E$33,IF('respostes SINDIC'!$AS27=2022,variables!$F$33))),0)</f>
        <v>0</v>
      </c>
      <c r="AE27" s="20">
        <f>IF('respostes SINDIC'!AD27=1,(IF('respostes SINDIC'!$AS27=2021,variables!$E$34,IF('respostes SINDIC'!$AS27=2022,variables!$F$34))),0)</f>
        <v>0</v>
      </c>
      <c r="AF27" s="20">
        <f>IF('respostes SINDIC'!AE27=1,(IF('respostes SINDIC'!$AS27=2021,variables!$E$35,IF('respostes SINDIC'!$AS27=2022,variables!$F$35))),0)</f>
        <v>0</v>
      </c>
      <c r="AG27" s="20">
        <f>IF('respostes SINDIC'!AF27=1,(IF('respostes SINDIC'!$AS27=2021,variables!$E$36,IF('respostes SINDIC'!$AS27=2022,variables!$F$36))),0)</f>
        <v>0</v>
      </c>
      <c r="AH27" s="20">
        <f>IF('respostes SINDIC'!AG27=1,(IF('respostes SINDIC'!$AS27=2021,variables!$E$37,IF('respostes SINDIC'!$AS27=2022,variables!$F$37))),0)</f>
        <v>10</v>
      </c>
      <c r="AI27" s="14">
        <f>IF('respostes SINDIC'!AH27=1,(IF('respostes SINDIC'!$AS27=2021,variables!$E$38,IF('respostes SINDIC'!$AS27=2022,variables!$F$38))),0)</f>
        <v>25</v>
      </c>
      <c r="AJ27" s="20">
        <f>IF('respostes SINDIC'!AI27=1,(IF('respostes SINDIC'!$AS27=2021,variables!$E$39,IF('respostes SINDIC'!$AS27=2022,variables!$F$39))),0)</f>
        <v>0</v>
      </c>
      <c r="AK27" s="14">
        <f>IF('respostes SINDIC'!AJ27=1,(IF('respostes SINDIC'!$AS27=2021,variables!$E$40,IF('respostes SINDIC'!$AS27=2022,variables!$F$40))),0)</f>
        <v>25</v>
      </c>
      <c r="AL27" s="8">
        <f>IF('respostes SINDIC'!AK27=0,(IF('respostes SINDIC'!$AS27=2021,variables!$E$41,IF('respostes SINDIC'!$AS27=2022,variables!$F$41))),0)</f>
        <v>20</v>
      </c>
      <c r="AM27" s="20">
        <f>IF('respostes SINDIC'!AL27=1,(IF('respostes SINDIC'!$AS27=2021,variables!$E$42,IF('respostes SINDIC'!$AS27=2022,variables!$F$42))),0)</f>
        <v>10</v>
      </c>
      <c r="AN27" s="11">
        <f>IF('respostes SINDIC'!AM27=1,(IF('respostes SINDIC'!$AS27=2021,variables!$E$43,IF('respostes SINDIC'!$AS27=2022,variables!$F$43))),0)</f>
        <v>0</v>
      </c>
      <c r="AO27" s="8">
        <f>IF('respostes SINDIC'!AN27=1,(IF('respostes SINDIC'!$AS27=2021,variables!$E$44,IF('respostes SINDIC'!$AS27=2022,variables!$F$44))),0)</f>
        <v>0</v>
      </c>
      <c r="AP27" s="8">
        <f>IF('respostes SINDIC'!AO27=1,(IF('respostes SINDIC'!$AS27=2021,variables!$E$45,IF('respostes SINDIC'!$AS27=2022,variables!$F$45))),0)</f>
        <v>0</v>
      </c>
      <c r="AQ27" s="20">
        <f>IF('respostes SINDIC'!AP27=1,(IF('respostes SINDIC'!$AS27=2021,variables!$E$46,IF('respostes SINDIC'!$AS27=2022,variables!$F$46))),0)</f>
        <v>0</v>
      </c>
      <c r="AT27">
        <v>2021</v>
      </c>
    </row>
    <row r="28" spans="1:46" x14ac:dyDescent="0.3">
      <c r="A28">
        <v>803120002</v>
      </c>
      <c r="B28" t="str">
        <f>VLOOKUP(A28,'ine i comarca'!$A$1:$H$367,6,0)</f>
        <v>Anoia</v>
      </c>
      <c r="C28" t="s">
        <v>78</v>
      </c>
      <c r="D28" t="s">
        <v>41</v>
      </c>
      <c r="E28" t="s">
        <v>42</v>
      </c>
      <c r="F28" t="s">
        <v>48</v>
      </c>
      <c r="G28" s="8">
        <f>IF('respostes SINDIC'!F28=1,(IF('respostes SINDIC'!$AS28=2021,variables!$E$10,IF('respostes SINDIC'!$AS28=2022,variables!$F$10))),0)</f>
        <v>7.5</v>
      </c>
      <c r="H28" s="8">
        <f>IF('respostes SINDIC'!G28=1,(IF('respostes SINDIC'!$AS28=2021,variables!$E$11,IF('respostes SINDIC'!$AS28=2022,variables!$F$11))),0)</f>
        <v>7.5</v>
      </c>
      <c r="I28" s="14">
        <f>IF('respostes SINDIC'!H28=1,(IF('respostes SINDIC'!$AS28=2021,variables!$E$12,IF('respostes SINDIC'!$AS28=2022,variables!$F$12))),0)</f>
        <v>25</v>
      </c>
      <c r="J28" s="11">
        <f>IF('respostes SINDIC'!I28=1,(IF('respostes SINDIC'!$AS28=2021,variables!$E$13,IF('respostes SINDIC'!$AS28=2022,variables!$F$13))),0)</f>
        <v>2.5</v>
      </c>
      <c r="K28" s="11">
        <f>IF('respostes SINDIC'!J28=1,(IF('respostes SINDIC'!$AS28=2021,variables!$E$14,IF('respostes SINDIC'!$AS28=2022,variables!$F$14))),0)</f>
        <v>0</v>
      </c>
      <c r="L28" s="11">
        <f>IF('respostes SINDIC'!K28=1,(IF('respostes SINDIC'!$AS28=2021,variables!$E$15,IF('respostes SINDIC'!$AS28=2022,variables!$F$15))),0)</f>
        <v>0</v>
      </c>
      <c r="M28" s="11">
        <f>IF('respostes SINDIC'!L28=1,(IF('respostes SINDIC'!$AS28=2021,variables!$E$16,IF('respostes SINDIC'!$AS28=2022,variables!$F$16))),0)</f>
        <v>0</v>
      </c>
      <c r="N28" s="11">
        <f>IF('respostes SINDIC'!M28=1,(IF('respostes SINDIC'!$AS28=2021,variables!$E$17,IF('respostes SINDIC'!$AS28=2022,variables!$F$17))),0)</f>
        <v>0</v>
      </c>
      <c r="O28" s="11">
        <f>IF('respostes SINDIC'!N28="Dintre de termini",(IF('respostes SINDIC'!$AS28=2021,variables!$E$18,IF('respostes SINDIC'!$AS28=2022,variables!$F$18))),0)</f>
        <v>20</v>
      </c>
      <c r="P28" s="16">
        <f>IF('respostes SINDIC'!O28="Null",0,(IF('respostes SINDIC'!$AS28=2021,variables!$E$20,IF('respostes SINDIC'!$AS28=2022,variables!$F$20))))</f>
        <v>25</v>
      </c>
      <c r="Q28" s="16">
        <f>IF('respostes SINDIC'!P28=1,(IF('respostes SINDIC'!$AS28=2021,variables!$E$20,IF('respostes SINDIC'!$AS28=2022,variables!$F$20))),0)</f>
        <v>25</v>
      </c>
      <c r="R28" s="16">
        <f>IF('respostes SINDIC'!Q28=1,(IF('respostes SINDIC'!$AS28=2021,variables!$E$21,IF('respostes SINDIC'!$AS28=2022,variables!$F$21))),0)</f>
        <v>25</v>
      </c>
      <c r="S28" s="16">
        <f>IF('respostes SINDIC'!R28=1,(IF('respostes SINDIC'!$AS28=2021,variables!$E$22,IF('respostes SINDIC'!$AS28=2022,variables!$F$22))),0)</f>
        <v>25</v>
      </c>
      <c r="T28" s="11">
        <f>IF('respostes SINDIC'!S28=1,(IF('respostes SINDIC'!$AS28=2021,variables!$E$23,IF('respostes SINDIC'!$AS28=2022,variables!$F$23))),0)</f>
        <v>35</v>
      </c>
      <c r="U28" s="14">
        <f>IF('respostes SINDIC'!T28=1,(IF('respostes SINDIC'!$AS28=2021,variables!$E$24,IF('respostes SINDIC'!$AS28=2022,variables!$F$24))),0)</f>
        <v>25</v>
      </c>
      <c r="V28" s="8">
        <f>IF('respostes SINDIC'!U28=1,(IF('respostes SINDIC'!$AS28=2021,variables!$E$25,IF('respostes SINDIC'!$AS28=2022,variables!$F$25))),0)</f>
        <v>20</v>
      </c>
      <c r="W28" s="8">
        <f>IF('respostes SINDIC'!V28=1,(IF('respostes SINDIC'!$AS28=2021,variables!$E$26,IF('respostes SINDIC'!$AS28=2022,variables!$F$26))),0)</f>
        <v>5</v>
      </c>
      <c r="X28" s="8">
        <f>IF('respostes SINDIC'!W28=1,(IF('respostes SINDIC'!$AS28=2021,variables!$E$27,IF('respostes SINDIC'!$AS28=2022,variables!$F$27))),0)</f>
        <v>10</v>
      </c>
      <c r="Y28" s="11">
        <f>IF('respostes SINDIC'!X28=1,(IF('respostes SINDIC'!$AS28=2021,variables!$E$28,IF('respostes SINDIC'!$AS28=2022,variables!$F$28))),0)</f>
        <v>0</v>
      </c>
      <c r="Z28" s="11">
        <f>IF('respostes SINDIC'!Y28=1,(IF('respostes SINDIC'!$AS28=2021,variables!$E$29,IF('respostes SINDIC'!$AS28=2022,variables!$F$29))),0)</f>
        <v>30</v>
      </c>
      <c r="AA28" s="18">
        <f>IF('respostes SINDIC'!Z28=1,(IF('respostes SINDIC'!$AS28=2021,variables!$E$30,IF('respostes SINDIC'!$AS28=2022,variables!$F$30))),0)</f>
        <v>25</v>
      </c>
      <c r="AB28" s="18">
        <f>IF('respostes SINDIC'!AA28=1,(IF('respostes SINDIC'!$AS28=2021,variables!$E$31,IF('respostes SINDIC'!$AS28=2022,variables!$F$31))),0)</f>
        <v>25</v>
      </c>
      <c r="AC28" s="18">
        <f>IF('respostes SINDIC'!AB28=1,(IF('respostes SINDIC'!$AS28=2021,variables!$E$32,IF('respostes SINDIC'!$AS28=2022,variables!$F$32))),0)</f>
        <v>25</v>
      </c>
      <c r="AD28" s="18">
        <f>IF('respostes SINDIC'!AC28=1,(IF('respostes SINDIC'!$AS28=2021,variables!$E$33,IF('respostes SINDIC'!$AS28=2022,variables!$F$33))),0)</f>
        <v>0</v>
      </c>
      <c r="AE28" s="20">
        <f>IF('respostes SINDIC'!AD28=1,(IF('respostes SINDIC'!$AS28=2021,variables!$E$34,IF('respostes SINDIC'!$AS28=2022,variables!$F$34))),0)</f>
        <v>0</v>
      </c>
      <c r="AF28" s="20">
        <f>IF('respostes SINDIC'!AE28=1,(IF('respostes SINDIC'!$AS28=2021,variables!$E$35,IF('respostes SINDIC'!$AS28=2022,variables!$F$35))),0)</f>
        <v>0</v>
      </c>
      <c r="AG28" s="20">
        <f>IF('respostes SINDIC'!AF28=1,(IF('respostes SINDIC'!$AS28=2021,variables!$E$36,IF('respostes SINDIC'!$AS28=2022,variables!$F$36))),0)</f>
        <v>0</v>
      </c>
      <c r="AH28" s="20">
        <f>IF('respostes SINDIC'!AG28=1,(IF('respostes SINDIC'!$AS28=2021,variables!$E$37,IF('respostes SINDIC'!$AS28=2022,variables!$F$37))),0)</f>
        <v>0</v>
      </c>
      <c r="AI28" s="14">
        <f>IF('respostes SINDIC'!AH28=1,(IF('respostes SINDIC'!$AS28=2021,variables!$E$38,IF('respostes SINDIC'!$AS28=2022,variables!$F$38))),0)</f>
        <v>25</v>
      </c>
      <c r="AJ28" s="20">
        <f>IF('respostes SINDIC'!AI28=1,(IF('respostes SINDIC'!$AS28=2021,variables!$E$39,IF('respostes SINDIC'!$AS28=2022,variables!$F$39))),0)</f>
        <v>0</v>
      </c>
      <c r="AK28" s="14">
        <f>IF('respostes SINDIC'!AJ28=1,(IF('respostes SINDIC'!$AS28=2021,variables!$E$40,IF('respostes SINDIC'!$AS28=2022,variables!$F$40))),0)</f>
        <v>25</v>
      </c>
      <c r="AL28" s="8">
        <f>IF('respostes SINDIC'!AK28=0,(IF('respostes SINDIC'!$AS28=2021,variables!$E$41,IF('respostes SINDIC'!$AS28=2022,variables!$F$41))),0)</f>
        <v>20</v>
      </c>
      <c r="AM28" s="20">
        <f>IF('respostes SINDIC'!AL28=1,(IF('respostes SINDIC'!$AS28=2021,variables!$E$42,IF('respostes SINDIC'!$AS28=2022,variables!$F$42))),0)</f>
        <v>10</v>
      </c>
      <c r="AN28" s="11">
        <f>IF('respostes SINDIC'!AM28=1,(IF('respostes SINDIC'!$AS28=2021,variables!$E$43,IF('respostes SINDIC'!$AS28=2022,variables!$F$43))),0)</f>
        <v>0</v>
      </c>
      <c r="AO28" s="8">
        <f>IF('respostes SINDIC'!AN28=1,(IF('respostes SINDIC'!$AS28=2021,variables!$E$44,IF('respostes SINDIC'!$AS28=2022,variables!$F$44))),0)</f>
        <v>0</v>
      </c>
      <c r="AP28" s="8">
        <f>IF('respostes SINDIC'!AO28=1,(IF('respostes SINDIC'!$AS28=2021,variables!$E$45,IF('respostes SINDIC'!$AS28=2022,variables!$F$45))),0)</f>
        <v>0</v>
      </c>
      <c r="AQ28" s="20">
        <f>IF('respostes SINDIC'!AP28=1,(IF('respostes SINDIC'!$AS28=2021,variables!$E$46,IF('respostes SINDIC'!$AS28=2022,variables!$F$46))),0)</f>
        <v>0</v>
      </c>
      <c r="AT28">
        <v>2021</v>
      </c>
    </row>
    <row r="29" spans="1:46" x14ac:dyDescent="0.3">
      <c r="A29">
        <v>803480001</v>
      </c>
      <c r="B29" t="str">
        <f>VLOOKUP(A29,'ine i comarca'!$A$1:$H$367,6,0)</f>
        <v>Moianès</v>
      </c>
      <c r="C29" t="s">
        <v>79</v>
      </c>
      <c r="D29" t="s">
        <v>41</v>
      </c>
      <c r="E29" t="s">
        <v>42</v>
      </c>
      <c r="F29" t="s">
        <v>48</v>
      </c>
      <c r="G29" s="8">
        <f>IF('respostes SINDIC'!F29=1,(IF('respostes SINDIC'!$AS29=2021,variables!$E$10,IF('respostes SINDIC'!$AS29=2022,variables!$F$10))),0)</f>
        <v>7.5</v>
      </c>
      <c r="H29" s="8">
        <f>IF('respostes SINDIC'!G29=1,(IF('respostes SINDIC'!$AS29=2021,variables!$E$11,IF('respostes SINDIC'!$AS29=2022,variables!$F$11))),0)</f>
        <v>7.5</v>
      </c>
      <c r="I29" s="14">
        <f>IF('respostes SINDIC'!H29=1,(IF('respostes SINDIC'!$AS29=2021,variables!$E$12,IF('respostes SINDIC'!$AS29=2022,variables!$F$12))),0)</f>
        <v>25</v>
      </c>
      <c r="J29" s="11">
        <f>IF('respostes SINDIC'!I29=1,(IF('respostes SINDIC'!$AS29=2021,variables!$E$13,IF('respostes SINDIC'!$AS29=2022,variables!$F$13))),0)</f>
        <v>2.5</v>
      </c>
      <c r="K29" s="11">
        <f>IF('respostes SINDIC'!J29=1,(IF('respostes SINDIC'!$AS29=2021,variables!$E$14,IF('respostes SINDIC'!$AS29=2022,variables!$F$14))),0)</f>
        <v>0</v>
      </c>
      <c r="L29" s="11">
        <f>IF('respostes SINDIC'!K29=1,(IF('respostes SINDIC'!$AS29=2021,variables!$E$15,IF('respostes SINDIC'!$AS29=2022,variables!$F$15))),0)</f>
        <v>0</v>
      </c>
      <c r="M29" s="11">
        <f>IF('respostes SINDIC'!L29=1,(IF('respostes SINDIC'!$AS29=2021,variables!$E$16,IF('respostes SINDIC'!$AS29=2022,variables!$F$16))),0)</f>
        <v>0</v>
      </c>
      <c r="N29" s="11">
        <f>IF('respostes SINDIC'!M29=1,(IF('respostes SINDIC'!$AS29=2021,variables!$E$17,IF('respostes SINDIC'!$AS29=2022,variables!$F$17))),0)</f>
        <v>0</v>
      </c>
      <c r="O29" s="11">
        <f>IF('respostes SINDIC'!N29="Dintre de termini",(IF('respostes SINDIC'!$AS29=2021,variables!$E$18,IF('respostes SINDIC'!$AS29=2022,variables!$F$18))),0)</f>
        <v>0</v>
      </c>
      <c r="P29" s="16">
        <f>IF('respostes SINDIC'!O29="Null",0,(IF('respostes SINDIC'!$AS29=2021,variables!$E$20,IF('respostes SINDIC'!$AS29=2022,variables!$F$20))))</f>
        <v>0</v>
      </c>
      <c r="Q29" s="16">
        <f>IF('respostes SINDIC'!P29=1,(IF('respostes SINDIC'!$AS29=2021,variables!$E$20,IF('respostes SINDIC'!$AS29=2022,variables!$F$20))),0)</f>
        <v>0</v>
      </c>
      <c r="R29" s="16">
        <f>IF('respostes SINDIC'!Q29=1,(IF('respostes SINDIC'!$AS29=2021,variables!$E$21,IF('respostes SINDIC'!$AS29=2022,variables!$F$21))),0)</f>
        <v>0</v>
      </c>
      <c r="S29" s="16">
        <f>IF('respostes SINDIC'!R29=1,(IF('respostes SINDIC'!$AS29=2021,variables!$E$22,IF('respostes SINDIC'!$AS29=2022,variables!$F$22))),0)</f>
        <v>0</v>
      </c>
      <c r="T29" s="11">
        <f>IF('respostes SINDIC'!S29=1,(IF('respostes SINDIC'!$AS29=2021,variables!$E$23,IF('respostes SINDIC'!$AS29=2022,variables!$F$23))),0)</f>
        <v>0</v>
      </c>
      <c r="U29" s="14">
        <f>IF('respostes SINDIC'!T29=1,(IF('respostes SINDIC'!$AS29=2021,variables!$E$24,IF('respostes SINDIC'!$AS29=2022,variables!$F$24))),0)</f>
        <v>0</v>
      </c>
      <c r="V29" s="8">
        <f>IF('respostes SINDIC'!U29=1,(IF('respostes SINDIC'!$AS29=2021,variables!$E$25,IF('respostes SINDIC'!$AS29=2022,variables!$F$25))),0)</f>
        <v>0</v>
      </c>
      <c r="W29" s="8">
        <f>IF('respostes SINDIC'!V29=1,(IF('respostes SINDIC'!$AS29=2021,variables!$E$26,IF('respostes SINDIC'!$AS29=2022,variables!$F$26))),0)</f>
        <v>5</v>
      </c>
      <c r="X29" s="8">
        <f>IF('respostes SINDIC'!W29=1,(IF('respostes SINDIC'!$AS29=2021,variables!$E$27,IF('respostes SINDIC'!$AS29=2022,variables!$F$27))),0)</f>
        <v>10</v>
      </c>
      <c r="Y29" s="11">
        <f>IF('respostes SINDIC'!X29=1,(IF('respostes SINDIC'!$AS29=2021,variables!$E$28,IF('respostes SINDIC'!$AS29=2022,variables!$F$28))),0)</f>
        <v>0</v>
      </c>
      <c r="Z29" s="11">
        <f>IF('respostes SINDIC'!Y29=1,(IF('respostes SINDIC'!$AS29=2021,variables!$E$29,IF('respostes SINDIC'!$AS29=2022,variables!$F$29))),0)</f>
        <v>0</v>
      </c>
      <c r="AA29" s="18">
        <f>IF('respostes SINDIC'!Z29=1,(IF('respostes SINDIC'!$AS29=2021,variables!$E$30,IF('respostes SINDIC'!$AS29=2022,variables!$F$30))),0)</f>
        <v>25</v>
      </c>
      <c r="AB29" s="18">
        <f>IF('respostes SINDIC'!AA29=1,(IF('respostes SINDIC'!$AS29=2021,variables!$E$31,IF('respostes SINDIC'!$AS29=2022,variables!$F$31))),0)</f>
        <v>0</v>
      </c>
      <c r="AC29" s="18">
        <f>IF('respostes SINDIC'!AB29=1,(IF('respostes SINDIC'!$AS29=2021,variables!$E$32,IF('respostes SINDIC'!$AS29=2022,variables!$F$32))),0)</f>
        <v>0</v>
      </c>
      <c r="AD29" s="18">
        <f>IF('respostes SINDIC'!AC29=1,(IF('respostes SINDIC'!$AS29=2021,variables!$E$33,IF('respostes SINDIC'!$AS29=2022,variables!$F$33))),0)</f>
        <v>0</v>
      </c>
      <c r="AE29" s="20">
        <f>IF('respostes SINDIC'!AD29=1,(IF('respostes SINDIC'!$AS29=2021,variables!$E$34,IF('respostes SINDIC'!$AS29=2022,variables!$F$34))),0)</f>
        <v>0</v>
      </c>
      <c r="AF29" s="20">
        <f>IF('respostes SINDIC'!AE29=1,(IF('respostes SINDIC'!$AS29=2021,variables!$E$35,IF('respostes SINDIC'!$AS29=2022,variables!$F$35))),0)</f>
        <v>0</v>
      </c>
      <c r="AG29" s="20">
        <f>IF('respostes SINDIC'!AF29=1,(IF('respostes SINDIC'!$AS29=2021,variables!$E$36,IF('respostes SINDIC'!$AS29=2022,variables!$F$36))),0)</f>
        <v>0</v>
      </c>
      <c r="AH29" s="20">
        <f>IF('respostes SINDIC'!AG29=1,(IF('respostes SINDIC'!$AS29=2021,variables!$E$37,IF('respostes SINDIC'!$AS29=2022,variables!$F$37))),0)</f>
        <v>0</v>
      </c>
      <c r="AI29" s="14">
        <f>IF('respostes SINDIC'!AH29=1,(IF('respostes SINDIC'!$AS29=2021,variables!$E$38,IF('respostes SINDIC'!$AS29=2022,variables!$F$38))),0)</f>
        <v>25</v>
      </c>
      <c r="AJ29" s="20">
        <f>IF('respostes SINDIC'!AI29=1,(IF('respostes SINDIC'!$AS29=2021,variables!$E$39,IF('respostes SINDIC'!$AS29=2022,variables!$F$39))),0)</f>
        <v>0</v>
      </c>
      <c r="AK29" s="14">
        <f>IF('respostes SINDIC'!AJ29=1,(IF('respostes SINDIC'!$AS29=2021,variables!$E$40,IF('respostes SINDIC'!$AS29=2022,variables!$F$40))),0)</f>
        <v>0</v>
      </c>
      <c r="AL29" s="8">
        <f>IF('respostes SINDIC'!AK29=0,(IF('respostes SINDIC'!$AS29=2021,variables!$E$41,IF('respostes SINDIC'!$AS29=2022,variables!$F$41))),0)</f>
        <v>0</v>
      </c>
      <c r="AM29" s="20">
        <f>IF('respostes SINDIC'!AL29=1,(IF('respostes SINDIC'!$AS29=2021,variables!$E$42,IF('respostes SINDIC'!$AS29=2022,variables!$F$42))),0)</f>
        <v>0</v>
      </c>
      <c r="AN29" s="11">
        <f>IF('respostes SINDIC'!AM29=1,(IF('respostes SINDIC'!$AS29=2021,variables!$E$43,IF('respostes SINDIC'!$AS29=2022,variables!$F$43))),0)</f>
        <v>0</v>
      </c>
      <c r="AO29" s="8">
        <f>IF('respostes SINDIC'!AN29=1,(IF('respostes SINDIC'!$AS29=2021,variables!$E$44,IF('respostes SINDIC'!$AS29=2022,variables!$F$44))),0)</f>
        <v>0</v>
      </c>
      <c r="AP29" s="8">
        <f>IF('respostes SINDIC'!AO29=1,(IF('respostes SINDIC'!$AS29=2021,variables!$E$45,IF('respostes SINDIC'!$AS29=2022,variables!$F$45))),0)</f>
        <v>0</v>
      </c>
      <c r="AQ29" s="20">
        <f>IF('respostes SINDIC'!AP29=1,(IF('respostes SINDIC'!$AS29=2021,variables!$E$46,IF('respostes SINDIC'!$AS29=2022,variables!$F$46))),0)</f>
        <v>0</v>
      </c>
      <c r="AT29">
        <v>2021</v>
      </c>
    </row>
    <row r="30" spans="1:46" x14ac:dyDescent="0.3">
      <c r="A30">
        <v>803330008</v>
      </c>
      <c r="B30" t="str">
        <f>VLOOKUP(A30,'ine i comarca'!$A$1:$H$367,6,0)</f>
        <v>Vallès Oriental</v>
      </c>
      <c r="C30" t="s">
        <v>80</v>
      </c>
      <c r="D30" t="s">
        <v>41</v>
      </c>
      <c r="E30" t="s">
        <v>42</v>
      </c>
      <c r="F30" t="s">
        <v>43</v>
      </c>
      <c r="G30" s="8">
        <f>IF('respostes SINDIC'!F30=1,(IF('respostes SINDIC'!$AS30=2021,variables!$E$10,IF('respostes SINDIC'!$AS30=2022,variables!$F$10))),0)</f>
        <v>7.5</v>
      </c>
      <c r="H30" s="8">
        <f>IF('respostes SINDIC'!G30=1,(IF('respostes SINDIC'!$AS30=2021,variables!$E$11,IF('respostes SINDIC'!$AS30=2022,variables!$F$11))),0)</f>
        <v>7.5</v>
      </c>
      <c r="I30" s="14">
        <f>IF('respostes SINDIC'!H30=1,(IF('respostes SINDIC'!$AS30=2021,variables!$E$12,IF('respostes SINDIC'!$AS30=2022,variables!$F$12))),0)</f>
        <v>25</v>
      </c>
      <c r="J30" s="11">
        <f>IF('respostes SINDIC'!I30=1,(IF('respostes SINDIC'!$AS30=2021,variables!$E$13,IF('respostes SINDIC'!$AS30=2022,variables!$F$13))),0)</f>
        <v>2.5</v>
      </c>
      <c r="K30" s="11">
        <f>IF('respostes SINDIC'!J30=1,(IF('respostes SINDIC'!$AS30=2021,variables!$E$14,IF('respostes SINDIC'!$AS30=2022,variables!$F$14))),0)</f>
        <v>0</v>
      </c>
      <c r="L30" s="11">
        <f>IF('respostes SINDIC'!K30=1,(IF('respostes SINDIC'!$AS30=2021,variables!$E$15,IF('respostes SINDIC'!$AS30=2022,variables!$F$15))),0)</f>
        <v>0</v>
      </c>
      <c r="M30" s="11">
        <f>IF('respostes SINDIC'!L30=1,(IF('respostes SINDIC'!$AS30=2021,variables!$E$16,IF('respostes SINDIC'!$AS30=2022,variables!$F$16))),0)</f>
        <v>0</v>
      </c>
      <c r="N30" s="11">
        <f>IF('respostes SINDIC'!M30=1,(IF('respostes SINDIC'!$AS30=2021,variables!$E$17,IF('respostes SINDIC'!$AS30=2022,variables!$F$17))),0)</f>
        <v>0</v>
      </c>
      <c r="O30" s="11">
        <f>IF('respostes SINDIC'!N30="Dintre de termini",(IF('respostes SINDIC'!$AS30=2021,variables!$E$18,IF('respostes SINDIC'!$AS30=2022,variables!$F$18))),0)</f>
        <v>20</v>
      </c>
      <c r="P30" s="16">
        <f>IF('respostes SINDIC'!O30="Null",0,(IF('respostes SINDIC'!$AS30=2021,variables!$E$20,IF('respostes SINDIC'!$AS30=2022,variables!$F$20))))</f>
        <v>25</v>
      </c>
      <c r="Q30" s="16">
        <f>IF('respostes SINDIC'!P30=1,(IF('respostes SINDIC'!$AS30=2021,variables!$E$20,IF('respostes SINDIC'!$AS30=2022,variables!$F$20))),0)</f>
        <v>25</v>
      </c>
      <c r="R30" s="16">
        <f>IF('respostes SINDIC'!Q30=1,(IF('respostes SINDIC'!$AS30=2021,variables!$E$21,IF('respostes SINDIC'!$AS30=2022,variables!$F$21))),0)</f>
        <v>0</v>
      </c>
      <c r="S30" s="16">
        <f>IF('respostes SINDIC'!R30=1,(IF('respostes SINDIC'!$AS30=2021,variables!$E$22,IF('respostes SINDIC'!$AS30=2022,variables!$F$22))),0)</f>
        <v>0</v>
      </c>
      <c r="T30" s="11">
        <f>IF('respostes SINDIC'!S30=1,(IF('respostes SINDIC'!$AS30=2021,variables!$E$23,IF('respostes SINDIC'!$AS30=2022,variables!$F$23))),0)</f>
        <v>35</v>
      </c>
      <c r="U30" s="14">
        <f>IF('respostes SINDIC'!T30=1,(IF('respostes SINDIC'!$AS30=2021,variables!$E$24,IF('respostes SINDIC'!$AS30=2022,variables!$F$24))),0)</f>
        <v>25</v>
      </c>
      <c r="V30" s="8">
        <f>IF('respostes SINDIC'!U30=1,(IF('respostes SINDIC'!$AS30=2021,variables!$E$25,IF('respostes SINDIC'!$AS30=2022,variables!$F$25))),0)</f>
        <v>20</v>
      </c>
      <c r="W30" s="8">
        <f>IF('respostes SINDIC'!V30=1,(IF('respostes SINDIC'!$AS30=2021,variables!$E$26,IF('respostes SINDIC'!$AS30=2022,variables!$F$26))),0)</f>
        <v>5</v>
      </c>
      <c r="X30" s="8">
        <f>IF('respostes SINDIC'!W30=1,(IF('respostes SINDIC'!$AS30=2021,variables!$E$27,IF('respostes SINDIC'!$AS30=2022,variables!$F$27))),0)</f>
        <v>10</v>
      </c>
      <c r="Y30" s="11">
        <f>IF('respostes SINDIC'!X30=1,(IF('respostes SINDIC'!$AS30=2021,variables!$E$28,IF('respostes SINDIC'!$AS30=2022,variables!$F$28))),0)</f>
        <v>0</v>
      </c>
      <c r="Z30" s="11">
        <f>IF('respostes SINDIC'!Y30=1,(IF('respostes SINDIC'!$AS30=2021,variables!$E$29,IF('respostes SINDIC'!$AS30=2022,variables!$F$29))),0)</f>
        <v>30</v>
      </c>
      <c r="AA30" s="18">
        <f>IF('respostes SINDIC'!Z30=1,(IF('respostes SINDIC'!$AS30=2021,variables!$E$30,IF('respostes SINDIC'!$AS30=2022,variables!$F$30))),0)</f>
        <v>0</v>
      </c>
      <c r="AB30" s="18">
        <f>IF('respostes SINDIC'!AA30=1,(IF('respostes SINDIC'!$AS30=2021,variables!$E$31,IF('respostes SINDIC'!$AS30=2022,variables!$F$31))),0)</f>
        <v>25</v>
      </c>
      <c r="AC30" s="18">
        <f>IF('respostes SINDIC'!AB30=1,(IF('respostes SINDIC'!$AS30=2021,variables!$E$32,IF('respostes SINDIC'!$AS30=2022,variables!$F$32))),0)</f>
        <v>25</v>
      </c>
      <c r="AD30" s="18">
        <f>IF('respostes SINDIC'!AC30=1,(IF('respostes SINDIC'!$AS30=2021,variables!$E$33,IF('respostes SINDIC'!$AS30=2022,variables!$F$33))),0)</f>
        <v>0</v>
      </c>
      <c r="AE30" s="20">
        <f>IF('respostes SINDIC'!AD30=1,(IF('respostes SINDIC'!$AS30=2021,variables!$E$34,IF('respostes SINDIC'!$AS30=2022,variables!$F$34))),0)</f>
        <v>0</v>
      </c>
      <c r="AF30" s="20">
        <f>IF('respostes SINDIC'!AE30=1,(IF('respostes SINDIC'!$AS30=2021,variables!$E$35,IF('respostes SINDIC'!$AS30=2022,variables!$F$35))),0)</f>
        <v>0</v>
      </c>
      <c r="AG30" s="20">
        <f>IF('respostes SINDIC'!AF30=1,(IF('respostes SINDIC'!$AS30=2021,variables!$E$36,IF('respostes SINDIC'!$AS30=2022,variables!$F$36))),0)</f>
        <v>0</v>
      </c>
      <c r="AH30" s="20">
        <f>IF('respostes SINDIC'!AG30=1,(IF('respostes SINDIC'!$AS30=2021,variables!$E$37,IF('respostes SINDIC'!$AS30=2022,variables!$F$37))),0)</f>
        <v>0</v>
      </c>
      <c r="AI30" s="14">
        <f>IF('respostes SINDIC'!AH30=1,(IF('respostes SINDIC'!$AS30=2021,variables!$E$38,IF('respostes SINDIC'!$AS30=2022,variables!$F$38))),0)</f>
        <v>25</v>
      </c>
      <c r="AJ30" s="20">
        <f>IF('respostes SINDIC'!AI30=1,(IF('respostes SINDIC'!$AS30=2021,variables!$E$39,IF('respostes SINDIC'!$AS30=2022,variables!$F$39))),0)</f>
        <v>20</v>
      </c>
      <c r="AK30" s="14">
        <f>IF('respostes SINDIC'!AJ30=1,(IF('respostes SINDIC'!$AS30=2021,variables!$E$40,IF('respostes SINDIC'!$AS30=2022,variables!$F$40))),0)</f>
        <v>25</v>
      </c>
      <c r="AL30" s="8">
        <f>IF('respostes SINDIC'!AK30=0,(IF('respostes SINDIC'!$AS30=2021,variables!$E$41,IF('respostes SINDIC'!$AS30=2022,variables!$F$41))),0)</f>
        <v>0</v>
      </c>
      <c r="AM30" s="20">
        <f>IF('respostes SINDIC'!AL30=1,(IF('respostes SINDIC'!$AS30=2021,variables!$E$42,IF('respostes SINDIC'!$AS30=2022,variables!$F$42))),0)</f>
        <v>10</v>
      </c>
      <c r="AN30" s="11">
        <f>IF('respostes SINDIC'!AM30=1,(IF('respostes SINDIC'!$AS30=2021,variables!$E$43,IF('respostes SINDIC'!$AS30=2022,variables!$F$43))),0)</f>
        <v>0</v>
      </c>
      <c r="AO30" s="8">
        <f>IF('respostes SINDIC'!AN30=1,(IF('respostes SINDIC'!$AS30=2021,variables!$E$44,IF('respostes SINDIC'!$AS30=2022,variables!$F$44))),0)</f>
        <v>0</v>
      </c>
      <c r="AP30" s="8">
        <f>IF('respostes SINDIC'!AO30=1,(IF('respostes SINDIC'!$AS30=2021,variables!$E$45,IF('respostes SINDIC'!$AS30=2022,variables!$F$45))),0)</f>
        <v>0</v>
      </c>
      <c r="AQ30" s="20">
        <f>IF('respostes SINDIC'!AP30=1,(IF('respostes SINDIC'!$AS30=2021,variables!$E$46,IF('respostes SINDIC'!$AS30=2022,variables!$F$46))),0)</f>
        <v>0</v>
      </c>
      <c r="AT30">
        <v>2021</v>
      </c>
    </row>
    <row r="31" spans="1:46" x14ac:dyDescent="0.3">
      <c r="A31">
        <v>803270005</v>
      </c>
      <c r="B31" t="str">
        <f>VLOOKUP(A31,'ine i comarca'!$A$1:$H$367,6,0)</f>
        <v>Maresme</v>
      </c>
      <c r="C31" t="s">
        <v>81</v>
      </c>
      <c r="D31" t="s">
        <v>41</v>
      </c>
      <c r="E31" t="s">
        <v>42</v>
      </c>
      <c r="F31" t="s">
        <v>48</v>
      </c>
      <c r="G31" s="8">
        <f>IF('respostes SINDIC'!F31=1,(IF('respostes SINDIC'!$AS31=2021,variables!$E$10,IF('respostes SINDIC'!$AS31=2022,variables!$F$10))),0)</f>
        <v>7.5</v>
      </c>
      <c r="H31" s="8">
        <f>IF('respostes SINDIC'!G31=1,(IF('respostes SINDIC'!$AS31=2021,variables!$E$11,IF('respostes SINDIC'!$AS31=2022,variables!$F$11))),0)</f>
        <v>7.5</v>
      </c>
      <c r="I31" s="14">
        <f>IF('respostes SINDIC'!H31=1,(IF('respostes SINDIC'!$AS31=2021,variables!$E$12,IF('respostes SINDIC'!$AS31=2022,variables!$F$12))),0)</f>
        <v>25</v>
      </c>
      <c r="J31" s="11">
        <f>IF('respostes SINDIC'!I31=1,(IF('respostes SINDIC'!$AS31=2021,variables!$E$13,IF('respostes SINDIC'!$AS31=2022,variables!$F$13))),0)</f>
        <v>2.5</v>
      </c>
      <c r="K31" s="11">
        <f>IF('respostes SINDIC'!J31=1,(IF('respostes SINDIC'!$AS31=2021,variables!$E$14,IF('respostes SINDIC'!$AS31=2022,variables!$F$14))),0)</f>
        <v>0</v>
      </c>
      <c r="L31" s="11">
        <f>IF('respostes SINDIC'!K31=1,(IF('respostes SINDIC'!$AS31=2021,variables!$E$15,IF('respostes SINDIC'!$AS31=2022,variables!$F$15))),0)</f>
        <v>0</v>
      </c>
      <c r="M31" s="11">
        <f>IF('respostes SINDIC'!L31=1,(IF('respostes SINDIC'!$AS31=2021,variables!$E$16,IF('respostes SINDIC'!$AS31=2022,variables!$F$16))),0)</f>
        <v>0</v>
      </c>
      <c r="N31" s="11">
        <f>IF('respostes SINDIC'!M31=1,(IF('respostes SINDIC'!$AS31=2021,variables!$E$17,IF('respostes SINDIC'!$AS31=2022,variables!$F$17))),0)</f>
        <v>0</v>
      </c>
      <c r="O31" s="11">
        <f>IF('respostes SINDIC'!N31="Dintre de termini",(IF('respostes SINDIC'!$AS31=2021,variables!$E$18,IF('respostes SINDIC'!$AS31=2022,variables!$F$18))),0)</f>
        <v>20</v>
      </c>
      <c r="P31" s="16">
        <f>IF('respostes SINDIC'!O31="Null",0,(IF('respostes SINDIC'!$AS31=2021,variables!$E$20,IF('respostes SINDIC'!$AS31=2022,variables!$F$20))))</f>
        <v>25</v>
      </c>
      <c r="Q31" s="16">
        <f>IF('respostes SINDIC'!P31=1,(IF('respostes SINDIC'!$AS31=2021,variables!$E$20,IF('respostes SINDIC'!$AS31=2022,variables!$F$20))),0)</f>
        <v>25</v>
      </c>
      <c r="R31" s="16">
        <f>IF('respostes SINDIC'!Q31=1,(IF('respostes SINDIC'!$AS31=2021,variables!$E$21,IF('respostes SINDIC'!$AS31=2022,variables!$F$21))),0)</f>
        <v>0</v>
      </c>
      <c r="S31" s="16">
        <f>IF('respostes SINDIC'!R31=1,(IF('respostes SINDIC'!$AS31=2021,variables!$E$22,IF('respostes SINDIC'!$AS31=2022,variables!$F$22))),0)</f>
        <v>0</v>
      </c>
      <c r="T31" s="11">
        <f>IF('respostes SINDIC'!S31=1,(IF('respostes SINDIC'!$AS31=2021,variables!$E$23,IF('respostes SINDIC'!$AS31=2022,variables!$F$23))),0)</f>
        <v>35</v>
      </c>
      <c r="U31" s="14">
        <f>IF('respostes SINDIC'!T31=1,(IF('respostes SINDIC'!$AS31=2021,variables!$E$24,IF('respostes SINDIC'!$AS31=2022,variables!$F$24))),0)</f>
        <v>25</v>
      </c>
      <c r="V31" s="8">
        <f>IF('respostes SINDIC'!U31=1,(IF('respostes SINDIC'!$AS31=2021,variables!$E$25,IF('respostes SINDIC'!$AS31=2022,variables!$F$25))),0)</f>
        <v>20</v>
      </c>
      <c r="W31" s="8">
        <f>IF('respostes SINDIC'!V31=1,(IF('respostes SINDIC'!$AS31=2021,variables!$E$26,IF('respostes SINDIC'!$AS31=2022,variables!$F$26))),0)</f>
        <v>5</v>
      </c>
      <c r="X31" s="8">
        <f>IF('respostes SINDIC'!W31=1,(IF('respostes SINDIC'!$AS31=2021,variables!$E$27,IF('respostes SINDIC'!$AS31=2022,variables!$F$27))),0)</f>
        <v>10</v>
      </c>
      <c r="Y31" s="11">
        <f>IF('respostes SINDIC'!X31=1,(IF('respostes SINDIC'!$AS31=2021,variables!$E$28,IF('respostes SINDIC'!$AS31=2022,variables!$F$28))),0)</f>
        <v>0</v>
      </c>
      <c r="Z31" s="11">
        <f>IF('respostes SINDIC'!Y31=1,(IF('respostes SINDIC'!$AS31=2021,variables!$E$29,IF('respostes SINDIC'!$AS31=2022,variables!$F$29))),0)</f>
        <v>30</v>
      </c>
      <c r="AA31" s="18">
        <f>IF('respostes SINDIC'!Z31=1,(IF('respostes SINDIC'!$AS31=2021,variables!$E$30,IF('respostes SINDIC'!$AS31=2022,variables!$F$30))),0)</f>
        <v>25</v>
      </c>
      <c r="AB31" s="18">
        <f>IF('respostes SINDIC'!AA31=1,(IF('respostes SINDIC'!$AS31=2021,variables!$E$31,IF('respostes SINDIC'!$AS31=2022,variables!$F$31))),0)</f>
        <v>25</v>
      </c>
      <c r="AC31" s="18">
        <f>IF('respostes SINDIC'!AB31=1,(IF('respostes SINDIC'!$AS31=2021,variables!$E$32,IF('respostes SINDIC'!$AS31=2022,variables!$F$32))),0)</f>
        <v>25</v>
      </c>
      <c r="AD31" s="18">
        <f>IF('respostes SINDIC'!AC31=1,(IF('respostes SINDIC'!$AS31=2021,variables!$E$33,IF('respostes SINDIC'!$AS31=2022,variables!$F$33))),0)</f>
        <v>0</v>
      </c>
      <c r="AE31" s="20">
        <f>IF('respostes SINDIC'!AD31=1,(IF('respostes SINDIC'!$AS31=2021,variables!$E$34,IF('respostes SINDIC'!$AS31=2022,variables!$F$34))),0)</f>
        <v>0</v>
      </c>
      <c r="AF31" s="20">
        <f>IF('respostes SINDIC'!AE31=1,(IF('respostes SINDIC'!$AS31=2021,variables!$E$35,IF('respostes SINDIC'!$AS31=2022,variables!$F$35))),0)</f>
        <v>0</v>
      </c>
      <c r="AG31" s="20">
        <f>IF('respostes SINDIC'!AF31=1,(IF('respostes SINDIC'!$AS31=2021,variables!$E$36,IF('respostes SINDIC'!$AS31=2022,variables!$F$36))),0)</f>
        <v>0</v>
      </c>
      <c r="AH31" s="20">
        <f>IF('respostes SINDIC'!AG31=1,(IF('respostes SINDIC'!$AS31=2021,variables!$E$37,IF('respostes SINDIC'!$AS31=2022,variables!$F$37))),0)</f>
        <v>0</v>
      </c>
      <c r="AI31" s="14">
        <f>IF('respostes SINDIC'!AH31=1,(IF('respostes SINDIC'!$AS31=2021,variables!$E$38,IF('respostes SINDIC'!$AS31=2022,variables!$F$38))),0)</f>
        <v>25</v>
      </c>
      <c r="AJ31" s="20">
        <f>IF('respostes SINDIC'!AI31=1,(IF('respostes SINDIC'!$AS31=2021,variables!$E$39,IF('respostes SINDIC'!$AS31=2022,variables!$F$39))),0)</f>
        <v>0</v>
      </c>
      <c r="AK31" s="14">
        <f>IF('respostes SINDIC'!AJ31=1,(IF('respostes SINDIC'!$AS31=2021,variables!$E$40,IF('respostes SINDIC'!$AS31=2022,variables!$F$40))),0)</f>
        <v>25</v>
      </c>
      <c r="AL31" s="8">
        <f>IF('respostes SINDIC'!AK31=0,(IF('respostes SINDIC'!$AS31=2021,variables!$E$41,IF('respostes SINDIC'!$AS31=2022,variables!$F$41))),0)</f>
        <v>20</v>
      </c>
      <c r="AM31" s="20">
        <f>IF('respostes SINDIC'!AL31=1,(IF('respostes SINDIC'!$AS31=2021,variables!$E$42,IF('respostes SINDIC'!$AS31=2022,variables!$F$42))),0)</f>
        <v>10</v>
      </c>
      <c r="AN31" s="11">
        <f>IF('respostes SINDIC'!AM31=1,(IF('respostes SINDIC'!$AS31=2021,variables!$E$43,IF('respostes SINDIC'!$AS31=2022,variables!$F$43))),0)</f>
        <v>0</v>
      </c>
      <c r="AO31" s="8">
        <f>IF('respostes SINDIC'!AN31=1,(IF('respostes SINDIC'!$AS31=2021,variables!$E$44,IF('respostes SINDIC'!$AS31=2022,variables!$F$44))),0)</f>
        <v>0</v>
      </c>
      <c r="AP31" s="8">
        <f>IF('respostes SINDIC'!AO31=1,(IF('respostes SINDIC'!$AS31=2021,variables!$E$45,IF('respostes SINDIC'!$AS31=2022,variables!$F$45))),0)</f>
        <v>0</v>
      </c>
      <c r="AQ31" s="20">
        <f>IF('respostes SINDIC'!AP31=1,(IF('respostes SINDIC'!$AS31=2021,variables!$E$46,IF('respostes SINDIC'!$AS31=2022,variables!$F$46))),0)</f>
        <v>0</v>
      </c>
      <c r="AT31">
        <v>2021</v>
      </c>
    </row>
    <row r="32" spans="1:46" x14ac:dyDescent="0.3">
      <c r="A32">
        <v>803510007</v>
      </c>
      <c r="B32" t="str">
        <f>VLOOKUP(A32,'ine i comarca'!$A$1:$H$367,6,0)</f>
        <v>Maresme</v>
      </c>
      <c r="C32" t="s">
        <v>82</v>
      </c>
      <c r="D32" t="s">
        <v>41</v>
      </c>
      <c r="E32" t="s">
        <v>42</v>
      </c>
      <c r="F32" t="s">
        <v>43</v>
      </c>
      <c r="G32" s="8">
        <f>IF('respostes SINDIC'!F32=1,(IF('respostes SINDIC'!$AS32=2021,variables!$E$10,IF('respostes SINDIC'!$AS32=2022,variables!$F$10))),0)</f>
        <v>7.5</v>
      </c>
      <c r="H32" s="8">
        <f>IF('respostes SINDIC'!G32=1,(IF('respostes SINDIC'!$AS32=2021,variables!$E$11,IF('respostes SINDIC'!$AS32=2022,variables!$F$11))),0)</f>
        <v>7.5</v>
      </c>
      <c r="I32" s="14">
        <f>IF('respostes SINDIC'!H32=1,(IF('respostes SINDIC'!$AS32=2021,variables!$E$12,IF('respostes SINDIC'!$AS32=2022,variables!$F$12))),0)</f>
        <v>25</v>
      </c>
      <c r="J32" s="11">
        <f>IF('respostes SINDIC'!I32=1,(IF('respostes SINDIC'!$AS32=2021,variables!$E$13,IF('respostes SINDIC'!$AS32=2022,variables!$F$13))),0)</f>
        <v>2.5</v>
      </c>
      <c r="K32" s="11">
        <f>IF('respostes SINDIC'!J32=1,(IF('respostes SINDIC'!$AS32=2021,variables!$E$14,IF('respostes SINDIC'!$AS32=2022,variables!$F$14))),0)</f>
        <v>0</v>
      </c>
      <c r="L32" s="11">
        <f>IF('respostes SINDIC'!K32=1,(IF('respostes SINDIC'!$AS32=2021,variables!$E$15,IF('respostes SINDIC'!$AS32=2022,variables!$F$15))),0)</f>
        <v>0</v>
      </c>
      <c r="M32" s="11">
        <f>IF('respostes SINDIC'!L32=1,(IF('respostes SINDIC'!$AS32=2021,variables!$E$16,IF('respostes SINDIC'!$AS32=2022,variables!$F$16))),0)</f>
        <v>0</v>
      </c>
      <c r="N32" s="11">
        <f>IF('respostes SINDIC'!M32=1,(IF('respostes SINDIC'!$AS32=2021,variables!$E$17,IF('respostes SINDIC'!$AS32=2022,variables!$F$17))),0)</f>
        <v>0</v>
      </c>
      <c r="O32" s="11">
        <f>IF('respostes SINDIC'!N32="Dintre de termini",(IF('respostes SINDIC'!$AS32=2021,variables!$E$18,IF('respostes SINDIC'!$AS32=2022,variables!$F$18))),0)</f>
        <v>0</v>
      </c>
      <c r="P32" s="16">
        <f>IF('respostes SINDIC'!O32="Null",0,(IF('respostes SINDIC'!$AS32=2021,variables!$E$20,IF('respostes SINDIC'!$AS32=2022,variables!$F$20))))</f>
        <v>25</v>
      </c>
      <c r="Q32" s="16">
        <f>IF('respostes SINDIC'!P32=1,(IF('respostes SINDIC'!$AS32=2021,variables!$E$20,IF('respostes SINDIC'!$AS32=2022,variables!$F$20))),0)</f>
        <v>25</v>
      </c>
      <c r="R32" s="16">
        <f>IF('respostes SINDIC'!Q32=1,(IF('respostes SINDIC'!$AS32=2021,variables!$E$21,IF('respostes SINDIC'!$AS32=2022,variables!$F$21))),0)</f>
        <v>0</v>
      </c>
      <c r="S32" s="16">
        <f>IF('respostes SINDIC'!R32=1,(IF('respostes SINDIC'!$AS32=2021,variables!$E$22,IF('respostes SINDIC'!$AS32=2022,variables!$F$22))),0)</f>
        <v>0</v>
      </c>
      <c r="T32" s="11">
        <f>IF('respostes SINDIC'!S32=1,(IF('respostes SINDIC'!$AS32=2021,variables!$E$23,IF('respostes SINDIC'!$AS32=2022,variables!$F$23))),0)</f>
        <v>35</v>
      </c>
      <c r="U32" s="14">
        <f>IF('respostes SINDIC'!T32=1,(IF('respostes SINDIC'!$AS32=2021,variables!$E$24,IF('respostes SINDIC'!$AS32=2022,variables!$F$24))),0)</f>
        <v>25</v>
      </c>
      <c r="V32" s="8">
        <f>IF('respostes SINDIC'!U32=1,(IF('respostes SINDIC'!$AS32=2021,variables!$E$25,IF('respostes SINDIC'!$AS32=2022,variables!$F$25))),0)</f>
        <v>20</v>
      </c>
      <c r="W32" s="8">
        <f>IF('respostes SINDIC'!V32=1,(IF('respostes SINDIC'!$AS32=2021,variables!$E$26,IF('respostes SINDIC'!$AS32=2022,variables!$F$26))),0)</f>
        <v>5</v>
      </c>
      <c r="X32" s="8">
        <f>IF('respostes SINDIC'!W32=1,(IF('respostes SINDIC'!$AS32=2021,variables!$E$27,IF('respostes SINDIC'!$AS32=2022,variables!$F$27))),0)</f>
        <v>10</v>
      </c>
      <c r="Y32" s="11">
        <f>IF('respostes SINDIC'!X32=1,(IF('respostes SINDIC'!$AS32=2021,variables!$E$28,IF('respostes SINDIC'!$AS32=2022,variables!$F$28))),0)</f>
        <v>0</v>
      </c>
      <c r="Z32" s="11">
        <f>IF('respostes SINDIC'!Y32=1,(IF('respostes SINDIC'!$AS32=2021,variables!$E$29,IF('respostes SINDIC'!$AS32=2022,variables!$F$29))),0)</f>
        <v>30</v>
      </c>
      <c r="AA32" s="18">
        <f>IF('respostes SINDIC'!Z32=1,(IF('respostes SINDIC'!$AS32=2021,variables!$E$30,IF('respostes SINDIC'!$AS32=2022,variables!$F$30))),0)</f>
        <v>25</v>
      </c>
      <c r="AB32" s="18">
        <f>IF('respostes SINDIC'!AA32=1,(IF('respostes SINDIC'!$AS32=2021,variables!$E$31,IF('respostes SINDIC'!$AS32=2022,variables!$F$31))),0)</f>
        <v>25</v>
      </c>
      <c r="AC32" s="18">
        <f>IF('respostes SINDIC'!AB32=1,(IF('respostes SINDIC'!$AS32=2021,variables!$E$32,IF('respostes SINDIC'!$AS32=2022,variables!$F$32))),0)</f>
        <v>25</v>
      </c>
      <c r="AD32" s="18">
        <f>IF('respostes SINDIC'!AC32=1,(IF('respostes SINDIC'!$AS32=2021,variables!$E$33,IF('respostes SINDIC'!$AS32=2022,variables!$F$33))),0)</f>
        <v>0</v>
      </c>
      <c r="AE32" s="20">
        <f>IF('respostes SINDIC'!AD32=1,(IF('respostes SINDIC'!$AS32=2021,variables!$E$34,IF('respostes SINDIC'!$AS32=2022,variables!$F$34))),0)</f>
        <v>0</v>
      </c>
      <c r="AF32" s="20">
        <f>IF('respostes SINDIC'!AE32=1,(IF('respostes SINDIC'!$AS32=2021,variables!$E$35,IF('respostes SINDIC'!$AS32=2022,variables!$F$35))),0)</f>
        <v>0</v>
      </c>
      <c r="AG32" s="20">
        <f>IF('respostes SINDIC'!AF32=1,(IF('respostes SINDIC'!$AS32=2021,variables!$E$36,IF('respostes SINDIC'!$AS32=2022,variables!$F$36))),0)</f>
        <v>0</v>
      </c>
      <c r="AH32" s="20">
        <f>IF('respostes SINDIC'!AG32=1,(IF('respostes SINDIC'!$AS32=2021,variables!$E$37,IF('respostes SINDIC'!$AS32=2022,variables!$F$37))),0)</f>
        <v>0</v>
      </c>
      <c r="AI32" s="14">
        <f>IF('respostes SINDIC'!AH32=1,(IF('respostes SINDIC'!$AS32=2021,variables!$E$38,IF('respostes SINDIC'!$AS32=2022,variables!$F$38))),0)</f>
        <v>25</v>
      </c>
      <c r="AJ32" s="20">
        <f>IF('respostes SINDIC'!AI32=1,(IF('respostes SINDIC'!$AS32=2021,variables!$E$39,IF('respostes SINDIC'!$AS32=2022,variables!$F$39))),0)</f>
        <v>20</v>
      </c>
      <c r="AK32" s="14">
        <f>IF('respostes SINDIC'!AJ32=1,(IF('respostes SINDIC'!$AS32=2021,variables!$E$40,IF('respostes SINDIC'!$AS32=2022,variables!$F$40))),0)</f>
        <v>25</v>
      </c>
      <c r="AL32" s="8">
        <f>IF('respostes SINDIC'!AK32=0,(IF('respostes SINDIC'!$AS32=2021,variables!$E$41,IF('respostes SINDIC'!$AS32=2022,variables!$F$41))),0)</f>
        <v>0</v>
      </c>
      <c r="AM32" s="20">
        <f>IF('respostes SINDIC'!AL32=1,(IF('respostes SINDIC'!$AS32=2021,variables!$E$42,IF('respostes SINDIC'!$AS32=2022,variables!$F$42))),0)</f>
        <v>10</v>
      </c>
      <c r="AN32" s="11">
        <f>IF('respostes SINDIC'!AM32=1,(IF('respostes SINDIC'!$AS32=2021,variables!$E$43,IF('respostes SINDIC'!$AS32=2022,variables!$F$43))),0)</f>
        <v>0</v>
      </c>
      <c r="AO32" s="8">
        <f>IF('respostes SINDIC'!AN32=1,(IF('respostes SINDIC'!$AS32=2021,variables!$E$44,IF('respostes SINDIC'!$AS32=2022,variables!$F$44))),0)</f>
        <v>0</v>
      </c>
      <c r="AP32" s="8">
        <f>IF('respostes SINDIC'!AO32=1,(IF('respostes SINDIC'!$AS32=2021,variables!$E$45,IF('respostes SINDIC'!$AS32=2022,variables!$F$45))),0)</f>
        <v>0</v>
      </c>
      <c r="AQ32" s="20">
        <f>IF('respostes SINDIC'!AP32=1,(IF('respostes SINDIC'!$AS32=2021,variables!$E$46,IF('respostes SINDIC'!$AS32=2022,variables!$F$46))),0)</f>
        <v>0</v>
      </c>
      <c r="AT32">
        <v>2021</v>
      </c>
    </row>
    <row r="33" spans="1:46" x14ac:dyDescent="0.3">
      <c r="A33">
        <v>803700000</v>
      </c>
      <c r="B33" t="str">
        <f>VLOOKUP(A33,'ine i comarca'!$A$1:$H$367,6,0)</f>
        <v>Osona</v>
      </c>
      <c r="C33" t="s">
        <v>83</v>
      </c>
      <c r="D33" t="s">
        <v>41</v>
      </c>
      <c r="E33" t="s">
        <v>42</v>
      </c>
      <c r="F33" t="s">
        <v>48</v>
      </c>
      <c r="G33" s="8">
        <f>IF('respostes SINDIC'!F33=1,(IF('respostes SINDIC'!$AS33=2021,variables!$E$10,IF('respostes SINDIC'!$AS33=2022,variables!$F$10))),0)</f>
        <v>7.5</v>
      </c>
      <c r="H33" s="8">
        <f>IF('respostes SINDIC'!G33=1,(IF('respostes SINDIC'!$AS33=2021,variables!$E$11,IF('respostes SINDIC'!$AS33=2022,variables!$F$11))),0)</f>
        <v>7.5</v>
      </c>
      <c r="I33" s="14">
        <f>IF('respostes SINDIC'!H33=1,(IF('respostes SINDIC'!$AS33=2021,variables!$E$12,IF('respostes SINDIC'!$AS33=2022,variables!$F$12))),0)</f>
        <v>25</v>
      </c>
      <c r="J33" s="11">
        <f>IF('respostes SINDIC'!I33=1,(IF('respostes SINDIC'!$AS33=2021,variables!$E$13,IF('respostes SINDIC'!$AS33=2022,variables!$F$13))),0)</f>
        <v>2.5</v>
      </c>
      <c r="K33" s="11">
        <f>IF('respostes SINDIC'!J33=1,(IF('respostes SINDIC'!$AS33=2021,variables!$E$14,IF('respostes SINDIC'!$AS33=2022,variables!$F$14))),0)</f>
        <v>0</v>
      </c>
      <c r="L33" s="11">
        <f>IF('respostes SINDIC'!K33=1,(IF('respostes SINDIC'!$AS33=2021,variables!$E$15,IF('respostes SINDIC'!$AS33=2022,variables!$F$15))),0)</f>
        <v>0</v>
      </c>
      <c r="M33" s="11">
        <f>IF('respostes SINDIC'!L33=1,(IF('respostes SINDIC'!$AS33=2021,variables!$E$16,IF('respostes SINDIC'!$AS33=2022,variables!$F$16))),0)</f>
        <v>0</v>
      </c>
      <c r="N33" s="11">
        <f>IF('respostes SINDIC'!M33=1,(IF('respostes SINDIC'!$AS33=2021,variables!$E$17,IF('respostes SINDIC'!$AS33=2022,variables!$F$17))),0)</f>
        <v>0</v>
      </c>
      <c r="O33" s="11">
        <f>IF('respostes SINDIC'!N33="Dintre de termini",(IF('respostes SINDIC'!$AS33=2021,variables!$E$18,IF('respostes SINDIC'!$AS33=2022,variables!$F$18))),0)</f>
        <v>20</v>
      </c>
      <c r="P33" s="16">
        <f>IF('respostes SINDIC'!O33="Null",0,(IF('respostes SINDIC'!$AS33=2021,variables!$E$20,IF('respostes SINDIC'!$AS33=2022,variables!$F$20))))</f>
        <v>25</v>
      </c>
      <c r="Q33" s="16">
        <f>IF('respostes SINDIC'!P33=1,(IF('respostes SINDIC'!$AS33=2021,variables!$E$20,IF('respostes SINDIC'!$AS33=2022,variables!$F$20))),0)</f>
        <v>25</v>
      </c>
      <c r="R33" s="16">
        <f>IF('respostes SINDIC'!Q33=1,(IF('respostes SINDIC'!$AS33=2021,variables!$E$21,IF('respostes SINDIC'!$AS33=2022,variables!$F$21))),0)</f>
        <v>0</v>
      </c>
      <c r="S33" s="16">
        <f>IF('respostes SINDIC'!R33=1,(IF('respostes SINDIC'!$AS33=2021,variables!$E$22,IF('respostes SINDIC'!$AS33=2022,variables!$F$22))),0)</f>
        <v>0</v>
      </c>
      <c r="T33" s="11">
        <f>IF('respostes SINDIC'!S33=1,(IF('respostes SINDIC'!$AS33=2021,variables!$E$23,IF('respostes SINDIC'!$AS33=2022,variables!$F$23))),0)</f>
        <v>35</v>
      </c>
      <c r="U33" s="14">
        <f>IF('respostes SINDIC'!T33=1,(IF('respostes SINDIC'!$AS33=2021,variables!$E$24,IF('respostes SINDIC'!$AS33=2022,variables!$F$24))),0)</f>
        <v>25</v>
      </c>
      <c r="V33" s="8">
        <f>IF('respostes SINDIC'!U33=1,(IF('respostes SINDIC'!$AS33=2021,variables!$E$25,IF('respostes SINDIC'!$AS33=2022,variables!$F$25))),0)</f>
        <v>20</v>
      </c>
      <c r="W33" s="8">
        <f>IF('respostes SINDIC'!V33=1,(IF('respostes SINDIC'!$AS33=2021,variables!$E$26,IF('respostes SINDIC'!$AS33=2022,variables!$F$26))),0)</f>
        <v>5</v>
      </c>
      <c r="X33" s="8">
        <f>IF('respostes SINDIC'!W33=1,(IF('respostes SINDIC'!$AS33=2021,variables!$E$27,IF('respostes SINDIC'!$AS33=2022,variables!$F$27))),0)</f>
        <v>10</v>
      </c>
      <c r="Y33" s="11">
        <f>IF('respostes SINDIC'!X33=1,(IF('respostes SINDIC'!$AS33=2021,variables!$E$28,IF('respostes SINDIC'!$AS33=2022,variables!$F$28))),0)</f>
        <v>0</v>
      </c>
      <c r="Z33" s="11">
        <f>IF('respostes SINDIC'!Y33=1,(IF('respostes SINDIC'!$AS33=2021,variables!$E$29,IF('respostes SINDIC'!$AS33=2022,variables!$F$29))),0)</f>
        <v>30</v>
      </c>
      <c r="AA33" s="18">
        <f>IF('respostes SINDIC'!Z33=1,(IF('respostes SINDIC'!$AS33=2021,variables!$E$30,IF('respostes SINDIC'!$AS33=2022,variables!$F$30))),0)</f>
        <v>25</v>
      </c>
      <c r="AB33" s="18">
        <f>IF('respostes SINDIC'!AA33=1,(IF('respostes SINDIC'!$AS33=2021,variables!$E$31,IF('respostes SINDIC'!$AS33=2022,variables!$F$31))),0)</f>
        <v>0</v>
      </c>
      <c r="AC33" s="18">
        <f>IF('respostes SINDIC'!AB33=1,(IF('respostes SINDIC'!$AS33=2021,variables!$E$32,IF('respostes SINDIC'!$AS33=2022,variables!$F$32))),0)</f>
        <v>0</v>
      </c>
      <c r="AD33" s="18">
        <f>IF('respostes SINDIC'!AC33=1,(IF('respostes SINDIC'!$AS33=2021,variables!$E$33,IF('respostes SINDIC'!$AS33=2022,variables!$F$33))),0)</f>
        <v>0</v>
      </c>
      <c r="AE33" s="20">
        <f>IF('respostes SINDIC'!AD33=1,(IF('respostes SINDIC'!$AS33=2021,variables!$E$34,IF('respostes SINDIC'!$AS33=2022,variables!$F$34))),0)</f>
        <v>0</v>
      </c>
      <c r="AF33" s="20">
        <f>IF('respostes SINDIC'!AE33=1,(IF('respostes SINDIC'!$AS33=2021,variables!$E$35,IF('respostes SINDIC'!$AS33=2022,variables!$F$35))),0)</f>
        <v>0</v>
      </c>
      <c r="AG33" s="20">
        <f>IF('respostes SINDIC'!AF33=1,(IF('respostes SINDIC'!$AS33=2021,variables!$E$36,IF('respostes SINDIC'!$AS33=2022,variables!$F$36))),0)</f>
        <v>0</v>
      </c>
      <c r="AH33" s="20">
        <f>IF('respostes SINDIC'!AG33=1,(IF('respostes SINDIC'!$AS33=2021,variables!$E$37,IF('respostes SINDIC'!$AS33=2022,variables!$F$37))),0)</f>
        <v>0</v>
      </c>
      <c r="AI33" s="14">
        <f>IF('respostes SINDIC'!AH33=1,(IF('respostes SINDIC'!$AS33=2021,variables!$E$38,IF('respostes SINDIC'!$AS33=2022,variables!$F$38))),0)</f>
        <v>25</v>
      </c>
      <c r="AJ33" s="20">
        <f>IF('respostes SINDIC'!AI33=1,(IF('respostes SINDIC'!$AS33=2021,variables!$E$39,IF('respostes SINDIC'!$AS33=2022,variables!$F$39))),0)</f>
        <v>20</v>
      </c>
      <c r="AK33" s="14">
        <f>IF('respostes SINDIC'!AJ33=1,(IF('respostes SINDIC'!$AS33=2021,variables!$E$40,IF('respostes SINDIC'!$AS33=2022,variables!$F$40))),0)</f>
        <v>25</v>
      </c>
      <c r="AL33" s="8">
        <f>IF('respostes SINDIC'!AK33=0,(IF('respostes SINDIC'!$AS33=2021,variables!$E$41,IF('respostes SINDIC'!$AS33=2022,variables!$F$41))),0)</f>
        <v>0</v>
      </c>
      <c r="AM33" s="20">
        <f>IF('respostes SINDIC'!AL33=1,(IF('respostes SINDIC'!$AS33=2021,variables!$E$42,IF('respostes SINDIC'!$AS33=2022,variables!$F$42))),0)</f>
        <v>10</v>
      </c>
      <c r="AN33" s="11">
        <f>IF('respostes SINDIC'!AM33=1,(IF('respostes SINDIC'!$AS33=2021,variables!$E$43,IF('respostes SINDIC'!$AS33=2022,variables!$F$43))),0)</f>
        <v>0</v>
      </c>
      <c r="AO33" s="8">
        <f>IF('respostes SINDIC'!AN33=1,(IF('respostes SINDIC'!$AS33=2021,variables!$E$44,IF('respostes SINDIC'!$AS33=2022,variables!$F$44))),0)</f>
        <v>0</v>
      </c>
      <c r="AP33" s="8">
        <f>IF('respostes SINDIC'!AO33=1,(IF('respostes SINDIC'!$AS33=2021,variables!$E$45,IF('respostes SINDIC'!$AS33=2022,variables!$F$45))),0)</f>
        <v>0</v>
      </c>
      <c r="AQ33" s="20">
        <f>IF('respostes SINDIC'!AP33=1,(IF('respostes SINDIC'!$AS33=2021,variables!$E$46,IF('respostes SINDIC'!$AS33=2022,variables!$F$46))),0)</f>
        <v>0</v>
      </c>
      <c r="AT33">
        <v>2021</v>
      </c>
    </row>
    <row r="34" spans="1:46" x14ac:dyDescent="0.3">
      <c r="A34">
        <v>803860009</v>
      </c>
      <c r="B34" t="str">
        <f>VLOOKUP(A34,'ine i comarca'!$A$1:$H$367,6,0)</f>
        <v>Bages</v>
      </c>
      <c r="C34" t="s">
        <v>84</v>
      </c>
      <c r="D34" t="s">
        <v>41</v>
      </c>
      <c r="E34" t="s">
        <v>42</v>
      </c>
      <c r="F34" t="s">
        <v>48</v>
      </c>
      <c r="G34" s="8">
        <f>IF('respostes SINDIC'!F34=1,(IF('respostes SINDIC'!$AS34=2021,variables!$E$10,IF('respostes SINDIC'!$AS34=2022,variables!$F$10))),0)</f>
        <v>7.5</v>
      </c>
      <c r="H34" s="8">
        <f>IF('respostes SINDIC'!G34=1,(IF('respostes SINDIC'!$AS34=2021,variables!$E$11,IF('respostes SINDIC'!$AS34=2022,variables!$F$11))),0)</f>
        <v>7.5</v>
      </c>
      <c r="I34" s="14">
        <f>IF('respostes SINDIC'!H34=1,(IF('respostes SINDIC'!$AS34=2021,variables!$E$12,IF('respostes SINDIC'!$AS34=2022,variables!$F$12))),0)</f>
        <v>25</v>
      </c>
      <c r="J34" s="11">
        <f>IF('respostes SINDIC'!I34=1,(IF('respostes SINDIC'!$AS34=2021,variables!$E$13,IF('respostes SINDIC'!$AS34=2022,variables!$F$13))),0)</f>
        <v>2.5</v>
      </c>
      <c r="K34" s="11">
        <f>IF('respostes SINDIC'!J34=1,(IF('respostes SINDIC'!$AS34=2021,variables!$E$14,IF('respostes SINDIC'!$AS34=2022,variables!$F$14))),0)</f>
        <v>0</v>
      </c>
      <c r="L34" s="11">
        <f>IF('respostes SINDIC'!K34=1,(IF('respostes SINDIC'!$AS34=2021,variables!$E$15,IF('respostes SINDIC'!$AS34=2022,variables!$F$15))),0)</f>
        <v>0</v>
      </c>
      <c r="M34" s="11">
        <f>IF('respostes SINDIC'!L34=1,(IF('respostes SINDIC'!$AS34=2021,variables!$E$16,IF('respostes SINDIC'!$AS34=2022,variables!$F$16))),0)</f>
        <v>0</v>
      </c>
      <c r="N34" s="11">
        <f>IF('respostes SINDIC'!M34=1,(IF('respostes SINDIC'!$AS34=2021,variables!$E$17,IF('respostes SINDIC'!$AS34=2022,variables!$F$17))),0)</f>
        <v>0</v>
      </c>
      <c r="O34" s="11">
        <f>IF('respostes SINDIC'!N34="Dintre de termini",(IF('respostes SINDIC'!$AS34=2021,variables!$E$18,IF('respostes SINDIC'!$AS34=2022,variables!$F$18))),0)</f>
        <v>0</v>
      </c>
      <c r="P34" s="16">
        <f>IF('respostes SINDIC'!O34="Null",0,(IF('respostes SINDIC'!$AS34=2021,variables!$E$20,IF('respostes SINDIC'!$AS34=2022,variables!$F$20))))</f>
        <v>0</v>
      </c>
      <c r="Q34" s="16">
        <f>IF('respostes SINDIC'!P34=1,(IF('respostes SINDIC'!$AS34=2021,variables!$E$20,IF('respostes SINDIC'!$AS34=2022,variables!$F$20))),0)</f>
        <v>0</v>
      </c>
      <c r="R34" s="16">
        <f>IF('respostes SINDIC'!Q34=1,(IF('respostes SINDIC'!$AS34=2021,variables!$E$21,IF('respostes SINDIC'!$AS34=2022,variables!$F$21))),0)</f>
        <v>0</v>
      </c>
      <c r="S34" s="16">
        <f>IF('respostes SINDIC'!R34=1,(IF('respostes SINDIC'!$AS34=2021,variables!$E$22,IF('respostes SINDIC'!$AS34=2022,variables!$F$22))),0)</f>
        <v>0</v>
      </c>
      <c r="T34" s="11">
        <f>IF('respostes SINDIC'!S34=1,(IF('respostes SINDIC'!$AS34=2021,variables!$E$23,IF('respostes SINDIC'!$AS34=2022,variables!$F$23))),0)</f>
        <v>0</v>
      </c>
      <c r="U34" s="14">
        <f>IF('respostes SINDIC'!T34=1,(IF('respostes SINDIC'!$AS34=2021,variables!$E$24,IF('respostes SINDIC'!$AS34=2022,variables!$F$24))),0)</f>
        <v>0</v>
      </c>
      <c r="V34" s="8">
        <f>IF('respostes SINDIC'!U34=1,(IF('respostes SINDIC'!$AS34=2021,variables!$E$25,IF('respostes SINDIC'!$AS34=2022,variables!$F$25))),0)</f>
        <v>0</v>
      </c>
      <c r="W34" s="8">
        <f>IF('respostes SINDIC'!V34=1,(IF('respostes SINDIC'!$AS34=2021,variables!$E$26,IF('respostes SINDIC'!$AS34=2022,variables!$F$26))),0)</f>
        <v>5</v>
      </c>
      <c r="X34" s="8">
        <f>IF('respostes SINDIC'!W34=1,(IF('respostes SINDIC'!$AS34=2021,variables!$E$27,IF('respostes SINDIC'!$AS34=2022,variables!$F$27))),0)</f>
        <v>10</v>
      </c>
      <c r="Y34" s="11">
        <f>IF('respostes SINDIC'!X34=1,(IF('respostes SINDIC'!$AS34=2021,variables!$E$28,IF('respostes SINDIC'!$AS34=2022,variables!$F$28))),0)</f>
        <v>0</v>
      </c>
      <c r="Z34" s="11">
        <f>IF('respostes SINDIC'!Y34=1,(IF('respostes SINDIC'!$AS34=2021,variables!$E$29,IF('respostes SINDIC'!$AS34=2022,variables!$F$29))),0)</f>
        <v>0</v>
      </c>
      <c r="AA34" s="18">
        <f>IF('respostes SINDIC'!Z34=1,(IF('respostes SINDIC'!$AS34=2021,variables!$E$30,IF('respostes SINDIC'!$AS34=2022,variables!$F$30))),0)</f>
        <v>25</v>
      </c>
      <c r="AB34" s="18">
        <f>IF('respostes SINDIC'!AA34=1,(IF('respostes SINDIC'!$AS34=2021,variables!$E$31,IF('respostes SINDIC'!$AS34=2022,variables!$F$31))),0)</f>
        <v>0</v>
      </c>
      <c r="AC34" s="18">
        <f>IF('respostes SINDIC'!AB34=1,(IF('respostes SINDIC'!$AS34=2021,variables!$E$32,IF('respostes SINDIC'!$AS34=2022,variables!$F$32))),0)</f>
        <v>0</v>
      </c>
      <c r="AD34" s="18">
        <f>IF('respostes SINDIC'!AC34=1,(IF('respostes SINDIC'!$AS34=2021,variables!$E$33,IF('respostes SINDIC'!$AS34=2022,variables!$F$33))),0)</f>
        <v>0</v>
      </c>
      <c r="AE34" s="20">
        <f>IF('respostes SINDIC'!AD34=1,(IF('respostes SINDIC'!$AS34=2021,variables!$E$34,IF('respostes SINDIC'!$AS34=2022,variables!$F$34))),0)</f>
        <v>0</v>
      </c>
      <c r="AF34" s="20">
        <f>IF('respostes SINDIC'!AE34=1,(IF('respostes SINDIC'!$AS34=2021,variables!$E$35,IF('respostes SINDIC'!$AS34=2022,variables!$F$35))),0)</f>
        <v>0</v>
      </c>
      <c r="AG34" s="20">
        <f>IF('respostes SINDIC'!AF34=1,(IF('respostes SINDIC'!$AS34=2021,variables!$E$36,IF('respostes SINDIC'!$AS34=2022,variables!$F$36))),0)</f>
        <v>0</v>
      </c>
      <c r="AH34" s="20">
        <f>IF('respostes SINDIC'!AG34=1,(IF('respostes SINDIC'!$AS34=2021,variables!$E$37,IF('respostes SINDIC'!$AS34=2022,variables!$F$37))),0)</f>
        <v>0</v>
      </c>
      <c r="AI34" s="14">
        <f>IF('respostes SINDIC'!AH34=1,(IF('respostes SINDIC'!$AS34=2021,variables!$E$38,IF('respostes SINDIC'!$AS34=2022,variables!$F$38))),0)</f>
        <v>25</v>
      </c>
      <c r="AJ34" s="20">
        <f>IF('respostes SINDIC'!AI34=1,(IF('respostes SINDIC'!$AS34=2021,variables!$E$39,IF('respostes SINDIC'!$AS34=2022,variables!$F$39))),0)</f>
        <v>0</v>
      </c>
      <c r="AK34" s="14">
        <f>IF('respostes SINDIC'!AJ34=1,(IF('respostes SINDIC'!$AS34=2021,variables!$E$40,IF('respostes SINDIC'!$AS34=2022,variables!$F$40))),0)</f>
        <v>0</v>
      </c>
      <c r="AL34" s="8">
        <f>IF('respostes SINDIC'!AK34=0,(IF('respostes SINDIC'!$AS34=2021,variables!$E$41,IF('respostes SINDIC'!$AS34=2022,variables!$F$41))),0)</f>
        <v>0</v>
      </c>
      <c r="AM34" s="20">
        <f>IF('respostes SINDIC'!AL34=1,(IF('respostes SINDIC'!$AS34=2021,variables!$E$42,IF('respostes SINDIC'!$AS34=2022,variables!$F$42))),0)</f>
        <v>0</v>
      </c>
      <c r="AN34" s="11">
        <f>IF('respostes SINDIC'!AM34=1,(IF('respostes SINDIC'!$AS34=2021,variables!$E$43,IF('respostes SINDIC'!$AS34=2022,variables!$F$43))),0)</f>
        <v>0</v>
      </c>
      <c r="AO34" s="8">
        <f>IF('respostes SINDIC'!AN34=1,(IF('respostes SINDIC'!$AS34=2021,variables!$E$44,IF('respostes SINDIC'!$AS34=2022,variables!$F$44))),0)</f>
        <v>0</v>
      </c>
      <c r="AP34" s="8">
        <f>IF('respostes SINDIC'!AO34=1,(IF('respostes SINDIC'!$AS34=2021,variables!$E$45,IF('respostes SINDIC'!$AS34=2022,variables!$F$45))),0)</f>
        <v>0</v>
      </c>
      <c r="AQ34" s="20">
        <f>IF('respostes SINDIC'!AP34=1,(IF('respostes SINDIC'!$AS34=2021,variables!$E$46,IF('respostes SINDIC'!$AS34=2022,variables!$F$46))),0)</f>
        <v>0</v>
      </c>
      <c r="AT34">
        <v>2021</v>
      </c>
    </row>
    <row r="35" spans="1:46" x14ac:dyDescent="0.3">
      <c r="A35">
        <v>803990004</v>
      </c>
      <c r="B35" t="str">
        <f>VLOOKUP(A35,'ine i comarca'!$A$1:$H$367,6,0)</f>
        <v>Vallès Oriental</v>
      </c>
      <c r="C35" t="s">
        <v>85</v>
      </c>
      <c r="D35" t="s">
        <v>41</v>
      </c>
      <c r="E35" t="s">
        <v>42</v>
      </c>
      <c r="F35" t="s">
        <v>48</v>
      </c>
      <c r="G35" s="8">
        <f>IF('respostes SINDIC'!F35=1,(IF('respostes SINDIC'!$AS35=2021,variables!$E$10,IF('respostes SINDIC'!$AS35=2022,variables!$F$10))),0)</f>
        <v>7.5</v>
      </c>
      <c r="H35" s="8">
        <f>IF('respostes SINDIC'!G35=1,(IF('respostes SINDIC'!$AS35=2021,variables!$E$11,IF('respostes SINDIC'!$AS35=2022,variables!$F$11))),0)</f>
        <v>7.5</v>
      </c>
      <c r="I35" s="14">
        <f>IF('respostes SINDIC'!H35=1,(IF('respostes SINDIC'!$AS35=2021,variables!$E$12,IF('respostes SINDIC'!$AS35=2022,variables!$F$12))),0)</f>
        <v>25</v>
      </c>
      <c r="J35" s="11">
        <f>IF('respostes SINDIC'!I35=1,(IF('respostes SINDIC'!$AS35=2021,variables!$E$13,IF('respostes SINDIC'!$AS35=2022,variables!$F$13))),0)</f>
        <v>2.5</v>
      </c>
      <c r="K35" s="11">
        <f>IF('respostes SINDIC'!J35=1,(IF('respostes SINDIC'!$AS35=2021,variables!$E$14,IF('respostes SINDIC'!$AS35=2022,variables!$F$14))),0)</f>
        <v>0</v>
      </c>
      <c r="L35" s="11">
        <f>IF('respostes SINDIC'!K35=1,(IF('respostes SINDIC'!$AS35=2021,variables!$E$15,IF('respostes SINDIC'!$AS35=2022,variables!$F$15))),0)</f>
        <v>0</v>
      </c>
      <c r="M35" s="11">
        <f>IF('respostes SINDIC'!L35=1,(IF('respostes SINDIC'!$AS35=2021,variables!$E$16,IF('respostes SINDIC'!$AS35=2022,variables!$F$16))),0)</f>
        <v>0</v>
      </c>
      <c r="N35" s="11">
        <f>IF('respostes SINDIC'!M35=1,(IF('respostes SINDIC'!$AS35=2021,variables!$E$17,IF('respostes SINDIC'!$AS35=2022,variables!$F$17))),0)</f>
        <v>0</v>
      </c>
      <c r="O35" s="11">
        <f>IF('respostes SINDIC'!N35="Dintre de termini",(IF('respostes SINDIC'!$AS35=2021,variables!$E$18,IF('respostes SINDIC'!$AS35=2022,variables!$F$18))),0)</f>
        <v>20</v>
      </c>
      <c r="P35" s="16">
        <f>IF('respostes SINDIC'!O35="Null",0,(IF('respostes SINDIC'!$AS35=2021,variables!$E$20,IF('respostes SINDIC'!$AS35=2022,variables!$F$20))))</f>
        <v>25</v>
      </c>
      <c r="Q35" s="16">
        <f>IF('respostes SINDIC'!P35=1,(IF('respostes SINDIC'!$AS35=2021,variables!$E$20,IF('respostes SINDIC'!$AS35=2022,variables!$F$20))),0)</f>
        <v>25</v>
      </c>
      <c r="R35" s="16">
        <f>IF('respostes SINDIC'!Q35=1,(IF('respostes SINDIC'!$AS35=2021,variables!$E$21,IF('respostes SINDIC'!$AS35=2022,variables!$F$21))),0)</f>
        <v>25</v>
      </c>
      <c r="S35" s="16">
        <f>IF('respostes SINDIC'!R35=1,(IF('respostes SINDIC'!$AS35=2021,variables!$E$22,IF('respostes SINDIC'!$AS35=2022,variables!$F$22))),0)</f>
        <v>25</v>
      </c>
      <c r="T35" s="11">
        <f>IF('respostes SINDIC'!S35=1,(IF('respostes SINDIC'!$AS35=2021,variables!$E$23,IF('respostes SINDIC'!$AS35=2022,variables!$F$23))),0)</f>
        <v>35</v>
      </c>
      <c r="U35" s="14">
        <f>IF('respostes SINDIC'!T35=1,(IF('respostes SINDIC'!$AS35=2021,variables!$E$24,IF('respostes SINDIC'!$AS35=2022,variables!$F$24))),0)</f>
        <v>25</v>
      </c>
      <c r="V35" s="8">
        <f>IF('respostes SINDIC'!U35=1,(IF('respostes SINDIC'!$AS35=2021,variables!$E$25,IF('respostes SINDIC'!$AS35=2022,variables!$F$25))),0)</f>
        <v>20</v>
      </c>
      <c r="W35" s="8">
        <f>IF('respostes SINDIC'!V35=1,(IF('respostes SINDIC'!$AS35=2021,variables!$E$26,IF('respostes SINDIC'!$AS35=2022,variables!$F$26))),0)</f>
        <v>5</v>
      </c>
      <c r="X35" s="8">
        <f>IF('respostes SINDIC'!W35=1,(IF('respostes SINDIC'!$AS35=2021,variables!$E$27,IF('respostes SINDIC'!$AS35=2022,variables!$F$27))),0)</f>
        <v>10</v>
      </c>
      <c r="Y35" s="11">
        <f>IF('respostes SINDIC'!X35=1,(IF('respostes SINDIC'!$AS35=2021,variables!$E$28,IF('respostes SINDIC'!$AS35=2022,variables!$F$28))),0)</f>
        <v>0</v>
      </c>
      <c r="Z35" s="11">
        <f>IF('respostes SINDIC'!Y35=1,(IF('respostes SINDIC'!$AS35=2021,variables!$E$29,IF('respostes SINDIC'!$AS35=2022,variables!$F$29))),0)</f>
        <v>30</v>
      </c>
      <c r="AA35" s="18">
        <f>IF('respostes SINDIC'!Z35=1,(IF('respostes SINDIC'!$AS35=2021,variables!$E$30,IF('respostes SINDIC'!$AS35=2022,variables!$F$30))),0)</f>
        <v>25</v>
      </c>
      <c r="AB35" s="18">
        <f>IF('respostes SINDIC'!AA35=1,(IF('respostes SINDIC'!$AS35=2021,variables!$E$31,IF('respostes SINDIC'!$AS35=2022,variables!$F$31))),0)</f>
        <v>0</v>
      </c>
      <c r="AC35" s="18">
        <f>IF('respostes SINDIC'!AB35=1,(IF('respostes SINDIC'!$AS35=2021,variables!$E$32,IF('respostes SINDIC'!$AS35=2022,variables!$F$32))),0)</f>
        <v>0</v>
      </c>
      <c r="AD35" s="18">
        <f>IF('respostes SINDIC'!AC35=1,(IF('respostes SINDIC'!$AS35=2021,variables!$E$33,IF('respostes SINDIC'!$AS35=2022,variables!$F$33))),0)</f>
        <v>0</v>
      </c>
      <c r="AE35" s="20">
        <f>IF('respostes SINDIC'!AD35=1,(IF('respostes SINDIC'!$AS35=2021,variables!$E$34,IF('respostes SINDIC'!$AS35=2022,variables!$F$34))),0)</f>
        <v>0</v>
      </c>
      <c r="AF35" s="20">
        <f>IF('respostes SINDIC'!AE35=1,(IF('respostes SINDIC'!$AS35=2021,variables!$E$35,IF('respostes SINDIC'!$AS35=2022,variables!$F$35))),0)</f>
        <v>0</v>
      </c>
      <c r="AG35" s="20">
        <f>IF('respostes SINDIC'!AF35=1,(IF('respostes SINDIC'!$AS35=2021,variables!$E$36,IF('respostes SINDIC'!$AS35=2022,variables!$F$36))),0)</f>
        <v>0</v>
      </c>
      <c r="AH35" s="20">
        <f>IF('respostes SINDIC'!AG35=1,(IF('respostes SINDIC'!$AS35=2021,variables!$E$37,IF('respostes SINDIC'!$AS35=2022,variables!$F$37))),0)</f>
        <v>0</v>
      </c>
      <c r="AI35" s="14">
        <f>IF('respostes SINDIC'!AH35=1,(IF('respostes SINDIC'!$AS35=2021,variables!$E$38,IF('respostes SINDIC'!$AS35=2022,variables!$F$38))),0)</f>
        <v>25</v>
      </c>
      <c r="AJ35" s="20">
        <f>IF('respostes SINDIC'!AI35=1,(IF('respostes SINDIC'!$AS35=2021,variables!$E$39,IF('respostes SINDIC'!$AS35=2022,variables!$F$39))),0)</f>
        <v>20</v>
      </c>
      <c r="AK35" s="14">
        <f>IF('respostes SINDIC'!AJ35=1,(IF('respostes SINDIC'!$AS35=2021,variables!$E$40,IF('respostes SINDIC'!$AS35=2022,variables!$F$40))),0)</f>
        <v>25</v>
      </c>
      <c r="AL35" s="8">
        <f>IF('respostes SINDIC'!AK35=0,(IF('respostes SINDIC'!$AS35=2021,variables!$E$41,IF('respostes SINDIC'!$AS35=2022,variables!$F$41))),0)</f>
        <v>20</v>
      </c>
      <c r="AM35" s="20">
        <f>IF('respostes SINDIC'!AL35=1,(IF('respostes SINDIC'!$AS35=2021,variables!$E$42,IF('respostes SINDIC'!$AS35=2022,variables!$F$42))),0)</f>
        <v>10</v>
      </c>
      <c r="AN35" s="11">
        <f>IF('respostes SINDIC'!AM35=1,(IF('respostes SINDIC'!$AS35=2021,variables!$E$43,IF('respostes SINDIC'!$AS35=2022,variables!$F$43))),0)</f>
        <v>0</v>
      </c>
      <c r="AO35" s="8">
        <f>IF('respostes SINDIC'!AN35=1,(IF('respostes SINDIC'!$AS35=2021,variables!$E$44,IF('respostes SINDIC'!$AS35=2022,variables!$F$44))),0)</f>
        <v>0</v>
      </c>
      <c r="AP35" s="8">
        <f>IF('respostes SINDIC'!AO35=1,(IF('respostes SINDIC'!$AS35=2021,variables!$E$45,IF('respostes SINDIC'!$AS35=2022,variables!$F$45))),0)</f>
        <v>0</v>
      </c>
      <c r="AQ35" s="20">
        <f>IF('respostes SINDIC'!AP35=1,(IF('respostes SINDIC'!$AS35=2021,variables!$E$46,IF('respostes SINDIC'!$AS35=2022,variables!$F$46))),0)</f>
        <v>0</v>
      </c>
      <c r="AT35">
        <v>2021</v>
      </c>
    </row>
    <row r="36" spans="1:46" x14ac:dyDescent="0.3">
      <c r="A36">
        <v>804030008</v>
      </c>
      <c r="B36" t="str">
        <f>VLOOKUP(A36,'ine i comarca'!$A$1:$H$367,6,0)</f>
        <v>Maresme</v>
      </c>
      <c r="C36" t="s">
        <v>86</v>
      </c>
      <c r="D36" t="s">
        <v>41</v>
      </c>
      <c r="E36" t="s">
        <v>42</v>
      </c>
      <c r="F36" t="s">
        <v>43</v>
      </c>
      <c r="G36" s="8">
        <f>IF('respostes SINDIC'!F36=1,(IF('respostes SINDIC'!$AS36=2021,variables!$E$10,IF('respostes SINDIC'!$AS36=2022,variables!$F$10))),0)</f>
        <v>7.5</v>
      </c>
      <c r="H36" s="8">
        <f>IF('respostes SINDIC'!G36=1,(IF('respostes SINDIC'!$AS36=2021,variables!$E$11,IF('respostes SINDIC'!$AS36=2022,variables!$F$11))),0)</f>
        <v>7.5</v>
      </c>
      <c r="I36" s="14">
        <f>IF('respostes SINDIC'!H36=1,(IF('respostes SINDIC'!$AS36=2021,variables!$E$12,IF('respostes SINDIC'!$AS36=2022,variables!$F$12))),0)</f>
        <v>25</v>
      </c>
      <c r="J36" s="11">
        <f>IF('respostes SINDIC'!I36=1,(IF('respostes SINDIC'!$AS36=2021,variables!$E$13,IF('respostes SINDIC'!$AS36=2022,variables!$F$13))),0)</f>
        <v>2.5</v>
      </c>
      <c r="K36" s="11">
        <f>IF('respostes SINDIC'!J36=1,(IF('respostes SINDIC'!$AS36=2021,variables!$E$14,IF('respostes SINDIC'!$AS36=2022,variables!$F$14))),0)</f>
        <v>0</v>
      </c>
      <c r="L36" s="11">
        <f>IF('respostes SINDIC'!K36=1,(IF('respostes SINDIC'!$AS36=2021,variables!$E$15,IF('respostes SINDIC'!$AS36=2022,variables!$F$15))),0)</f>
        <v>0</v>
      </c>
      <c r="M36" s="11">
        <f>IF('respostes SINDIC'!L36=1,(IF('respostes SINDIC'!$AS36=2021,variables!$E$16,IF('respostes SINDIC'!$AS36=2022,variables!$F$16))),0)</f>
        <v>0</v>
      </c>
      <c r="N36" s="11">
        <f>IF('respostes SINDIC'!M36=1,(IF('respostes SINDIC'!$AS36=2021,variables!$E$17,IF('respostes SINDIC'!$AS36=2022,variables!$F$17))),0)</f>
        <v>0</v>
      </c>
      <c r="O36" s="11">
        <f>IF('respostes SINDIC'!N36="Dintre de termini",(IF('respostes SINDIC'!$AS36=2021,variables!$E$18,IF('respostes SINDIC'!$AS36=2022,variables!$F$18))),0)</f>
        <v>20</v>
      </c>
      <c r="P36" s="16">
        <f>IF('respostes SINDIC'!O36="Null",0,(IF('respostes SINDIC'!$AS36=2021,variables!$E$20,IF('respostes SINDIC'!$AS36=2022,variables!$F$20))))</f>
        <v>25</v>
      </c>
      <c r="Q36" s="16">
        <f>IF('respostes SINDIC'!P36=1,(IF('respostes SINDIC'!$AS36=2021,variables!$E$20,IF('respostes SINDIC'!$AS36=2022,variables!$F$20))),0)</f>
        <v>25</v>
      </c>
      <c r="R36" s="16">
        <f>IF('respostes SINDIC'!Q36=1,(IF('respostes SINDIC'!$AS36=2021,variables!$E$21,IF('respostes SINDIC'!$AS36=2022,variables!$F$21))),0)</f>
        <v>0</v>
      </c>
      <c r="S36" s="16">
        <f>IF('respostes SINDIC'!R36=1,(IF('respostes SINDIC'!$AS36=2021,variables!$E$22,IF('respostes SINDIC'!$AS36=2022,variables!$F$22))),0)</f>
        <v>0</v>
      </c>
      <c r="T36" s="11">
        <f>IF('respostes SINDIC'!S36=1,(IF('respostes SINDIC'!$AS36=2021,variables!$E$23,IF('respostes SINDIC'!$AS36=2022,variables!$F$23))),0)</f>
        <v>35</v>
      </c>
      <c r="U36" s="14">
        <f>IF('respostes SINDIC'!T36=1,(IF('respostes SINDIC'!$AS36=2021,variables!$E$24,IF('respostes SINDIC'!$AS36=2022,variables!$F$24))),0)</f>
        <v>25</v>
      </c>
      <c r="V36" s="8">
        <f>IF('respostes SINDIC'!U36=1,(IF('respostes SINDIC'!$AS36=2021,variables!$E$25,IF('respostes SINDIC'!$AS36=2022,variables!$F$25))),0)</f>
        <v>20</v>
      </c>
      <c r="W36" s="8">
        <f>IF('respostes SINDIC'!V36=1,(IF('respostes SINDIC'!$AS36=2021,variables!$E$26,IF('respostes SINDIC'!$AS36=2022,variables!$F$26))),0)</f>
        <v>5</v>
      </c>
      <c r="X36" s="8">
        <f>IF('respostes SINDIC'!W36=1,(IF('respostes SINDIC'!$AS36=2021,variables!$E$27,IF('respostes SINDIC'!$AS36=2022,variables!$F$27))),0)</f>
        <v>10</v>
      </c>
      <c r="Y36" s="11">
        <f>IF('respostes SINDIC'!X36=1,(IF('respostes SINDIC'!$AS36=2021,variables!$E$28,IF('respostes SINDIC'!$AS36=2022,variables!$F$28))),0)</f>
        <v>0</v>
      </c>
      <c r="Z36" s="11">
        <f>IF('respostes SINDIC'!Y36=1,(IF('respostes SINDIC'!$AS36=2021,variables!$E$29,IF('respostes SINDIC'!$AS36=2022,variables!$F$29))),0)</f>
        <v>30</v>
      </c>
      <c r="AA36" s="18">
        <f>IF('respostes SINDIC'!Z36=1,(IF('respostes SINDIC'!$AS36=2021,variables!$E$30,IF('respostes SINDIC'!$AS36=2022,variables!$F$30))),0)</f>
        <v>0</v>
      </c>
      <c r="AB36" s="18">
        <f>IF('respostes SINDIC'!AA36=1,(IF('respostes SINDIC'!$AS36=2021,variables!$E$31,IF('respostes SINDIC'!$AS36=2022,variables!$F$31))),0)</f>
        <v>25</v>
      </c>
      <c r="AC36" s="18">
        <f>IF('respostes SINDIC'!AB36=1,(IF('respostes SINDIC'!$AS36=2021,variables!$E$32,IF('respostes SINDIC'!$AS36=2022,variables!$F$32))),0)</f>
        <v>25</v>
      </c>
      <c r="AD36" s="18">
        <f>IF('respostes SINDIC'!AC36=1,(IF('respostes SINDIC'!$AS36=2021,variables!$E$33,IF('respostes SINDIC'!$AS36=2022,variables!$F$33))),0)</f>
        <v>0</v>
      </c>
      <c r="AE36" s="20">
        <f>IF('respostes SINDIC'!AD36=1,(IF('respostes SINDIC'!$AS36=2021,variables!$E$34,IF('respostes SINDIC'!$AS36=2022,variables!$F$34))),0)</f>
        <v>0</v>
      </c>
      <c r="AF36" s="20">
        <f>IF('respostes SINDIC'!AE36=1,(IF('respostes SINDIC'!$AS36=2021,variables!$E$35,IF('respostes SINDIC'!$AS36=2022,variables!$F$35))),0)</f>
        <v>0</v>
      </c>
      <c r="AG36" s="20">
        <f>IF('respostes SINDIC'!AF36=1,(IF('respostes SINDIC'!$AS36=2021,variables!$E$36,IF('respostes SINDIC'!$AS36=2022,variables!$F$36))),0)</f>
        <v>0</v>
      </c>
      <c r="AH36" s="20">
        <f>IF('respostes SINDIC'!AG36=1,(IF('respostes SINDIC'!$AS36=2021,variables!$E$37,IF('respostes SINDIC'!$AS36=2022,variables!$F$37))),0)</f>
        <v>0</v>
      </c>
      <c r="AI36" s="14">
        <f>IF('respostes SINDIC'!AH36=1,(IF('respostes SINDIC'!$AS36=2021,variables!$E$38,IF('respostes SINDIC'!$AS36=2022,variables!$F$38))),0)</f>
        <v>25</v>
      </c>
      <c r="AJ36" s="20">
        <f>IF('respostes SINDIC'!AI36=1,(IF('respostes SINDIC'!$AS36=2021,variables!$E$39,IF('respostes SINDIC'!$AS36=2022,variables!$F$39))),0)</f>
        <v>20</v>
      </c>
      <c r="AK36" s="14">
        <f>IF('respostes SINDIC'!AJ36=1,(IF('respostes SINDIC'!$AS36=2021,variables!$E$40,IF('respostes SINDIC'!$AS36=2022,variables!$F$40))),0)</f>
        <v>25</v>
      </c>
      <c r="AL36" s="8">
        <f>IF('respostes SINDIC'!AK36=0,(IF('respostes SINDIC'!$AS36=2021,variables!$E$41,IF('respostes SINDIC'!$AS36=2022,variables!$F$41))),0)</f>
        <v>20</v>
      </c>
      <c r="AM36" s="20">
        <f>IF('respostes SINDIC'!AL36=1,(IF('respostes SINDIC'!$AS36=2021,variables!$E$42,IF('respostes SINDIC'!$AS36=2022,variables!$F$42))),0)</f>
        <v>10</v>
      </c>
      <c r="AN36" s="11">
        <f>IF('respostes SINDIC'!AM36=1,(IF('respostes SINDIC'!$AS36=2021,variables!$E$43,IF('respostes SINDIC'!$AS36=2022,variables!$F$43))),0)</f>
        <v>0</v>
      </c>
      <c r="AO36" s="8">
        <f>IF('respostes SINDIC'!AN36=1,(IF('respostes SINDIC'!$AS36=2021,variables!$E$44,IF('respostes SINDIC'!$AS36=2022,variables!$F$44))),0)</f>
        <v>0</v>
      </c>
      <c r="AP36" s="8">
        <f>IF('respostes SINDIC'!AO36=1,(IF('respostes SINDIC'!$AS36=2021,variables!$E$45,IF('respostes SINDIC'!$AS36=2022,variables!$F$45))),0)</f>
        <v>0</v>
      </c>
      <c r="AQ36" s="20">
        <f>IF('respostes SINDIC'!AP36=1,(IF('respostes SINDIC'!$AS36=2021,variables!$E$46,IF('respostes SINDIC'!$AS36=2022,variables!$F$46))),0)</f>
        <v>0</v>
      </c>
      <c r="AT36">
        <v>2021</v>
      </c>
    </row>
    <row r="37" spans="1:46" x14ac:dyDescent="0.3">
      <c r="A37">
        <v>804100000</v>
      </c>
      <c r="B37" t="str">
        <f>VLOOKUP(A37,'ine i comarca'!$A$1:$H$367,6,0)</f>
        <v>Vallès Oriental</v>
      </c>
      <c r="C37" t="s">
        <v>87</v>
      </c>
      <c r="D37" t="s">
        <v>41</v>
      </c>
      <c r="E37" t="s">
        <v>42</v>
      </c>
      <c r="F37" t="s">
        <v>43</v>
      </c>
      <c r="G37" s="8">
        <f>IF('respostes SINDIC'!F37=1,(IF('respostes SINDIC'!$AS37=2021,variables!$E$10,IF('respostes SINDIC'!$AS37=2022,variables!$F$10))),0)</f>
        <v>7.5</v>
      </c>
      <c r="H37" s="8">
        <f>IF('respostes SINDIC'!G37=1,(IF('respostes SINDIC'!$AS37=2021,variables!$E$11,IF('respostes SINDIC'!$AS37=2022,variables!$F$11))),0)</f>
        <v>7.5</v>
      </c>
      <c r="I37" s="14">
        <f>IF('respostes SINDIC'!H37=1,(IF('respostes SINDIC'!$AS37=2021,variables!$E$12,IF('respostes SINDIC'!$AS37=2022,variables!$F$12))),0)</f>
        <v>25</v>
      </c>
      <c r="J37" s="11">
        <f>IF('respostes SINDIC'!I37=1,(IF('respostes SINDIC'!$AS37=2021,variables!$E$13,IF('respostes SINDIC'!$AS37=2022,variables!$F$13))),0)</f>
        <v>2.5</v>
      </c>
      <c r="K37" s="11">
        <f>IF('respostes SINDIC'!J37=1,(IF('respostes SINDIC'!$AS37=2021,variables!$E$14,IF('respostes SINDIC'!$AS37=2022,variables!$F$14))),0)</f>
        <v>0</v>
      </c>
      <c r="L37" s="11">
        <f>IF('respostes SINDIC'!K37=1,(IF('respostes SINDIC'!$AS37=2021,variables!$E$15,IF('respostes SINDIC'!$AS37=2022,variables!$F$15))),0)</f>
        <v>0</v>
      </c>
      <c r="M37" s="11">
        <f>IF('respostes SINDIC'!L37=1,(IF('respostes SINDIC'!$AS37=2021,variables!$E$16,IF('respostes SINDIC'!$AS37=2022,variables!$F$16))),0)</f>
        <v>0</v>
      </c>
      <c r="N37" s="11">
        <f>IF('respostes SINDIC'!M37=1,(IF('respostes SINDIC'!$AS37=2021,variables!$E$17,IF('respostes SINDIC'!$AS37=2022,variables!$F$17))),0)</f>
        <v>0</v>
      </c>
      <c r="O37" s="11">
        <f>IF('respostes SINDIC'!N37="Dintre de termini",(IF('respostes SINDIC'!$AS37=2021,variables!$E$18,IF('respostes SINDIC'!$AS37=2022,variables!$F$18))),0)</f>
        <v>0</v>
      </c>
      <c r="P37" s="16">
        <f>IF('respostes SINDIC'!O37="Null",0,(IF('respostes SINDIC'!$AS37=2021,variables!$E$20,IF('respostes SINDIC'!$AS37=2022,variables!$F$20))))</f>
        <v>25</v>
      </c>
      <c r="Q37" s="16">
        <f>IF('respostes SINDIC'!P37=1,(IF('respostes SINDIC'!$AS37=2021,variables!$E$20,IF('respostes SINDIC'!$AS37=2022,variables!$F$20))),0)</f>
        <v>25</v>
      </c>
      <c r="R37" s="16">
        <f>IF('respostes SINDIC'!Q37=1,(IF('respostes SINDIC'!$AS37=2021,variables!$E$21,IF('respostes SINDIC'!$AS37=2022,variables!$F$21))),0)</f>
        <v>0</v>
      </c>
      <c r="S37" s="16">
        <f>IF('respostes SINDIC'!R37=1,(IF('respostes SINDIC'!$AS37=2021,variables!$E$22,IF('respostes SINDIC'!$AS37=2022,variables!$F$22))),0)</f>
        <v>0</v>
      </c>
      <c r="T37" s="11">
        <f>IF('respostes SINDIC'!S37=1,(IF('respostes SINDIC'!$AS37=2021,variables!$E$23,IF('respostes SINDIC'!$AS37=2022,variables!$F$23))),0)</f>
        <v>35</v>
      </c>
      <c r="U37" s="14">
        <f>IF('respostes SINDIC'!T37=1,(IF('respostes SINDIC'!$AS37=2021,variables!$E$24,IF('respostes SINDIC'!$AS37=2022,variables!$F$24))),0)</f>
        <v>25</v>
      </c>
      <c r="V37" s="8">
        <f>IF('respostes SINDIC'!U37=1,(IF('respostes SINDIC'!$AS37=2021,variables!$E$25,IF('respostes SINDIC'!$AS37=2022,variables!$F$25))),0)</f>
        <v>20</v>
      </c>
      <c r="W37" s="8">
        <f>IF('respostes SINDIC'!V37=1,(IF('respostes SINDIC'!$AS37=2021,variables!$E$26,IF('respostes SINDIC'!$AS37=2022,variables!$F$26))),0)</f>
        <v>5</v>
      </c>
      <c r="X37" s="8">
        <f>IF('respostes SINDIC'!W37=1,(IF('respostes SINDIC'!$AS37=2021,variables!$E$27,IF('respostes SINDIC'!$AS37=2022,variables!$F$27))),0)</f>
        <v>10</v>
      </c>
      <c r="Y37" s="11">
        <f>IF('respostes SINDIC'!X37=1,(IF('respostes SINDIC'!$AS37=2021,variables!$E$28,IF('respostes SINDIC'!$AS37=2022,variables!$F$28))),0)</f>
        <v>0</v>
      </c>
      <c r="Z37" s="11">
        <f>IF('respostes SINDIC'!Y37=1,(IF('respostes SINDIC'!$AS37=2021,variables!$E$29,IF('respostes SINDIC'!$AS37=2022,variables!$F$29))),0)</f>
        <v>30</v>
      </c>
      <c r="AA37" s="18">
        <f>IF('respostes SINDIC'!Z37=1,(IF('respostes SINDIC'!$AS37=2021,variables!$E$30,IF('respostes SINDIC'!$AS37=2022,variables!$F$30))),0)</f>
        <v>25</v>
      </c>
      <c r="AB37" s="18">
        <f>IF('respostes SINDIC'!AA37=1,(IF('respostes SINDIC'!$AS37=2021,variables!$E$31,IF('respostes SINDIC'!$AS37=2022,variables!$F$31))),0)</f>
        <v>0</v>
      </c>
      <c r="AC37" s="18">
        <f>IF('respostes SINDIC'!AB37=1,(IF('respostes SINDIC'!$AS37=2021,variables!$E$32,IF('respostes SINDIC'!$AS37=2022,variables!$F$32))),0)</f>
        <v>25</v>
      </c>
      <c r="AD37" s="18">
        <f>IF('respostes SINDIC'!AC37=1,(IF('respostes SINDIC'!$AS37=2021,variables!$E$33,IF('respostes SINDIC'!$AS37=2022,variables!$F$33))),0)</f>
        <v>0</v>
      </c>
      <c r="AE37" s="20">
        <f>IF('respostes SINDIC'!AD37=1,(IF('respostes SINDIC'!$AS37=2021,variables!$E$34,IF('respostes SINDIC'!$AS37=2022,variables!$F$34))),0)</f>
        <v>0</v>
      </c>
      <c r="AF37" s="20">
        <f>IF('respostes SINDIC'!AE37=1,(IF('respostes SINDIC'!$AS37=2021,variables!$E$35,IF('respostes SINDIC'!$AS37=2022,variables!$F$35))),0)</f>
        <v>0</v>
      </c>
      <c r="AG37" s="20">
        <f>IF('respostes SINDIC'!AF37=1,(IF('respostes SINDIC'!$AS37=2021,variables!$E$36,IF('respostes SINDIC'!$AS37=2022,variables!$F$36))),0)</f>
        <v>0</v>
      </c>
      <c r="AH37" s="20">
        <f>IF('respostes SINDIC'!AG37=1,(IF('respostes SINDIC'!$AS37=2021,variables!$E$37,IF('respostes SINDIC'!$AS37=2022,variables!$F$37))),0)</f>
        <v>0</v>
      </c>
      <c r="AI37" s="14">
        <f>IF('respostes SINDIC'!AH37=1,(IF('respostes SINDIC'!$AS37=2021,variables!$E$38,IF('respostes SINDIC'!$AS37=2022,variables!$F$38))),0)</f>
        <v>25</v>
      </c>
      <c r="AJ37" s="20">
        <f>IF('respostes SINDIC'!AI37=1,(IF('respostes SINDIC'!$AS37=2021,variables!$E$39,IF('respostes SINDIC'!$AS37=2022,variables!$F$39))),0)</f>
        <v>20</v>
      </c>
      <c r="AK37" s="14">
        <f>IF('respostes SINDIC'!AJ37=1,(IF('respostes SINDIC'!$AS37=2021,variables!$E$40,IF('respostes SINDIC'!$AS37=2022,variables!$F$40))),0)</f>
        <v>25</v>
      </c>
      <c r="AL37" s="8">
        <f>IF('respostes SINDIC'!AK37=0,(IF('respostes SINDIC'!$AS37=2021,variables!$E$41,IF('respostes SINDIC'!$AS37=2022,variables!$F$41))),0)</f>
        <v>20</v>
      </c>
      <c r="AM37" s="20">
        <f>IF('respostes SINDIC'!AL37=1,(IF('respostes SINDIC'!$AS37=2021,variables!$E$42,IF('respostes SINDIC'!$AS37=2022,variables!$F$42))),0)</f>
        <v>10</v>
      </c>
      <c r="AN37" s="11">
        <f>IF('respostes SINDIC'!AM37=1,(IF('respostes SINDIC'!$AS37=2021,variables!$E$43,IF('respostes SINDIC'!$AS37=2022,variables!$F$43))),0)</f>
        <v>0</v>
      </c>
      <c r="AO37" s="8">
        <f>IF('respostes SINDIC'!AN37=1,(IF('respostes SINDIC'!$AS37=2021,variables!$E$44,IF('respostes SINDIC'!$AS37=2022,variables!$F$44))),0)</f>
        <v>0</v>
      </c>
      <c r="AP37" s="8">
        <f>IF('respostes SINDIC'!AO37=1,(IF('respostes SINDIC'!$AS37=2021,variables!$E$45,IF('respostes SINDIC'!$AS37=2022,variables!$F$45))),0)</f>
        <v>0</v>
      </c>
      <c r="AQ37" s="20">
        <f>IF('respostes SINDIC'!AP37=1,(IF('respostes SINDIC'!$AS37=2021,variables!$E$46,IF('respostes SINDIC'!$AS37=2022,variables!$F$46))),0)</f>
        <v>0</v>
      </c>
      <c r="AT37">
        <v>2021</v>
      </c>
    </row>
    <row r="38" spans="1:46" x14ac:dyDescent="0.3">
      <c r="A38">
        <v>804250006</v>
      </c>
      <c r="B38" t="str">
        <f>VLOOKUP(A38,'ine i comarca'!$A$1:$H$367,6,0)</f>
        <v>Vallès Oriental</v>
      </c>
      <c r="C38" t="s">
        <v>88</v>
      </c>
      <c r="D38" t="s">
        <v>41</v>
      </c>
      <c r="E38" t="s">
        <v>42</v>
      </c>
      <c r="F38" t="s">
        <v>48</v>
      </c>
      <c r="G38" s="8">
        <f>IF('respostes SINDIC'!F38=1,(IF('respostes SINDIC'!$AS38=2021,variables!$E$10,IF('respostes SINDIC'!$AS38=2022,variables!$F$10))),0)</f>
        <v>7.5</v>
      </c>
      <c r="H38" s="8">
        <f>IF('respostes SINDIC'!G38=1,(IF('respostes SINDIC'!$AS38=2021,variables!$E$11,IF('respostes SINDIC'!$AS38=2022,variables!$F$11))),0)</f>
        <v>7.5</v>
      </c>
      <c r="I38" s="14">
        <f>IF('respostes SINDIC'!H38=1,(IF('respostes SINDIC'!$AS38=2021,variables!$E$12,IF('respostes SINDIC'!$AS38=2022,variables!$F$12))),0)</f>
        <v>25</v>
      </c>
      <c r="J38" s="11">
        <f>IF('respostes SINDIC'!I38=1,(IF('respostes SINDIC'!$AS38=2021,variables!$E$13,IF('respostes SINDIC'!$AS38=2022,variables!$F$13))),0)</f>
        <v>2.5</v>
      </c>
      <c r="K38" s="11">
        <f>IF('respostes SINDIC'!J38=1,(IF('respostes SINDIC'!$AS38=2021,variables!$E$14,IF('respostes SINDIC'!$AS38=2022,variables!$F$14))),0)</f>
        <v>0</v>
      </c>
      <c r="L38" s="11">
        <f>IF('respostes SINDIC'!K38=1,(IF('respostes SINDIC'!$AS38=2021,variables!$E$15,IF('respostes SINDIC'!$AS38=2022,variables!$F$15))),0)</f>
        <v>0</v>
      </c>
      <c r="M38" s="11">
        <f>IF('respostes SINDIC'!L38=1,(IF('respostes SINDIC'!$AS38=2021,variables!$E$16,IF('respostes SINDIC'!$AS38=2022,variables!$F$16))),0)</f>
        <v>0</v>
      </c>
      <c r="N38" s="11">
        <f>IF('respostes SINDIC'!M38=1,(IF('respostes SINDIC'!$AS38=2021,variables!$E$17,IF('respostes SINDIC'!$AS38=2022,variables!$F$17))),0)</f>
        <v>0</v>
      </c>
      <c r="O38" s="11">
        <f>IF('respostes SINDIC'!N38="Dintre de termini",(IF('respostes SINDIC'!$AS38=2021,variables!$E$18,IF('respostes SINDIC'!$AS38=2022,variables!$F$18))),0)</f>
        <v>0</v>
      </c>
      <c r="P38" s="16">
        <f>IF('respostes SINDIC'!O38="Null",0,(IF('respostes SINDIC'!$AS38=2021,variables!$E$20,IF('respostes SINDIC'!$AS38=2022,variables!$F$20))))</f>
        <v>0</v>
      </c>
      <c r="Q38" s="16">
        <f>IF('respostes SINDIC'!P38=1,(IF('respostes SINDIC'!$AS38=2021,variables!$E$20,IF('respostes SINDIC'!$AS38=2022,variables!$F$20))),0)</f>
        <v>0</v>
      </c>
      <c r="R38" s="16">
        <f>IF('respostes SINDIC'!Q38=1,(IF('respostes SINDIC'!$AS38=2021,variables!$E$21,IF('respostes SINDIC'!$AS38=2022,variables!$F$21))),0)</f>
        <v>0</v>
      </c>
      <c r="S38" s="16">
        <f>IF('respostes SINDIC'!R38=1,(IF('respostes SINDIC'!$AS38=2021,variables!$E$22,IF('respostes SINDIC'!$AS38=2022,variables!$F$22))),0)</f>
        <v>0</v>
      </c>
      <c r="T38" s="11">
        <f>IF('respostes SINDIC'!S38=1,(IF('respostes SINDIC'!$AS38=2021,variables!$E$23,IF('respostes SINDIC'!$AS38=2022,variables!$F$23))),0)</f>
        <v>0</v>
      </c>
      <c r="U38" s="14">
        <f>IF('respostes SINDIC'!T38=1,(IF('respostes SINDIC'!$AS38=2021,variables!$E$24,IF('respostes SINDIC'!$AS38=2022,variables!$F$24))),0)</f>
        <v>0</v>
      </c>
      <c r="V38" s="8">
        <f>IF('respostes SINDIC'!U38=1,(IF('respostes SINDIC'!$AS38=2021,variables!$E$25,IF('respostes SINDIC'!$AS38=2022,variables!$F$25))),0)</f>
        <v>20</v>
      </c>
      <c r="W38" s="8">
        <f>IF('respostes SINDIC'!V38=1,(IF('respostes SINDIC'!$AS38=2021,variables!$E$26,IF('respostes SINDIC'!$AS38=2022,variables!$F$26))),0)</f>
        <v>5</v>
      </c>
      <c r="X38" s="8">
        <f>IF('respostes SINDIC'!W38=1,(IF('respostes SINDIC'!$AS38=2021,variables!$E$27,IF('respostes SINDIC'!$AS38=2022,variables!$F$27))),0)</f>
        <v>10</v>
      </c>
      <c r="Y38" s="11">
        <f>IF('respostes SINDIC'!X38=1,(IF('respostes SINDIC'!$AS38=2021,variables!$E$28,IF('respostes SINDIC'!$AS38=2022,variables!$F$28))),0)</f>
        <v>0</v>
      </c>
      <c r="Z38" s="11">
        <f>IF('respostes SINDIC'!Y38=1,(IF('respostes SINDIC'!$AS38=2021,variables!$E$29,IF('respostes SINDIC'!$AS38=2022,variables!$F$29))),0)</f>
        <v>0</v>
      </c>
      <c r="AA38" s="18">
        <f>IF('respostes SINDIC'!Z38=1,(IF('respostes SINDIC'!$AS38=2021,variables!$E$30,IF('respostes SINDIC'!$AS38=2022,variables!$F$30))),0)</f>
        <v>0</v>
      </c>
      <c r="AB38" s="18">
        <f>IF('respostes SINDIC'!AA38=1,(IF('respostes SINDIC'!$AS38=2021,variables!$E$31,IF('respostes SINDIC'!$AS38=2022,variables!$F$31))),0)</f>
        <v>0</v>
      </c>
      <c r="AC38" s="18">
        <f>IF('respostes SINDIC'!AB38=1,(IF('respostes SINDIC'!$AS38=2021,variables!$E$32,IF('respostes SINDIC'!$AS38=2022,variables!$F$32))),0)</f>
        <v>0</v>
      </c>
      <c r="AD38" s="18">
        <f>IF('respostes SINDIC'!AC38=1,(IF('respostes SINDIC'!$AS38=2021,variables!$E$33,IF('respostes SINDIC'!$AS38=2022,variables!$F$33))),0)</f>
        <v>0</v>
      </c>
      <c r="AE38" s="20">
        <f>IF('respostes SINDIC'!AD38=1,(IF('respostes SINDIC'!$AS38=2021,variables!$E$34,IF('respostes SINDIC'!$AS38=2022,variables!$F$34))),0)</f>
        <v>0</v>
      </c>
      <c r="AF38" s="20">
        <f>IF('respostes SINDIC'!AE38=1,(IF('respostes SINDIC'!$AS38=2021,variables!$E$35,IF('respostes SINDIC'!$AS38=2022,variables!$F$35))),0)</f>
        <v>0</v>
      </c>
      <c r="AG38" s="20">
        <f>IF('respostes SINDIC'!AF38=1,(IF('respostes SINDIC'!$AS38=2021,variables!$E$36,IF('respostes SINDIC'!$AS38=2022,variables!$F$36))),0)</f>
        <v>0</v>
      </c>
      <c r="AH38" s="20">
        <f>IF('respostes SINDIC'!AG38=1,(IF('respostes SINDIC'!$AS38=2021,variables!$E$37,IF('respostes SINDIC'!$AS38=2022,variables!$F$37))),0)</f>
        <v>0</v>
      </c>
      <c r="AI38" s="14">
        <f>IF('respostes SINDIC'!AH38=1,(IF('respostes SINDIC'!$AS38=2021,variables!$E$38,IF('respostes SINDIC'!$AS38=2022,variables!$F$38))),0)</f>
        <v>25</v>
      </c>
      <c r="AJ38" s="20">
        <f>IF('respostes SINDIC'!AI38=1,(IF('respostes SINDIC'!$AS38=2021,variables!$E$39,IF('respostes SINDIC'!$AS38=2022,variables!$F$39))),0)</f>
        <v>0</v>
      </c>
      <c r="AK38" s="14">
        <f>IF('respostes SINDIC'!AJ38=1,(IF('respostes SINDIC'!$AS38=2021,variables!$E$40,IF('respostes SINDIC'!$AS38=2022,variables!$F$40))),0)</f>
        <v>0</v>
      </c>
      <c r="AL38" s="8">
        <f>IF('respostes SINDIC'!AK38=0,(IF('respostes SINDIC'!$AS38=2021,variables!$E$41,IF('respostes SINDIC'!$AS38=2022,variables!$F$41))),0)</f>
        <v>0</v>
      </c>
      <c r="AM38" s="20">
        <f>IF('respostes SINDIC'!AL38=1,(IF('respostes SINDIC'!$AS38=2021,variables!$E$42,IF('respostes SINDIC'!$AS38=2022,variables!$F$42))),0)</f>
        <v>0</v>
      </c>
      <c r="AN38" s="11">
        <f>IF('respostes SINDIC'!AM38=1,(IF('respostes SINDIC'!$AS38=2021,variables!$E$43,IF('respostes SINDIC'!$AS38=2022,variables!$F$43))),0)</f>
        <v>0</v>
      </c>
      <c r="AO38" s="8">
        <f>IF('respostes SINDIC'!AN38=1,(IF('respostes SINDIC'!$AS38=2021,variables!$E$44,IF('respostes SINDIC'!$AS38=2022,variables!$F$44))),0)</f>
        <v>0</v>
      </c>
      <c r="AP38" s="8">
        <f>IF('respostes SINDIC'!AO38=1,(IF('respostes SINDIC'!$AS38=2021,variables!$E$45,IF('respostes SINDIC'!$AS38=2022,variables!$F$45))),0)</f>
        <v>0</v>
      </c>
      <c r="AQ38" s="20">
        <f>IF('respostes SINDIC'!AP38=1,(IF('respostes SINDIC'!$AS38=2021,variables!$E$46,IF('respostes SINDIC'!$AS38=2022,variables!$F$46))),0)</f>
        <v>0</v>
      </c>
      <c r="AT38">
        <v>2021</v>
      </c>
    </row>
    <row r="39" spans="1:46" x14ac:dyDescent="0.3">
      <c r="A39">
        <v>804310007</v>
      </c>
      <c r="B39" t="str">
        <f>VLOOKUP(A39,'ine i comarca'!$A$1:$H$367,6,0)</f>
        <v>Garraf</v>
      </c>
      <c r="C39" t="s">
        <v>89</v>
      </c>
      <c r="D39" t="s">
        <v>41</v>
      </c>
      <c r="E39" t="s">
        <v>42</v>
      </c>
      <c r="F39" t="s">
        <v>43</v>
      </c>
      <c r="G39" s="8">
        <f>IF('respostes SINDIC'!F39=1,(IF('respostes SINDIC'!$AS39=2021,variables!$E$10,IF('respostes SINDIC'!$AS39=2022,variables!$F$10))),0)</f>
        <v>7.5</v>
      </c>
      <c r="H39" s="8">
        <f>IF('respostes SINDIC'!G39=1,(IF('respostes SINDIC'!$AS39=2021,variables!$E$11,IF('respostes SINDIC'!$AS39=2022,variables!$F$11))),0)</f>
        <v>0</v>
      </c>
      <c r="I39" s="14">
        <f>IF('respostes SINDIC'!H39=1,(IF('respostes SINDIC'!$AS39=2021,variables!$E$12,IF('respostes SINDIC'!$AS39=2022,variables!$F$12))),0)</f>
        <v>0</v>
      </c>
      <c r="J39" s="11">
        <f>IF('respostes SINDIC'!I39=1,(IF('respostes SINDIC'!$AS39=2021,variables!$E$13,IF('respostes SINDIC'!$AS39=2022,variables!$F$13))),0)</f>
        <v>2.5</v>
      </c>
      <c r="K39" s="11">
        <f>IF('respostes SINDIC'!J39=1,(IF('respostes SINDIC'!$AS39=2021,variables!$E$14,IF('respostes SINDIC'!$AS39=2022,variables!$F$14))),0)</f>
        <v>0</v>
      </c>
      <c r="L39" s="11">
        <f>IF('respostes SINDIC'!K39=1,(IF('respostes SINDIC'!$AS39=2021,variables!$E$15,IF('respostes SINDIC'!$AS39=2022,variables!$F$15))),0)</f>
        <v>0</v>
      </c>
      <c r="M39" s="11">
        <f>IF('respostes SINDIC'!L39=1,(IF('respostes SINDIC'!$AS39=2021,variables!$E$16,IF('respostes SINDIC'!$AS39=2022,variables!$F$16))),0)</f>
        <v>0</v>
      </c>
      <c r="N39" s="11">
        <f>IF('respostes SINDIC'!M39=1,(IF('respostes SINDIC'!$AS39=2021,variables!$E$17,IF('respostes SINDIC'!$AS39=2022,variables!$F$17))),0)</f>
        <v>0</v>
      </c>
      <c r="O39" s="11">
        <f>IF('respostes SINDIC'!N39="Dintre de termini",(IF('respostes SINDIC'!$AS39=2021,variables!$E$18,IF('respostes SINDIC'!$AS39=2022,variables!$F$18))),0)</f>
        <v>20</v>
      </c>
      <c r="P39" s="16">
        <f>IF('respostes SINDIC'!O39="Null",0,(IF('respostes SINDIC'!$AS39=2021,variables!$E$20,IF('respostes SINDIC'!$AS39=2022,variables!$F$20))))</f>
        <v>25</v>
      </c>
      <c r="Q39" s="16">
        <f>IF('respostes SINDIC'!P39=1,(IF('respostes SINDIC'!$AS39=2021,variables!$E$20,IF('respostes SINDIC'!$AS39=2022,variables!$F$20))),0)</f>
        <v>25</v>
      </c>
      <c r="R39" s="16">
        <f>IF('respostes SINDIC'!Q39=1,(IF('respostes SINDIC'!$AS39=2021,variables!$E$21,IF('respostes SINDIC'!$AS39=2022,variables!$F$21))),0)</f>
        <v>0</v>
      </c>
      <c r="S39" s="16">
        <f>IF('respostes SINDIC'!R39=1,(IF('respostes SINDIC'!$AS39=2021,variables!$E$22,IF('respostes SINDIC'!$AS39=2022,variables!$F$22))),0)</f>
        <v>0</v>
      </c>
      <c r="T39" s="11">
        <f>IF('respostes SINDIC'!S39=1,(IF('respostes SINDIC'!$AS39=2021,variables!$E$23,IF('respostes SINDIC'!$AS39=2022,variables!$F$23))),0)</f>
        <v>35</v>
      </c>
      <c r="U39" s="14">
        <f>IF('respostes SINDIC'!T39=1,(IF('respostes SINDIC'!$AS39=2021,variables!$E$24,IF('respostes SINDIC'!$AS39=2022,variables!$F$24))),0)</f>
        <v>25</v>
      </c>
      <c r="V39" s="8">
        <f>IF('respostes SINDIC'!U39=1,(IF('respostes SINDIC'!$AS39=2021,variables!$E$25,IF('respostes SINDIC'!$AS39=2022,variables!$F$25))),0)</f>
        <v>20</v>
      </c>
      <c r="W39" s="8">
        <f>IF('respostes SINDIC'!V39=1,(IF('respostes SINDIC'!$AS39=2021,variables!$E$26,IF('respostes SINDIC'!$AS39=2022,variables!$F$26))),0)</f>
        <v>5</v>
      </c>
      <c r="X39" s="8">
        <f>IF('respostes SINDIC'!W39=1,(IF('respostes SINDIC'!$AS39=2021,variables!$E$27,IF('respostes SINDIC'!$AS39=2022,variables!$F$27))),0)</f>
        <v>10</v>
      </c>
      <c r="Y39" s="11">
        <f>IF('respostes SINDIC'!X39=1,(IF('respostes SINDIC'!$AS39=2021,variables!$E$28,IF('respostes SINDIC'!$AS39=2022,variables!$F$28))),0)</f>
        <v>0</v>
      </c>
      <c r="Z39" s="11">
        <f>IF('respostes SINDIC'!Y39=1,(IF('respostes SINDIC'!$AS39=2021,variables!$E$29,IF('respostes SINDIC'!$AS39=2022,variables!$F$29))),0)</f>
        <v>30</v>
      </c>
      <c r="AA39" s="18">
        <f>IF('respostes SINDIC'!Z39=1,(IF('respostes SINDIC'!$AS39=2021,variables!$E$30,IF('respostes SINDIC'!$AS39=2022,variables!$F$30))),0)</f>
        <v>0</v>
      </c>
      <c r="AB39" s="18">
        <f>IF('respostes SINDIC'!AA39=1,(IF('respostes SINDIC'!$AS39=2021,variables!$E$31,IF('respostes SINDIC'!$AS39=2022,variables!$F$31))),0)</f>
        <v>25</v>
      </c>
      <c r="AC39" s="18">
        <f>IF('respostes SINDIC'!AB39=1,(IF('respostes SINDIC'!$AS39=2021,variables!$E$32,IF('respostes SINDIC'!$AS39=2022,variables!$F$32))),0)</f>
        <v>25</v>
      </c>
      <c r="AD39" s="18">
        <f>IF('respostes SINDIC'!AC39=1,(IF('respostes SINDIC'!$AS39=2021,variables!$E$33,IF('respostes SINDIC'!$AS39=2022,variables!$F$33))),0)</f>
        <v>0</v>
      </c>
      <c r="AE39" s="20">
        <f>IF('respostes SINDIC'!AD39=1,(IF('respostes SINDIC'!$AS39=2021,variables!$E$34,IF('respostes SINDIC'!$AS39=2022,variables!$F$34))),0)</f>
        <v>0</v>
      </c>
      <c r="AF39" s="20">
        <f>IF('respostes SINDIC'!AE39=1,(IF('respostes SINDIC'!$AS39=2021,variables!$E$35,IF('respostes SINDIC'!$AS39=2022,variables!$F$35))),0)</f>
        <v>0</v>
      </c>
      <c r="AG39" s="20">
        <f>IF('respostes SINDIC'!AF39=1,(IF('respostes SINDIC'!$AS39=2021,variables!$E$36,IF('respostes SINDIC'!$AS39=2022,variables!$F$36))),0)</f>
        <v>0</v>
      </c>
      <c r="AH39" s="20">
        <f>IF('respostes SINDIC'!AG39=1,(IF('respostes SINDIC'!$AS39=2021,variables!$E$37,IF('respostes SINDIC'!$AS39=2022,variables!$F$37))),0)</f>
        <v>0</v>
      </c>
      <c r="AI39" s="14">
        <f>IF('respostes SINDIC'!AH39=1,(IF('respostes SINDIC'!$AS39=2021,variables!$E$38,IF('respostes SINDIC'!$AS39=2022,variables!$F$38))),0)</f>
        <v>0</v>
      </c>
      <c r="AJ39" s="20">
        <f>IF('respostes SINDIC'!AI39=1,(IF('respostes SINDIC'!$AS39=2021,variables!$E$39,IF('respostes SINDIC'!$AS39=2022,variables!$F$39))),0)</f>
        <v>0</v>
      </c>
      <c r="AK39" s="14">
        <f>IF('respostes SINDIC'!AJ39=1,(IF('respostes SINDIC'!$AS39=2021,variables!$E$40,IF('respostes SINDIC'!$AS39=2022,variables!$F$40))),0)</f>
        <v>25</v>
      </c>
      <c r="AL39" s="8">
        <f>IF('respostes SINDIC'!AK39=0,(IF('respostes SINDIC'!$AS39=2021,variables!$E$41,IF('respostes SINDIC'!$AS39=2022,variables!$F$41))),0)</f>
        <v>0</v>
      </c>
      <c r="AM39" s="20">
        <f>IF('respostes SINDIC'!AL39=1,(IF('respostes SINDIC'!$AS39=2021,variables!$E$42,IF('respostes SINDIC'!$AS39=2022,variables!$F$42))),0)</f>
        <v>10</v>
      </c>
      <c r="AN39" s="11">
        <f>IF('respostes SINDIC'!AM39=1,(IF('respostes SINDIC'!$AS39=2021,variables!$E$43,IF('respostes SINDIC'!$AS39=2022,variables!$F$43))),0)</f>
        <v>0</v>
      </c>
      <c r="AO39" s="8">
        <f>IF('respostes SINDIC'!AN39=1,(IF('respostes SINDIC'!$AS39=2021,variables!$E$44,IF('respostes SINDIC'!$AS39=2022,variables!$F$44))),0)</f>
        <v>0</v>
      </c>
      <c r="AP39" s="8">
        <f>IF('respostes SINDIC'!AO39=1,(IF('respostes SINDIC'!$AS39=2021,variables!$E$45,IF('respostes SINDIC'!$AS39=2022,variables!$F$45))),0)</f>
        <v>0</v>
      </c>
      <c r="AQ39" s="20">
        <f>IF('respostes SINDIC'!AP39=1,(IF('respostes SINDIC'!$AS39=2021,variables!$E$46,IF('respostes SINDIC'!$AS39=2022,variables!$F$46))),0)</f>
        <v>0</v>
      </c>
      <c r="AT39">
        <v>2021</v>
      </c>
    </row>
    <row r="40" spans="1:46" x14ac:dyDescent="0.3">
      <c r="A40">
        <v>804460009</v>
      </c>
      <c r="B40" t="str">
        <f>VLOOKUP(A40,'ine i comarca'!$A$1:$H$367,6,0)</f>
        <v>Anoia</v>
      </c>
      <c r="C40" t="s">
        <v>90</v>
      </c>
      <c r="D40" t="s">
        <v>41</v>
      </c>
      <c r="E40" t="s">
        <v>42</v>
      </c>
      <c r="F40" t="s">
        <v>43</v>
      </c>
      <c r="G40" s="8">
        <f>IF('respostes SINDIC'!F40=1,(IF('respostes SINDIC'!$AS40=2021,variables!$E$10,IF('respostes SINDIC'!$AS40=2022,variables!$F$10))),0)</f>
        <v>7.5</v>
      </c>
      <c r="H40" s="8">
        <f>IF('respostes SINDIC'!G40=1,(IF('respostes SINDIC'!$AS40=2021,variables!$E$11,IF('respostes SINDIC'!$AS40=2022,variables!$F$11))),0)</f>
        <v>7.5</v>
      </c>
      <c r="I40" s="14">
        <f>IF('respostes SINDIC'!H40=1,(IF('respostes SINDIC'!$AS40=2021,variables!$E$12,IF('respostes SINDIC'!$AS40=2022,variables!$F$12))),0)</f>
        <v>25</v>
      </c>
      <c r="J40" s="11">
        <f>IF('respostes SINDIC'!I40=1,(IF('respostes SINDIC'!$AS40=2021,variables!$E$13,IF('respostes SINDIC'!$AS40=2022,variables!$F$13))),0)</f>
        <v>2.5</v>
      </c>
      <c r="K40" s="11">
        <f>IF('respostes SINDIC'!J40=1,(IF('respostes SINDIC'!$AS40=2021,variables!$E$14,IF('respostes SINDIC'!$AS40=2022,variables!$F$14))),0)</f>
        <v>0</v>
      </c>
      <c r="L40" s="11">
        <f>IF('respostes SINDIC'!K40=1,(IF('respostes SINDIC'!$AS40=2021,variables!$E$15,IF('respostes SINDIC'!$AS40=2022,variables!$F$15))),0)</f>
        <v>0</v>
      </c>
      <c r="M40" s="11">
        <f>IF('respostes SINDIC'!L40=1,(IF('respostes SINDIC'!$AS40=2021,variables!$E$16,IF('respostes SINDIC'!$AS40=2022,variables!$F$16))),0)</f>
        <v>0</v>
      </c>
      <c r="N40" s="11">
        <f>IF('respostes SINDIC'!M40=1,(IF('respostes SINDIC'!$AS40=2021,variables!$E$17,IF('respostes SINDIC'!$AS40=2022,variables!$F$17))),0)</f>
        <v>0</v>
      </c>
      <c r="O40" s="11">
        <f>IF('respostes SINDIC'!N40="Dintre de termini",(IF('respostes SINDIC'!$AS40=2021,variables!$E$18,IF('respostes SINDIC'!$AS40=2022,variables!$F$18))),0)</f>
        <v>20</v>
      </c>
      <c r="P40" s="16">
        <f>IF('respostes SINDIC'!O40="Null",0,(IF('respostes SINDIC'!$AS40=2021,variables!$E$20,IF('respostes SINDIC'!$AS40=2022,variables!$F$20))))</f>
        <v>25</v>
      </c>
      <c r="Q40" s="16">
        <f>IF('respostes SINDIC'!P40=1,(IF('respostes SINDIC'!$AS40=2021,variables!$E$20,IF('respostes SINDIC'!$AS40=2022,variables!$F$20))),0)</f>
        <v>25</v>
      </c>
      <c r="R40" s="16">
        <f>IF('respostes SINDIC'!Q40=1,(IF('respostes SINDIC'!$AS40=2021,variables!$E$21,IF('respostes SINDIC'!$AS40=2022,variables!$F$21))),0)</f>
        <v>0</v>
      </c>
      <c r="S40" s="16">
        <f>IF('respostes SINDIC'!R40=1,(IF('respostes SINDIC'!$AS40=2021,variables!$E$22,IF('respostes SINDIC'!$AS40=2022,variables!$F$22))),0)</f>
        <v>0</v>
      </c>
      <c r="T40" s="11">
        <f>IF('respostes SINDIC'!S40=1,(IF('respostes SINDIC'!$AS40=2021,variables!$E$23,IF('respostes SINDIC'!$AS40=2022,variables!$F$23))),0)</f>
        <v>35</v>
      </c>
      <c r="U40" s="14">
        <f>IF('respostes SINDIC'!T40=1,(IF('respostes SINDIC'!$AS40=2021,variables!$E$24,IF('respostes SINDIC'!$AS40=2022,variables!$F$24))),0)</f>
        <v>25</v>
      </c>
      <c r="V40" s="8">
        <f>IF('respostes SINDIC'!U40=1,(IF('respostes SINDIC'!$AS40=2021,variables!$E$25,IF('respostes SINDIC'!$AS40=2022,variables!$F$25))),0)</f>
        <v>20</v>
      </c>
      <c r="W40" s="8">
        <f>IF('respostes SINDIC'!V40=1,(IF('respostes SINDIC'!$AS40=2021,variables!$E$26,IF('respostes SINDIC'!$AS40=2022,variables!$F$26))),0)</f>
        <v>5</v>
      </c>
      <c r="X40" s="8">
        <f>IF('respostes SINDIC'!W40=1,(IF('respostes SINDIC'!$AS40=2021,variables!$E$27,IF('respostes SINDIC'!$AS40=2022,variables!$F$27))),0)</f>
        <v>10</v>
      </c>
      <c r="Y40" s="11">
        <f>IF('respostes SINDIC'!X40=1,(IF('respostes SINDIC'!$AS40=2021,variables!$E$28,IF('respostes SINDIC'!$AS40=2022,variables!$F$28))),0)</f>
        <v>0</v>
      </c>
      <c r="Z40" s="11">
        <f>IF('respostes SINDIC'!Y40=1,(IF('respostes SINDIC'!$AS40=2021,variables!$E$29,IF('respostes SINDIC'!$AS40=2022,variables!$F$29))),0)</f>
        <v>30</v>
      </c>
      <c r="AA40" s="18">
        <f>IF('respostes SINDIC'!Z40=1,(IF('respostes SINDIC'!$AS40=2021,variables!$E$30,IF('respostes SINDIC'!$AS40=2022,variables!$F$30))),0)</f>
        <v>25</v>
      </c>
      <c r="AB40" s="18">
        <f>IF('respostes SINDIC'!AA40=1,(IF('respostes SINDIC'!$AS40=2021,variables!$E$31,IF('respostes SINDIC'!$AS40=2022,variables!$F$31))),0)</f>
        <v>0</v>
      </c>
      <c r="AC40" s="18">
        <f>IF('respostes SINDIC'!AB40=1,(IF('respostes SINDIC'!$AS40=2021,variables!$E$32,IF('respostes SINDIC'!$AS40=2022,variables!$F$32))),0)</f>
        <v>25</v>
      </c>
      <c r="AD40" s="18">
        <f>IF('respostes SINDIC'!AC40=1,(IF('respostes SINDIC'!$AS40=2021,variables!$E$33,IF('respostes SINDIC'!$AS40=2022,variables!$F$33))),0)</f>
        <v>0</v>
      </c>
      <c r="AE40" s="20">
        <f>IF('respostes SINDIC'!AD40=1,(IF('respostes SINDIC'!$AS40=2021,variables!$E$34,IF('respostes SINDIC'!$AS40=2022,variables!$F$34))),0)</f>
        <v>0</v>
      </c>
      <c r="AF40" s="20">
        <f>IF('respostes SINDIC'!AE40=1,(IF('respostes SINDIC'!$AS40=2021,variables!$E$35,IF('respostes SINDIC'!$AS40=2022,variables!$F$35))),0)</f>
        <v>0</v>
      </c>
      <c r="AG40" s="20">
        <f>IF('respostes SINDIC'!AF40=1,(IF('respostes SINDIC'!$AS40=2021,variables!$E$36,IF('respostes SINDIC'!$AS40=2022,variables!$F$36))),0)</f>
        <v>0</v>
      </c>
      <c r="AH40" s="20">
        <f>IF('respostes SINDIC'!AG40=1,(IF('respostes SINDIC'!$AS40=2021,variables!$E$37,IF('respostes SINDIC'!$AS40=2022,variables!$F$37))),0)</f>
        <v>0</v>
      </c>
      <c r="AI40" s="14">
        <f>IF('respostes SINDIC'!AH40=1,(IF('respostes SINDIC'!$AS40=2021,variables!$E$38,IF('respostes SINDIC'!$AS40=2022,variables!$F$38))),0)</f>
        <v>25</v>
      </c>
      <c r="AJ40" s="20">
        <f>IF('respostes SINDIC'!AI40=1,(IF('respostes SINDIC'!$AS40=2021,variables!$E$39,IF('respostes SINDIC'!$AS40=2022,variables!$F$39))),0)</f>
        <v>20</v>
      </c>
      <c r="AK40" s="14">
        <f>IF('respostes SINDIC'!AJ40=1,(IF('respostes SINDIC'!$AS40=2021,variables!$E$40,IF('respostes SINDIC'!$AS40=2022,variables!$F$40))),0)</f>
        <v>25</v>
      </c>
      <c r="AL40" s="8">
        <f>IF('respostes SINDIC'!AK40=0,(IF('respostes SINDIC'!$AS40=2021,variables!$E$41,IF('respostes SINDIC'!$AS40=2022,variables!$F$41))),0)</f>
        <v>0</v>
      </c>
      <c r="AM40" s="20">
        <f>IF('respostes SINDIC'!AL40=1,(IF('respostes SINDIC'!$AS40=2021,variables!$E$42,IF('respostes SINDIC'!$AS40=2022,variables!$F$42))),0)</f>
        <v>10</v>
      </c>
      <c r="AN40" s="11">
        <f>IF('respostes SINDIC'!AM40=1,(IF('respostes SINDIC'!$AS40=2021,variables!$E$43,IF('respostes SINDIC'!$AS40=2022,variables!$F$43))),0)</f>
        <v>0</v>
      </c>
      <c r="AO40" s="8">
        <f>IF('respostes SINDIC'!AN40=1,(IF('respostes SINDIC'!$AS40=2021,variables!$E$44,IF('respostes SINDIC'!$AS40=2022,variables!$F$44))),0)</f>
        <v>0</v>
      </c>
      <c r="AP40" s="8">
        <f>IF('respostes SINDIC'!AO40=1,(IF('respostes SINDIC'!$AS40=2021,variables!$E$45,IF('respostes SINDIC'!$AS40=2022,variables!$F$45))),0)</f>
        <v>0</v>
      </c>
      <c r="AQ40" s="20">
        <f>IF('respostes SINDIC'!AP40=1,(IF('respostes SINDIC'!$AS40=2021,variables!$E$46,IF('respostes SINDIC'!$AS40=2022,variables!$F$46))),0)</f>
        <v>0</v>
      </c>
      <c r="AT40">
        <v>2021</v>
      </c>
    </row>
    <row r="41" spans="1:46" x14ac:dyDescent="0.3">
      <c r="A41">
        <v>804620002</v>
      </c>
      <c r="B41" t="str">
        <f>VLOOKUP(A41,'ine i comarca'!$A$1:$H$367,6,0)</f>
        <v>Vallès Oriental</v>
      </c>
      <c r="C41" t="s">
        <v>91</v>
      </c>
      <c r="D41" t="s">
        <v>41</v>
      </c>
      <c r="E41" t="s">
        <v>42</v>
      </c>
      <c r="F41" t="s">
        <v>43</v>
      </c>
      <c r="G41" s="8">
        <f>IF('respostes SINDIC'!F41=1,(IF('respostes SINDIC'!$AS41=2021,variables!$E$10,IF('respostes SINDIC'!$AS41=2022,variables!$F$10))),0)</f>
        <v>7.5</v>
      </c>
      <c r="H41" s="8">
        <f>IF('respostes SINDIC'!G41=1,(IF('respostes SINDIC'!$AS41=2021,variables!$E$11,IF('respostes SINDIC'!$AS41=2022,variables!$F$11))),0)</f>
        <v>0</v>
      </c>
      <c r="I41" s="14">
        <f>IF('respostes SINDIC'!H41=1,(IF('respostes SINDIC'!$AS41=2021,variables!$E$12,IF('respostes SINDIC'!$AS41=2022,variables!$F$12))),0)</f>
        <v>25</v>
      </c>
      <c r="J41" s="11">
        <f>IF('respostes SINDIC'!I41=1,(IF('respostes SINDIC'!$AS41=2021,variables!$E$13,IF('respostes SINDIC'!$AS41=2022,variables!$F$13))),0)</f>
        <v>2.5</v>
      </c>
      <c r="K41" s="11">
        <f>IF('respostes SINDIC'!J41=1,(IF('respostes SINDIC'!$AS41=2021,variables!$E$14,IF('respostes SINDIC'!$AS41=2022,variables!$F$14))),0)</f>
        <v>0</v>
      </c>
      <c r="L41" s="11">
        <f>IF('respostes SINDIC'!K41=1,(IF('respostes SINDIC'!$AS41=2021,variables!$E$15,IF('respostes SINDIC'!$AS41=2022,variables!$F$15))),0)</f>
        <v>0</v>
      </c>
      <c r="M41" s="11">
        <f>IF('respostes SINDIC'!L41=1,(IF('respostes SINDIC'!$AS41=2021,variables!$E$16,IF('respostes SINDIC'!$AS41=2022,variables!$F$16))),0)</f>
        <v>0</v>
      </c>
      <c r="N41" s="11">
        <f>IF('respostes SINDIC'!M41=1,(IF('respostes SINDIC'!$AS41=2021,variables!$E$17,IF('respostes SINDIC'!$AS41=2022,variables!$F$17))),0)</f>
        <v>0</v>
      </c>
      <c r="O41" s="11">
        <f>IF('respostes SINDIC'!N41="Dintre de termini",(IF('respostes SINDIC'!$AS41=2021,variables!$E$18,IF('respostes SINDIC'!$AS41=2022,variables!$F$18))),0)</f>
        <v>20</v>
      </c>
      <c r="P41" s="16">
        <f>IF('respostes SINDIC'!O41="Null",0,(IF('respostes SINDIC'!$AS41=2021,variables!$E$20,IF('respostes SINDIC'!$AS41=2022,variables!$F$20))))</f>
        <v>25</v>
      </c>
      <c r="Q41" s="16">
        <f>IF('respostes SINDIC'!P41=1,(IF('respostes SINDIC'!$AS41=2021,variables!$E$20,IF('respostes SINDIC'!$AS41=2022,variables!$F$20))),0)</f>
        <v>25</v>
      </c>
      <c r="R41" s="16">
        <f>IF('respostes SINDIC'!Q41=1,(IF('respostes SINDIC'!$AS41=2021,variables!$E$21,IF('respostes SINDIC'!$AS41=2022,variables!$F$21))),0)</f>
        <v>25</v>
      </c>
      <c r="S41" s="16">
        <f>IF('respostes SINDIC'!R41=1,(IF('respostes SINDIC'!$AS41=2021,variables!$E$22,IF('respostes SINDIC'!$AS41=2022,variables!$F$22))),0)</f>
        <v>25</v>
      </c>
      <c r="T41" s="11">
        <f>IF('respostes SINDIC'!S41=1,(IF('respostes SINDIC'!$AS41=2021,variables!$E$23,IF('respostes SINDIC'!$AS41=2022,variables!$F$23))),0)</f>
        <v>35</v>
      </c>
      <c r="U41" s="14">
        <f>IF('respostes SINDIC'!T41=1,(IF('respostes SINDIC'!$AS41=2021,variables!$E$24,IF('respostes SINDIC'!$AS41=2022,variables!$F$24))),0)</f>
        <v>25</v>
      </c>
      <c r="V41" s="8">
        <f>IF('respostes SINDIC'!U41=1,(IF('respostes SINDIC'!$AS41=2021,variables!$E$25,IF('respostes SINDIC'!$AS41=2022,variables!$F$25))),0)</f>
        <v>20</v>
      </c>
      <c r="W41" s="8">
        <f>IF('respostes SINDIC'!V41=1,(IF('respostes SINDIC'!$AS41=2021,variables!$E$26,IF('respostes SINDIC'!$AS41=2022,variables!$F$26))),0)</f>
        <v>5</v>
      </c>
      <c r="X41" s="8">
        <f>IF('respostes SINDIC'!W41=1,(IF('respostes SINDIC'!$AS41=2021,variables!$E$27,IF('respostes SINDIC'!$AS41=2022,variables!$F$27))),0)</f>
        <v>10</v>
      </c>
      <c r="Y41" s="11">
        <f>IF('respostes SINDIC'!X41=1,(IF('respostes SINDIC'!$AS41=2021,variables!$E$28,IF('respostes SINDIC'!$AS41=2022,variables!$F$28))),0)</f>
        <v>0</v>
      </c>
      <c r="Z41" s="11">
        <f>IF('respostes SINDIC'!Y41=1,(IF('respostes SINDIC'!$AS41=2021,variables!$E$29,IF('respostes SINDIC'!$AS41=2022,variables!$F$29))),0)</f>
        <v>30</v>
      </c>
      <c r="AA41" s="18">
        <f>IF('respostes SINDIC'!Z41=1,(IF('respostes SINDIC'!$AS41=2021,variables!$E$30,IF('respostes SINDIC'!$AS41=2022,variables!$F$30))),0)</f>
        <v>0</v>
      </c>
      <c r="AB41" s="18">
        <f>IF('respostes SINDIC'!AA41=1,(IF('respostes SINDIC'!$AS41=2021,variables!$E$31,IF('respostes SINDIC'!$AS41=2022,variables!$F$31))),0)</f>
        <v>25</v>
      </c>
      <c r="AC41" s="18">
        <f>IF('respostes SINDIC'!AB41=1,(IF('respostes SINDIC'!$AS41=2021,variables!$E$32,IF('respostes SINDIC'!$AS41=2022,variables!$F$32))),0)</f>
        <v>25</v>
      </c>
      <c r="AD41" s="18">
        <f>IF('respostes SINDIC'!AC41=1,(IF('respostes SINDIC'!$AS41=2021,variables!$E$33,IF('respostes SINDIC'!$AS41=2022,variables!$F$33))),0)</f>
        <v>0</v>
      </c>
      <c r="AE41" s="20">
        <f>IF('respostes SINDIC'!AD41=1,(IF('respostes SINDIC'!$AS41=2021,variables!$E$34,IF('respostes SINDIC'!$AS41=2022,variables!$F$34))),0)</f>
        <v>0</v>
      </c>
      <c r="AF41" s="20">
        <f>IF('respostes SINDIC'!AE41=1,(IF('respostes SINDIC'!$AS41=2021,variables!$E$35,IF('respostes SINDIC'!$AS41=2022,variables!$F$35))),0)</f>
        <v>0</v>
      </c>
      <c r="AG41" s="20">
        <f>IF('respostes SINDIC'!AF41=1,(IF('respostes SINDIC'!$AS41=2021,variables!$E$36,IF('respostes SINDIC'!$AS41=2022,variables!$F$36))),0)</f>
        <v>0</v>
      </c>
      <c r="AH41" s="20">
        <f>IF('respostes SINDIC'!AG41=1,(IF('respostes SINDIC'!$AS41=2021,variables!$E$37,IF('respostes SINDIC'!$AS41=2022,variables!$F$37))),0)</f>
        <v>0</v>
      </c>
      <c r="AI41" s="14">
        <f>IF('respostes SINDIC'!AH41=1,(IF('respostes SINDIC'!$AS41=2021,variables!$E$38,IF('respostes SINDIC'!$AS41=2022,variables!$F$38))),0)</f>
        <v>25</v>
      </c>
      <c r="AJ41" s="20">
        <f>IF('respostes SINDIC'!AI41=1,(IF('respostes SINDIC'!$AS41=2021,variables!$E$39,IF('respostes SINDIC'!$AS41=2022,variables!$F$39))),0)</f>
        <v>0</v>
      </c>
      <c r="AK41" s="14">
        <f>IF('respostes SINDIC'!AJ41=1,(IF('respostes SINDIC'!$AS41=2021,variables!$E$40,IF('respostes SINDIC'!$AS41=2022,variables!$F$40))),0)</f>
        <v>25</v>
      </c>
      <c r="AL41" s="8">
        <f>IF('respostes SINDIC'!AK41=0,(IF('respostes SINDIC'!$AS41=2021,variables!$E$41,IF('respostes SINDIC'!$AS41=2022,variables!$F$41))),0)</f>
        <v>0</v>
      </c>
      <c r="AM41" s="20">
        <f>IF('respostes SINDIC'!AL41=1,(IF('respostes SINDIC'!$AS41=2021,variables!$E$42,IF('respostes SINDIC'!$AS41=2022,variables!$F$42))),0)</f>
        <v>10</v>
      </c>
      <c r="AN41" s="11">
        <f>IF('respostes SINDIC'!AM41=1,(IF('respostes SINDIC'!$AS41=2021,variables!$E$43,IF('respostes SINDIC'!$AS41=2022,variables!$F$43))),0)</f>
        <v>0</v>
      </c>
      <c r="AO41" s="8">
        <f>IF('respostes SINDIC'!AN41=1,(IF('respostes SINDIC'!$AS41=2021,variables!$E$44,IF('respostes SINDIC'!$AS41=2022,variables!$F$44))),0)</f>
        <v>0</v>
      </c>
      <c r="AP41" s="8">
        <f>IF('respostes SINDIC'!AO41=1,(IF('respostes SINDIC'!$AS41=2021,variables!$E$45,IF('respostes SINDIC'!$AS41=2022,variables!$F$45))),0)</f>
        <v>0</v>
      </c>
      <c r="AQ41" s="20">
        <f>IF('respostes SINDIC'!AP41=1,(IF('respostes SINDIC'!$AS41=2021,variables!$E$46,IF('respostes SINDIC'!$AS41=2022,variables!$F$46))),0)</f>
        <v>0</v>
      </c>
      <c r="AT41">
        <v>2021</v>
      </c>
    </row>
    <row r="42" spans="1:46" x14ac:dyDescent="0.3">
      <c r="A42">
        <v>804780001</v>
      </c>
      <c r="B42" t="str">
        <f>VLOOKUP(A42,'ine i comarca'!$A$1:$H$367,6,0)</f>
        <v>Bages</v>
      </c>
      <c r="C42" t="s">
        <v>92</v>
      </c>
      <c r="D42" t="s">
        <v>41</v>
      </c>
      <c r="E42" t="s">
        <v>42</v>
      </c>
      <c r="F42" t="s">
        <v>48</v>
      </c>
      <c r="G42" s="8">
        <f>IF('respostes SINDIC'!F42=1,(IF('respostes SINDIC'!$AS42=2021,variables!$E$10,IF('respostes SINDIC'!$AS42=2022,variables!$F$10))),0)</f>
        <v>7.5</v>
      </c>
      <c r="H42" s="8">
        <f>IF('respostes SINDIC'!G42=1,(IF('respostes SINDIC'!$AS42=2021,variables!$E$11,IF('respostes SINDIC'!$AS42=2022,variables!$F$11))),0)</f>
        <v>7.5</v>
      </c>
      <c r="I42" s="14">
        <f>IF('respostes SINDIC'!H42=1,(IF('respostes SINDIC'!$AS42=2021,variables!$E$12,IF('respostes SINDIC'!$AS42=2022,variables!$F$12))),0)</f>
        <v>25</v>
      </c>
      <c r="J42" s="11">
        <f>IF('respostes SINDIC'!I42=1,(IF('respostes SINDIC'!$AS42=2021,variables!$E$13,IF('respostes SINDIC'!$AS42=2022,variables!$F$13))),0)</f>
        <v>2.5</v>
      </c>
      <c r="K42" s="11">
        <f>IF('respostes SINDIC'!J42=1,(IF('respostes SINDIC'!$AS42=2021,variables!$E$14,IF('respostes SINDIC'!$AS42=2022,variables!$F$14))),0)</f>
        <v>0</v>
      </c>
      <c r="L42" s="11">
        <f>IF('respostes SINDIC'!K42=1,(IF('respostes SINDIC'!$AS42=2021,variables!$E$15,IF('respostes SINDIC'!$AS42=2022,variables!$F$15))),0)</f>
        <v>0</v>
      </c>
      <c r="M42" s="11">
        <f>IF('respostes SINDIC'!L42=1,(IF('respostes SINDIC'!$AS42=2021,variables!$E$16,IF('respostes SINDIC'!$AS42=2022,variables!$F$16))),0)</f>
        <v>0</v>
      </c>
      <c r="N42" s="11">
        <f>IF('respostes SINDIC'!M42=1,(IF('respostes SINDIC'!$AS42=2021,variables!$E$17,IF('respostes SINDIC'!$AS42=2022,variables!$F$17))),0)</f>
        <v>0</v>
      </c>
      <c r="O42" s="11">
        <f>IF('respostes SINDIC'!N42="Dintre de termini",(IF('respostes SINDIC'!$AS42=2021,variables!$E$18,IF('respostes SINDIC'!$AS42=2022,variables!$F$18))),0)</f>
        <v>0</v>
      </c>
      <c r="P42" s="16">
        <f>IF('respostes SINDIC'!O42="Null",0,(IF('respostes SINDIC'!$AS42=2021,variables!$E$20,IF('respostes SINDIC'!$AS42=2022,variables!$F$20))))</f>
        <v>0</v>
      </c>
      <c r="Q42" s="16">
        <f>IF('respostes SINDIC'!P42=1,(IF('respostes SINDIC'!$AS42=2021,variables!$E$20,IF('respostes SINDIC'!$AS42=2022,variables!$F$20))),0)</f>
        <v>0</v>
      </c>
      <c r="R42" s="16">
        <f>IF('respostes SINDIC'!Q42=1,(IF('respostes SINDIC'!$AS42=2021,variables!$E$21,IF('respostes SINDIC'!$AS42=2022,variables!$F$21))),0)</f>
        <v>0</v>
      </c>
      <c r="S42" s="16">
        <f>IF('respostes SINDIC'!R42=1,(IF('respostes SINDIC'!$AS42=2021,variables!$E$22,IF('respostes SINDIC'!$AS42=2022,variables!$F$22))),0)</f>
        <v>0</v>
      </c>
      <c r="T42" s="11">
        <f>IF('respostes SINDIC'!S42=1,(IF('respostes SINDIC'!$AS42=2021,variables!$E$23,IF('respostes SINDIC'!$AS42=2022,variables!$F$23))),0)</f>
        <v>0</v>
      </c>
      <c r="U42" s="14">
        <f>IF('respostes SINDIC'!T42=1,(IF('respostes SINDIC'!$AS42=2021,variables!$E$24,IF('respostes SINDIC'!$AS42=2022,variables!$F$24))),0)</f>
        <v>0</v>
      </c>
      <c r="V42" s="8">
        <f>IF('respostes SINDIC'!U42=1,(IF('respostes SINDIC'!$AS42=2021,variables!$E$25,IF('respostes SINDIC'!$AS42=2022,variables!$F$25))),0)</f>
        <v>20</v>
      </c>
      <c r="W42" s="8">
        <f>IF('respostes SINDIC'!V42=1,(IF('respostes SINDIC'!$AS42=2021,variables!$E$26,IF('respostes SINDIC'!$AS42=2022,variables!$F$26))),0)</f>
        <v>5</v>
      </c>
      <c r="X42" s="8">
        <f>IF('respostes SINDIC'!W42=1,(IF('respostes SINDIC'!$AS42=2021,variables!$E$27,IF('respostes SINDIC'!$AS42=2022,variables!$F$27))),0)</f>
        <v>10</v>
      </c>
      <c r="Y42" s="11">
        <f>IF('respostes SINDIC'!X42=1,(IF('respostes SINDIC'!$AS42=2021,variables!$E$28,IF('respostes SINDIC'!$AS42=2022,variables!$F$28))),0)</f>
        <v>0</v>
      </c>
      <c r="Z42" s="11">
        <f>IF('respostes SINDIC'!Y42=1,(IF('respostes SINDIC'!$AS42=2021,variables!$E$29,IF('respostes SINDIC'!$AS42=2022,variables!$F$29))),0)</f>
        <v>0</v>
      </c>
      <c r="AA42" s="18">
        <f>IF('respostes SINDIC'!Z42=1,(IF('respostes SINDIC'!$AS42=2021,variables!$E$30,IF('respostes SINDIC'!$AS42=2022,variables!$F$30))),0)</f>
        <v>25</v>
      </c>
      <c r="AB42" s="18">
        <f>IF('respostes SINDIC'!AA42=1,(IF('respostes SINDIC'!$AS42=2021,variables!$E$31,IF('respostes SINDIC'!$AS42=2022,variables!$F$31))),0)</f>
        <v>0</v>
      </c>
      <c r="AC42" s="18">
        <f>IF('respostes SINDIC'!AB42=1,(IF('respostes SINDIC'!$AS42=2021,variables!$E$32,IF('respostes SINDIC'!$AS42=2022,variables!$F$32))),0)</f>
        <v>0</v>
      </c>
      <c r="AD42" s="18">
        <f>IF('respostes SINDIC'!AC42=1,(IF('respostes SINDIC'!$AS42=2021,variables!$E$33,IF('respostes SINDIC'!$AS42=2022,variables!$F$33))),0)</f>
        <v>0</v>
      </c>
      <c r="AE42" s="20">
        <f>IF('respostes SINDIC'!AD42=1,(IF('respostes SINDIC'!$AS42=2021,variables!$E$34,IF('respostes SINDIC'!$AS42=2022,variables!$F$34))),0)</f>
        <v>0</v>
      </c>
      <c r="AF42" s="20">
        <f>IF('respostes SINDIC'!AE42=1,(IF('respostes SINDIC'!$AS42=2021,variables!$E$35,IF('respostes SINDIC'!$AS42=2022,variables!$F$35))),0)</f>
        <v>0</v>
      </c>
      <c r="AG42" s="20">
        <f>IF('respostes SINDIC'!AF42=1,(IF('respostes SINDIC'!$AS42=2021,variables!$E$36,IF('respostes SINDIC'!$AS42=2022,variables!$F$36))),0)</f>
        <v>0</v>
      </c>
      <c r="AH42" s="20">
        <f>IF('respostes SINDIC'!AG42=1,(IF('respostes SINDIC'!$AS42=2021,variables!$E$37,IF('respostes SINDIC'!$AS42=2022,variables!$F$37))),0)</f>
        <v>10</v>
      </c>
      <c r="AI42" s="14">
        <f>IF('respostes SINDIC'!AH42=1,(IF('respostes SINDIC'!$AS42=2021,variables!$E$38,IF('respostes SINDIC'!$AS42=2022,variables!$F$38))),0)</f>
        <v>25</v>
      </c>
      <c r="AJ42" s="20">
        <f>IF('respostes SINDIC'!AI42=1,(IF('respostes SINDIC'!$AS42=2021,variables!$E$39,IF('respostes SINDIC'!$AS42=2022,variables!$F$39))),0)</f>
        <v>20</v>
      </c>
      <c r="AK42" s="14">
        <f>IF('respostes SINDIC'!AJ42=1,(IF('respostes SINDIC'!$AS42=2021,variables!$E$40,IF('respostes SINDIC'!$AS42=2022,variables!$F$40))),0)</f>
        <v>0</v>
      </c>
      <c r="AL42" s="8">
        <f>IF('respostes SINDIC'!AK42=0,(IF('respostes SINDIC'!$AS42=2021,variables!$E$41,IF('respostes SINDIC'!$AS42=2022,variables!$F$41))),0)</f>
        <v>0</v>
      </c>
      <c r="AM42" s="20">
        <f>IF('respostes SINDIC'!AL42=1,(IF('respostes SINDIC'!$AS42=2021,variables!$E$42,IF('respostes SINDIC'!$AS42=2022,variables!$F$42))),0)</f>
        <v>0</v>
      </c>
      <c r="AN42" s="11">
        <f>IF('respostes SINDIC'!AM42=1,(IF('respostes SINDIC'!$AS42=2021,variables!$E$43,IF('respostes SINDIC'!$AS42=2022,variables!$F$43))),0)</f>
        <v>0</v>
      </c>
      <c r="AO42" s="8">
        <f>IF('respostes SINDIC'!AN42=1,(IF('respostes SINDIC'!$AS42=2021,variables!$E$44,IF('respostes SINDIC'!$AS42=2022,variables!$F$44))),0)</f>
        <v>0</v>
      </c>
      <c r="AP42" s="8">
        <f>IF('respostes SINDIC'!AO42=1,(IF('respostes SINDIC'!$AS42=2021,variables!$E$45,IF('respostes SINDIC'!$AS42=2022,variables!$F$45))),0)</f>
        <v>0</v>
      </c>
      <c r="AQ42" s="20">
        <f>IF('respostes SINDIC'!AP42=1,(IF('respostes SINDIC'!$AS42=2021,variables!$E$46,IF('respostes SINDIC'!$AS42=2022,variables!$F$46))),0)</f>
        <v>0</v>
      </c>
      <c r="AT42">
        <v>2021</v>
      </c>
    </row>
    <row r="43" spans="1:46" x14ac:dyDescent="0.3">
      <c r="A43">
        <v>804840003</v>
      </c>
      <c r="B43" t="str">
        <f>VLOOKUP(A43,'ine i comarca'!$A$1:$H$367,6,0)</f>
        <v>Anoia</v>
      </c>
      <c r="C43" t="s">
        <v>93</v>
      </c>
      <c r="D43" t="s">
        <v>41</v>
      </c>
      <c r="E43" t="s">
        <v>42</v>
      </c>
      <c r="F43" t="s">
        <v>48</v>
      </c>
      <c r="G43" s="8">
        <f>IF('respostes SINDIC'!F43=1,(IF('respostes SINDIC'!$AS43=2021,variables!$E$10,IF('respostes SINDIC'!$AS43=2022,variables!$F$10))),0)</f>
        <v>7.5</v>
      </c>
      <c r="H43" s="8">
        <f>IF('respostes SINDIC'!G43=1,(IF('respostes SINDIC'!$AS43=2021,variables!$E$11,IF('respostes SINDIC'!$AS43=2022,variables!$F$11))),0)</f>
        <v>7.5</v>
      </c>
      <c r="I43" s="14">
        <f>IF('respostes SINDIC'!H43=1,(IF('respostes SINDIC'!$AS43=2021,variables!$E$12,IF('respostes SINDIC'!$AS43=2022,variables!$F$12))),0)</f>
        <v>25</v>
      </c>
      <c r="J43" s="11">
        <f>IF('respostes SINDIC'!I43=1,(IF('respostes SINDIC'!$AS43=2021,variables!$E$13,IF('respostes SINDIC'!$AS43=2022,variables!$F$13))),0)</f>
        <v>2.5</v>
      </c>
      <c r="K43" s="11">
        <f>IF('respostes SINDIC'!J43=1,(IF('respostes SINDIC'!$AS43=2021,variables!$E$14,IF('respostes SINDIC'!$AS43=2022,variables!$F$14))),0)</f>
        <v>0</v>
      </c>
      <c r="L43" s="11">
        <f>IF('respostes SINDIC'!K43=1,(IF('respostes SINDIC'!$AS43=2021,variables!$E$15,IF('respostes SINDIC'!$AS43=2022,variables!$F$15))),0)</f>
        <v>0</v>
      </c>
      <c r="M43" s="11">
        <f>IF('respostes SINDIC'!L43=1,(IF('respostes SINDIC'!$AS43=2021,variables!$E$16,IF('respostes SINDIC'!$AS43=2022,variables!$F$16))),0)</f>
        <v>0</v>
      </c>
      <c r="N43" s="11">
        <f>IF('respostes SINDIC'!M43=1,(IF('respostes SINDIC'!$AS43=2021,variables!$E$17,IF('respostes SINDIC'!$AS43=2022,variables!$F$17))),0)</f>
        <v>0</v>
      </c>
      <c r="O43" s="11">
        <f>IF('respostes SINDIC'!N43="Dintre de termini",(IF('respostes SINDIC'!$AS43=2021,variables!$E$18,IF('respostes SINDIC'!$AS43=2022,variables!$F$18))),0)</f>
        <v>0</v>
      </c>
      <c r="P43" s="16">
        <f>IF('respostes SINDIC'!O43="Null",0,(IF('respostes SINDIC'!$AS43=2021,variables!$E$20,IF('respostes SINDIC'!$AS43=2022,variables!$F$20))))</f>
        <v>25</v>
      </c>
      <c r="Q43" s="16">
        <f>IF('respostes SINDIC'!P43=1,(IF('respostes SINDIC'!$AS43=2021,variables!$E$20,IF('respostes SINDIC'!$AS43=2022,variables!$F$20))),0)</f>
        <v>25</v>
      </c>
      <c r="R43" s="16">
        <f>IF('respostes SINDIC'!Q43=1,(IF('respostes SINDIC'!$AS43=2021,variables!$E$21,IF('respostes SINDIC'!$AS43=2022,variables!$F$21))),0)</f>
        <v>0</v>
      </c>
      <c r="S43" s="16">
        <f>IF('respostes SINDIC'!R43=1,(IF('respostes SINDIC'!$AS43=2021,variables!$E$22,IF('respostes SINDIC'!$AS43=2022,variables!$F$22))),0)</f>
        <v>0</v>
      </c>
      <c r="T43" s="11">
        <f>IF('respostes SINDIC'!S43=1,(IF('respostes SINDIC'!$AS43=2021,variables!$E$23,IF('respostes SINDIC'!$AS43=2022,variables!$F$23))),0)</f>
        <v>35</v>
      </c>
      <c r="U43" s="14">
        <f>IF('respostes SINDIC'!T43=1,(IF('respostes SINDIC'!$AS43=2021,variables!$E$24,IF('respostes SINDIC'!$AS43=2022,variables!$F$24))),0)</f>
        <v>25</v>
      </c>
      <c r="V43" s="8">
        <f>IF('respostes SINDIC'!U43=1,(IF('respostes SINDIC'!$AS43=2021,variables!$E$25,IF('respostes SINDIC'!$AS43=2022,variables!$F$25))),0)</f>
        <v>20</v>
      </c>
      <c r="W43" s="8">
        <f>IF('respostes SINDIC'!V43=1,(IF('respostes SINDIC'!$AS43=2021,variables!$E$26,IF('respostes SINDIC'!$AS43=2022,variables!$F$26))),0)</f>
        <v>5</v>
      </c>
      <c r="X43" s="8">
        <f>IF('respostes SINDIC'!W43=1,(IF('respostes SINDIC'!$AS43=2021,variables!$E$27,IF('respostes SINDIC'!$AS43=2022,variables!$F$27))),0)</f>
        <v>10</v>
      </c>
      <c r="Y43" s="11">
        <f>IF('respostes SINDIC'!X43=1,(IF('respostes SINDIC'!$AS43=2021,variables!$E$28,IF('respostes SINDIC'!$AS43=2022,variables!$F$28))),0)</f>
        <v>0</v>
      </c>
      <c r="Z43" s="11">
        <f>IF('respostes SINDIC'!Y43=1,(IF('respostes SINDIC'!$AS43=2021,variables!$E$29,IF('respostes SINDIC'!$AS43=2022,variables!$F$29))),0)</f>
        <v>30</v>
      </c>
      <c r="AA43" s="18">
        <f>IF('respostes SINDIC'!Z43=1,(IF('respostes SINDIC'!$AS43=2021,variables!$E$30,IF('respostes SINDIC'!$AS43=2022,variables!$F$30))),0)</f>
        <v>25</v>
      </c>
      <c r="AB43" s="18">
        <f>IF('respostes SINDIC'!AA43=1,(IF('respostes SINDIC'!$AS43=2021,variables!$E$31,IF('respostes SINDIC'!$AS43=2022,variables!$F$31))),0)</f>
        <v>25</v>
      </c>
      <c r="AC43" s="18">
        <f>IF('respostes SINDIC'!AB43=1,(IF('respostes SINDIC'!$AS43=2021,variables!$E$32,IF('respostes SINDIC'!$AS43=2022,variables!$F$32))),0)</f>
        <v>25</v>
      </c>
      <c r="AD43" s="18">
        <f>IF('respostes SINDIC'!AC43=1,(IF('respostes SINDIC'!$AS43=2021,variables!$E$33,IF('respostes SINDIC'!$AS43=2022,variables!$F$33))),0)</f>
        <v>0</v>
      </c>
      <c r="AE43" s="20">
        <f>IF('respostes SINDIC'!AD43=1,(IF('respostes SINDIC'!$AS43=2021,variables!$E$34,IF('respostes SINDIC'!$AS43=2022,variables!$F$34))),0)</f>
        <v>0</v>
      </c>
      <c r="AF43" s="20">
        <f>IF('respostes SINDIC'!AE43=1,(IF('respostes SINDIC'!$AS43=2021,variables!$E$35,IF('respostes SINDIC'!$AS43=2022,variables!$F$35))),0)</f>
        <v>0</v>
      </c>
      <c r="AG43" s="20">
        <f>IF('respostes SINDIC'!AF43=1,(IF('respostes SINDIC'!$AS43=2021,variables!$E$36,IF('respostes SINDIC'!$AS43=2022,variables!$F$36))),0)</f>
        <v>0</v>
      </c>
      <c r="AH43" s="20">
        <f>IF('respostes SINDIC'!AG43=1,(IF('respostes SINDIC'!$AS43=2021,variables!$E$37,IF('respostes SINDIC'!$AS43=2022,variables!$F$37))),0)</f>
        <v>0</v>
      </c>
      <c r="AI43" s="14">
        <f>IF('respostes SINDIC'!AH43=1,(IF('respostes SINDIC'!$AS43=2021,variables!$E$38,IF('respostes SINDIC'!$AS43=2022,variables!$F$38))),0)</f>
        <v>25</v>
      </c>
      <c r="AJ43" s="20">
        <f>IF('respostes SINDIC'!AI43=1,(IF('respostes SINDIC'!$AS43=2021,variables!$E$39,IF('respostes SINDIC'!$AS43=2022,variables!$F$39))),0)</f>
        <v>0</v>
      </c>
      <c r="AK43" s="14">
        <f>IF('respostes SINDIC'!AJ43=1,(IF('respostes SINDIC'!$AS43=2021,variables!$E$40,IF('respostes SINDIC'!$AS43=2022,variables!$F$40))),0)</f>
        <v>25</v>
      </c>
      <c r="AL43" s="8">
        <f>IF('respostes SINDIC'!AK43=0,(IF('respostes SINDIC'!$AS43=2021,variables!$E$41,IF('respostes SINDIC'!$AS43=2022,variables!$F$41))),0)</f>
        <v>0</v>
      </c>
      <c r="AM43" s="20">
        <f>IF('respostes SINDIC'!AL43=1,(IF('respostes SINDIC'!$AS43=2021,variables!$E$42,IF('respostes SINDIC'!$AS43=2022,variables!$F$42))),0)</f>
        <v>10</v>
      </c>
      <c r="AN43" s="11">
        <f>IF('respostes SINDIC'!AM43=1,(IF('respostes SINDIC'!$AS43=2021,variables!$E$43,IF('respostes SINDIC'!$AS43=2022,variables!$F$43))),0)</f>
        <v>0</v>
      </c>
      <c r="AO43" s="8">
        <f>IF('respostes SINDIC'!AN43=1,(IF('respostes SINDIC'!$AS43=2021,variables!$E$44,IF('respostes SINDIC'!$AS43=2022,variables!$F$44))),0)</f>
        <v>0</v>
      </c>
      <c r="AP43" s="8">
        <f>IF('respostes SINDIC'!AO43=1,(IF('respostes SINDIC'!$AS43=2021,variables!$E$45,IF('respostes SINDIC'!$AS43=2022,variables!$F$45))),0)</f>
        <v>0</v>
      </c>
      <c r="AQ43" s="20">
        <f>IF('respostes SINDIC'!AP43=1,(IF('respostes SINDIC'!$AS43=2021,variables!$E$46,IF('respostes SINDIC'!$AS43=2022,variables!$F$46))),0)</f>
        <v>0</v>
      </c>
      <c r="AT43">
        <v>2021</v>
      </c>
    </row>
    <row r="44" spans="1:46" x14ac:dyDescent="0.3">
      <c r="A44">
        <v>804970005</v>
      </c>
      <c r="B44" t="str">
        <f>VLOOKUP(A44,'ine i comarca'!$A$1:$H$367,6,0)</f>
        <v>Berguedà</v>
      </c>
      <c r="C44" t="s">
        <v>94</v>
      </c>
      <c r="D44" t="s">
        <v>41</v>
      </c>
      <c r="E44" t="s">
        <v>42</v>
      </c>
      <c r="F44" t="s">
        <v>48</v>
      </c>
      <c r="G44" s="8">
        <f>IF('respostes SINDIC'!F44=1,(IF('respostes SINDIC'!$AS44=2021,variables!$E$10,IF('respostes SINDIC'!$AS44=2022,variables!$F$10))),0)</f>
        <v>7.5</v>
      </c>
      <c r="H44" s="8">
        <f>IF('respostes SINDIC'!G44=1,(IF('respostes SINDIC'!$AS44=2021,variables!$E$11,IF('respostes SINDIC'!$AS44=2022,variables!$F$11))),0)</f>
        <v>7.5</v>
      </c>
      <c r="I44" s="14">
        <f>IF('respostes SINDIC'!H44=1,(IF('respostes SINDIC'!$AS44=2021,variables!$E$12,IF('respostes SINDIC'!$AS44=2022,variables!$F$12))),0)</f>
        <v>25</v>
      </c>
      <c r="J44" s="11">
        <f>IF('respostes SINDIC'!I44=1,(IF('respostes SINDIC'!$AS44=2021,variables!$E$13,IF('respostes SINDIC'!$AS44=2022,variables!$F$13))),0)</f>
        <v>2.5</v>
      </c>
      <c r="K44" s="11">
        <f>IF('respostes SINDIC'!J44=1,(IF('respostes SINDIC'!$AS44=2021,variables!$E$14,IF('respostes SINDIC'!$AS44=2022,variables!$F$14))),0)</f>
        <v>0</v>
      </c>
      <c r="L44" s="11">
        <f>IF('respostes SINDIC'!K44=1,(IF('respostes SINDIC'!$AS44=2021,variables!$E$15,IF('respostes SINDIC'!$AS44=2022,variables!$F$15))),0)</f>
        <v>0</v>
      </c>
      <c r="M44" s="11">
        <f>IF('respostes SINDIC'!L44=1,(IF('respostes SINDIC'!$AS44=2021,variables!$E$16,IF('respostes SINDIC'!$AS44=2022,variables!$F$16))),0)</f>
        <v>0</v>
      </c>
      <c r="N44" s="11">
        <f>IF('respostes SINDIC'!M44=1,(IF('respostes SINDIC'!$AS44=2021,variables!$E$17,IF('respostes SINDIC'!$AS44=2022,variables!$F$17))),0)</f>
        <v>0</v>
      </c>
      <c r="O44" s="11">
        <f>IF('respostes SINDIC'!N44="Dintre de termini",(IF('respostes SINDIC'!$AS44=2021,variables!$E$18,IF('respostes SINDIC'!$AS44=2022,variables!$F$18))),0)</f>
        <v>0</v>
      </c>
      <c r="P44" s="16">
        <f>IF('respostes SINDIC'!O44="Null",0,(IF('respostes SINDIC'!$AS44=2021,variables!$E$20,IF('respostes SINDIC'!$AS44=2022,variables!$F$20))))</f>
        <v>25</v>
      </c>
      <c r="Q44" s="16">
        <f>IF('respostes SINDIC'!P44=1,(IF('respostes SINDIC'!$AS44=2021,variables!$E$20,IF('respostes SINDIC'!$AS44=2022,variables!$F$20))),0)</f>
        <v>25</v>
      </c>
      <c r="R44" s="16">
        <f>IF('respostes SINDIC'!Q44=1,(IF('respostes SINDIC'!$AS44=2021,variables!$E$21,IF('respostes SINDIC'!$AS44=2022,variables!$F$21))),0)</f>
        <v>0</v>
      </c>
      <c r="S44" s="16">
        <f>IF('respostes SINDIC'!R44=1,(IF('respostes SINDIC'!$AS44=2021,variables!$E$22,IF('respostes SINDIC'!$AS44=2022,variables!$F$22))),0)</f>
        <v>0</v>
      </c>
      <c r="T44" s="11">
        <f>IF('respostes SINDIC'!S44=1,(IF('respostes SINDIC'!$AS44=2021,variables!$E$23,IF('respostes SINDIC'!$AS44=2022,variables!$F$23))),0)</f>
        <v>35</v>
      </c>
      <c r="U44" s="14">
        <f>IF('respostes SINDIC'!T44=1,(IF('respostes SINDIC'!$AS44=2021,variables!$E$24,IF('respostes SINDIC'!$AS44=2022,variables!$F$24))),0)</f>
        <v>25</v>
      </c>
      <c r="V44" s="8">
        <f>IF('respostes SINDIC'!U44=1,(IF('respostes SINDIC'!$AS44=2021,variables!$E$25,IF('respostes SINDIC'!$AS44=2022,variables!$F$25))),0)</f>
        <v>0</v>
      </c>
      <c r="W44" s="8">
        <f>IF('respostes SINDIC'!V44=1,(IF('respostes SINDIC'!$AS44=2021,variables!$E$26,IF('respostes SINDIC'!$AS44=2022,variables!$F$26))),0)</f>
        <v>5</v>
      </c>
      <c r="X44" s="8">
        <f>IF('respostes SINDIC'!W44=1,(IF('respostes SINDIC'!$AS44=2021,variables!$E$27,IF('respostes SINDIC'!$AS44=2022,variables!$F$27))),0)</f>
        <v>10</v>
      </c>
      <c r="Y44" s="11">
        <f>IF('respostes SINDIC'!X44=1,(IF('respostes SINDIC'!$AS44=2021,variables!$E$28,IF('respostes SINDIC'!$AS44=2022,variables!$F$28))),0)</f>
        <v>0</v>
      </c>
      <c r="Z44" s="11">
        <f>IF('respostes SINDIC'!Y44=1,(IF('respostes SINDIC'!$AS44=2021,variables!$E$29,IF('respostes SINDIC'!$AS44=2022,variables!$F$29))),0)</f>
        <v>30</v>
      </c>
      <c r="AA44" s="18">
        <f>IF('respostes SINDIC'!Z44=1,(IF('respostes SINDIC'!$AS44=2021,variables!$E$30,IF('respostes SINDIC'!$AS44=2022,variables!$F$30))),0)</f>
        <v>25</v>
      </c>
      <c r="AB44" s="18">
        <f>IF('respostes SINDIC'!AA44=1,(IF('respostes SINDIC'!$AS44=2021,variables!$E$31,IF('respostes SINDIC'!$AS44=2022,variables!$F$31))),0)</f>
        <v>0</v>
      </c>
      <c r="AC44" s="18">
        <f>IF('respostes SINDIC'!AB44=1,(IF('respostes SINDIC'!$AS44=2021,variables!$E$32,IF('respostes SINDIC'!$AS44=2022,variables!$F$32))),0)</f>
        <v>0</v>
      </c>
      <c r="AD44" s="18">
        <f>IF('respostes SINDIC'!AC44=1,(IF('respostes SINDIC'!$AS44=2021,variables!$E$33,IF('respostes SINDIC'!$AS44=2022,variables!$F$33))),0)</f>
        <v>0</v>
      </c>
      <c r="AE44" s="20">
        <f>IF('respostes SINDIC'!AD44=1,(IF('respostes SINDIC'!$AS44=2021,variables!$E$34,IF('respostes SINDIC'!$AS44=2022,variables!$F$34))),0)</f>
        <v>0</v>
      </c>
      <c r="AF44" s="20">
        <f>IF('respostes SINDIC'!AE44=1,(IF('respostes SINDIC'!$AS44=2021,variables!$E$35,IF('respostes SINDIC'!$AS44=2022,variables!$F$35))),0)</f>
        <v>0</v>
      </c>
      <c r="AG44" s="20">
        <f>IF('respostes SINDIC'!AF44=1,(IF('respostes SINDIC'!$AS44=2021,variables!$E$36,IF('respostes SINDIC'!$AS44=2022,variables!$F$36))),0)</f>
        <v>0</v>
      </c>
      <c r="AH44" s="20">
        <f>IF('respostes SINDIC'!AG44=1,(IF('respostes SINDIC'!$AS44=2021,variables!$E$37,IF('respostes SINDIC'!$AS44=2022,variables!$F$37))),0)</f>
        <v>0</v>
      </c>
      <c r="AI44" s="14">
        <f>IF('respostes SINDIC'!AH44=1,(IF('respostes SINDIC'!$AS44=2021,variables!$E$38,IF('respostes SINDIC'!$AS44=2022,variables!$F$38))),0)</f>
        <v>25</v>
      </c>
      <c r="AJ44" s="20">
        <f>IF('respostes SINDIC'!AI44=1,(IF('respostes SINDIC'!$AS44=2021,variables!$E$39,IF('respostes SINDIC'!$AS44=2022,variables!$F$39))),0)</f>
        <v>0</v>
      </c>
      <c r="AK44" s="14">
        <f>IF('respostes SINDIC'!AJ44=1,(IF('respostes SINDIC'!$AS44=2021,variables!$E$40,IF('respostes SINDIC'!$AS44=2022,variables!$F$40))),0)</f>
        <v>25</v>
      </c>
      <c r="AL44" s="8">
        <f>IF('respostes SINDIC'!AK44=0,(IF('respostes SINDIC'!$AS44=2021,variables!$E$41,IF('respostes SINDIC'!$AS44=2022,variables!$F$41))),0)</f>
        <v>0</v>
      </c>
      <c r="AM44" s="20">
        <f>IF('respostes SINDIC'!AL44=1,(IF('respostes SINDIC'!$AS44=2021,variables!$E$42,IF('respostes SINDIC'!$AS44=2022,variables!$F$42))),0)</f>
        <v>10</v>
      </c>
      <c r="AN44" s="11">
        <f>IF('respostes SINDIC'!AM44=1,(IF('respostes SINDIC'!$AS44=2021,variables!$E$43,IF('respostes SINDIC'!$AS44=2022,variables!$F$43))),0)</f>
        <v>0</v>
      </c>
      <c r="AO44" s="8">
        <f>IF('respostes SINDIC'!AN44=1,(IF('respostes SINDIC'!$AS44=2021,variables!$E$44,IF('respostes SINDIC'!$AS44=2022,variables!$F$44))),0)</f>
        <v>0</v>
      </c>
      <c r="AP44" s="8">
        <f>IF('respostes SINDIC'!AO44=1,(IF('respostes SINDIC'!$AS44=2021,variables!$E$45,IF('respostes SINDIC'!$AS44=2022,variables!$F$45))),0)</f>
        <v>0</v>
      </c>
      <c r="AQ44" s="20">
        <f>IF('respostes SINDIC'!AP44=1,(IF('respostes SINDIC'!$AS44=2021,variables!$E$46,IF('respostes SINDIC'!$AS44=2022,variables!$F$46))),0)</f>
        <v>0</v>
      </c>
      <c r="AT44">
        <v>2021</v>
      </c>
    </row>
    <row r="45" spans="1:46" x14ac:dyDescent="0.3">
      <c r="A45">
        <v>805170005</v>
      </c>
      <c r="B45" t="str">
        <f>VLOOKUP(A45,'ine i comarca'!$A$1:$H$367,6,0)</f>
        <v>Vallès Occidental</v>
      </c>
      <c r="C45" t="s">
        <v>95</v>
      </c>
      <c r="D45" t="s">
        <v>41</v>
      </c>
      <c r="E45" t="s">
        <v>42</v>
      </c>
      <c r="F45" t="s">
        <v>68</v>
      </c>
      <c r="G45" s="8">
        <f>IF('respostes SINDIC'!F45=1,(IF('respostes SINDIC'!$AS45=2021,variables!$E$10,IF('respostes SINDIC'!$AS45=2022,variables!$F$10))),0)</f>
        <v>7.5</v>
      </c>
      <c r="H45" s="8">
        <f>IF('respostes SINDIC'!G45=1,(IF('respostes SINDIC'!$AS45=2021,variables!$E$11,IF('respostes SINDIC'!$AS45=2022,variables!$F$11))),0)</f>
        <v>7.5</v>
      </c>
      <c r="I45" s="14">
        <f>IF('respostes SINDIC'!H45=1,(IF('respostes SINDIC'!$AS45=2021,variables!$E$12,IF('respostes SINDIC'!$AS45=2022,variables!$F$12))),0)</f>
        <v>25</v>
      </c>
      <c r="J45" s="11">
        <f>IF('respostes SINDIC'!I45=1,(IF('respostes SINDIC'!$AS45=2021,variables!$E$13,IF('respostes SINDIC'!$AS45=2022,variables!$F$13))),0)</f>
        <v>2.5</v>
      </c>
      <c r="K45" s="11">
        <f>IF('respostes SINDIC'!J45=1,(IF('respostes SINDIC'!$AS45=2021,variables!$E$14,IF('respostes SINDIC'!$AS45=2022,variables!$F$14))),0)</f>
        <v>0</v>
      </c>
      <c r="L45" s="11">
        <f>IF('respostes SINDIC'!K45=1,(IF('respostes SINDIC'!$AS45=2021,variables!$E$15,IF('respostes SINDIC'!$AS45=2022,variables!$F$15))),0)</f>
        <v>0</v>
      </c>
      <c r="M45" s="11">
        <f>IF('respostes SINDIC'!L45=1,(IF('respostes SINDIC'!$AS45=2021,variables!$E$16,IF('respostes SINDIC'!$AS45=2022,variables!$F$16))),0)</f>
        <v>0</v>
      </c>
      <c r="N45" s="11">
        <f>IF('respostes SINDIC'!M45=1,(IF('respostes SINDIC'!$AS45=2021,variables!$E$17,IF('respostes SINDIC'!$AS45=2022,variables!$F$17))),0)</f>
        <v>0</v>
      </c>
      <c r="O45" s="11">
        <f>IF('respostes SINDIC'!N45="Dintre de termini",(IF('respostes SINDIC'!$AS45=2021,variables!$E$18,IF('respostes SINDIC'!$AS45=2022,variables!$F$18))),0)</f>
        <v>20</v>
      </c>
      <c r="P45" s="16">
        <f>IF('respostes SINDIC'!O45="Null",0,(IF('respostes SINDIC'!$AS45=2021,variables!$E$20,IF('respostes SINDIC'!$AS45=2022,variables!$F$20))))</f>
        <v>25</v>
      </c>
      <c r="Q45" s="16">
        <f>IF('respostes SINDIC'!P45=1,(IF('respostes SINDIC'!$AS45=2021,variables!$E$20,IF('respostes SINDIC'!$AS45=2022,variables!$F$20))),0)</f>
        <v>25</v>
      </c>
      <c r="R45" s="16">
        <f>IF('respostes SINDIC'!Q45=1,(IF('respostes SINDIC'!$AS45=2021,variables!$E$21,IF('respostes SINDIC'!$AS45=2022,variables!$F$21))),0)</f>
        <v>25</v>
      </c>
      <c r="S45" s="16">
        <f>IF('respostes SINDIC'!R45=1,(IF('respostes SINDIC'!$AS45=2021,variables!$E$22,IF('respostes SINDIC'!$AS45=2022,variables!$F$22))),0)</f>
        <v>25</v>
      </c>
      <c r="T45" s="11">
        <f>IF('respostes SINDIC'!S45=1,(IF('respostes SINDIC'!$AS45=2021,variables!$E$23,IF('respostes SINDIC'!$AS45=2022,variables!$F$23))),0)</f>
        <v>35</v>
      </c>
      <c r="U45" s="14">
        <f>IF('respostes SINDIC'!T45=1,(IF('respostes SINDIC'!$AS45=2021,variables!$E$24,IF('respostes SINDIC'!$AS45=2022,variables!$F$24))),0)</f>
        <v>25</v>
      </c>
      <c r="V45" s="8">
        <f>IF('respostes SINDIC'!U45=1,(IF('respostes SINDIC'!$AS45=2021,variables!$E$25,IF('respostes SINDIC'!$AS45=2022,variables!$F$25))),0)</f>
        <v>20</v>
      </c>
      <c r="W45" s="8">
        <f>IF('respostes SINDIC'!V45=1,(IF('respostes SINDIC'!$AS45=2021,variables!$E$26,IF('respostes SINDIC'!$AS45=2022,variables!$F$26))),0)</f>
        <v>5</v>
      </c>
      <c r="X45" s="8">
        <f>IF('respostes SINDIC'!W45=1,(IF('respostes SINDIC'!$AS45=2021,variables!$E$27,IF('respostes SINDIC'!$AS45=2022,variables!$F$27))),0)</f>
        <v>10</v>
      </c>
      <c r="Y45" s="11">
        <f>IF('respostes SINDIC'!X45=1,(IF('respostes SINDIC'!$AS45=2021,variables!$E$28,IF('respostes SINDIC'!$AS45=2022,variables!$F$28))),0)</f>
        <v>0</v>
      </c>
      <c r="Z45" s="11">
        <f>IF('respostes SINDIC'!Y45=1,(IF('respostes SINDIC'!$AS45=2021,variables!$E$29,IF('respostes SINDIC'!$AS45=2022,variables!$F$29))),0)</f>
        <v>30</v>
      </c>
      <c r="AA45" s="18">
        <f>IF('respostes SINDIC'!Z45=1,(IF('respostes SINDIC'!$AS45=2021,variables!$E$30,IF('respostes SINDIC'!$AS45=2022,variables!$F$30))),0)</f>
        <v>25</v>
      </c>
      <c r="AB45" s="18">
        <f>IF('respostes SINDIC'!AA45=1,(IF('respostes SINDIC'!$AS45=2021,variables!$E$31,IF('respostes SINDIC'!$AS45=2022,variables!$F$31))),0)</f>
        <v>0</v>
      </c>
      <c r="AC45" s="18">
        <f>IF('respostes SINDIC'!AB45=1,(IF('respostes SINDIC'!$AS45=2021,variables!$E$32,IF('respostes SINDIC'!$AS45=2022,variables!$F$32))),0)</f>
        <v>25</v>
      </c>
      <c r="AD45" s="18">
        <f>IF('respostes SINDIC'!AC45=1,(IF('respostes SINDIC'!$AS45=2021,variables!$E$33,IF('respostes SINDIC'!$AS45=2022,variables!$F$33))),0)</f>
        <v>0</v>
      </c>
      <c r="AE45" s="20">
        <f>IF('respostes SINDIC'!AD45=1,(IF('respostes SINDIC'!$AS45=2021,variables!$E$34,IF('respostes SINDIC'!$AS45=2022,variables!$F$34))),0)</f>
        <v>0</v>
      </c>
      <c r="AF45" s="20">
        <f>IF('respostes SINDIC'!AE45=1,(IF('respostes SINDIC'!$AS45=2021,variables!$E$35,IF('respostes SINDIC'!$AS45=2022,variables!$F$35))),0)</f>
        <v>0</v>
      </c>
      <c r="AG45" s="20">
        <f>IF('respostes SINDIC'!AF45=1,(IF('respostes SINDIC'!$AS45=2021,variables!$E$36,IF('respostes SINDIC'!$AS45=2022,variables!$F$36))),0)</f>
        <v>0</v>
      </c>
      <c r="AH45" s="20">
        <f>IF('respostes SINDIC'!AG45=1,(IF('respostes SINDIC'!$AS45=2021,variables!$E$37,IF('respostes SINDIC'!$AS45=2022,variables!$F$37))),0)</f>
        <v>10</v>
      </c>
      <c r="AI45" s="14">
        <f>IF('respostes SINDIC'!AH45=1,(IF('respostes SINDIC'!$AS45=2021,variables!$E$38,IF('respostes SINDIC'!$AS45=2022,variables!$F$38))),0)</f>
        <v>25</v>
      </c>
      <c r="AJ45" s="20">
        <f>IF('respostes SINDIC'!AI45=1,(IF('respostes SINDIC'!$AS45=2021,variables!$E$39,IF('respostes SINDIC'!$AS45=2022,variables!$F$39))),0)</f>
        <v>20</v>
      </c>
      <c r="AK45" s="14">
        <f>IF('respostes SINDIC'!AJ45=1,(IF('respostes SINDIC'!$AS45=2021,variables!$E$40,IF('respostes SINDIC'!$AS45=2022,variables!$F$40))),0)</f>
        <v>25</v>
      </c>
      <c r="AL45" s="8">
        <f>IF('respostes SINDIC'!AK45=0,(IF('respostes SINDIC'!$AS45=2021,variables!$E$41,IF('respostes SINDIC'!$AS45=2022,variables!$F$41))),0)</f>
        <v>0</v>
      </c>
      <c r="AM45" s="20">
        <f>IF('respostes SINDIC'!AL45=1,(IF('respostes SINDIC'!$AS45=2021,variables!$E$42,IF('respostes SINDIC'!$AS45=2022,variables!$F$42))),0)</f>
        <v>10</v>
      </c>
      <c r="AN45" s="11">
        <f>IF('respostes SINDIC'!AM45=1,(IF('respostes SINDIC'!$AS45=2021,variables!$E$43,IF('respostes SINDIC'!$AS45=2022,variables!$F$43))),0)</f>
        <v>0</v>
      </c>
      <c r="AO45" s="8">
        <f>IF('respostes SINDIC'!AN45=1,(IF('respostes SINDIC'!$AS45=2021,variables!$E$44,IF('respostes SINDIC'!$AS45=2022,variables!$F$44))),0)</f>
        <v>10</v>
      </c>
      <c r="AP45" s="8">
        <f>IF('respostes SINDIC'!AO45=1,(IF('respostes SINDIC'!$AS45=2021,variables!$E$45,IF('respostes SINDIC'!$AS45=2022,variables!$F$45))),0)</f>
        <v>20</v>
      </c>
      <c r="AQ45" s="20">
        <f>IF('respostes SINDIC'!AP45=1,(IF('respostes SINDIC'!$AS45=2021,variables!$E$46,IF('respostes SINDIC'!$AS45=2022,variables!$F$46))),0)</f>
        <v>0</v>
      </c>
      <c r="AT45">
        <v>2021</v>
      </c>
    </row>
    <row r="46" spans="1:46" x14ac:dyDescent="0.3">
      <c r="A46">
        <v>805380001</v>
      </c>
      <c r="B46" t="str">
        <f>VLOOKUP(A46,'ine i comarca'!$A$1:$H$367,6,0)</f>
        <v>Bages</v>
      </c>
      <c r="C46" t="s">
        <v>96</v>
      </c>
      <c r="D46" t="s">
        <v>41</v>
      </c>
      <c r="E46" t="s">
        <v>42</v>
      </c>
      <c r="F46" t="s">
        <v>48</v>
      </c>
      <c r="G46" s="8">
        <f>IF('respostes SINDIC'!F46=1,(IF('respostes SINDIC'!$AS46=2021,variables!$E$10,IF('respostes SINDIC'!$AS46=2022,variables!$F$10))),0)</f>
        <v>7.5</v>
      </c>
      <c r="H46" s="8">
        <f>IF('respostes SINDIC'!G46=1,(IF('respostes SINDIC'!$AS46=2021,variables!$E$11,IF('respostes SINDIC'!$AS46=2022,variables!$F$11))),0)</f>
        <v>7.5</v>
      </c>
      <c r="I46" s="14">
        <f>IF('respostes SINDIC'!H46=1,(IF('respostes SINDIC'!$AS46=2021,variables!$E$12,IF('respostes SINDIC'!$AS46=2022,variables!$F$12))),0)</f>
        <v>25</v>
      </c>
      <c r="J46" s="11">
        <f>IF('respostes SINDIC'!I46=1,(IF('respostes SINDIC'!$AS46=2021,variables!$E$13,IF('respostes SINDIC'!$AS46=2022,variables!$F$13))),0)</f>
        <v>2.5</v>
      </c>
      <c r="K46" s="11">
        <f>IF('respostes SINDIC'!J46=1,(IF('respostes SINDIC'!$AS46=2021,variables!$E$14,IF('respostes SINDIC'!$AS46=2022,variables!$F$14))),0)</f>
        <v>0</v>
      </c>
      <c r="L46" s="11">
        <f>IF('respostes SINDIC'!K46=1,(IF('respostes SINDIC'!$AS46=2021,variables!$E$15,IF('respostes SINDIC'!$AS46=2022,variables!$F$15))),0)</f>
        <v>0</v>
      </c>
      <c r="M46" s="11">
        <f>IF('respostes SINDIC'!L46=1,(IF('respostes SINDIC'!$AS46=2021,variables!$E$16,IF('respostes SINDIC'!$AS46=2022,variables!$F$16))),0)</f>
        <v>0</v>
      </c>
      <c r="N46" s="11">
        <f>IF('respostes SINDIC'!M46=1,(IF('respostes SINDIC'!$AS46=2021,variables!$E$17,IF('respostes SINDIC'!$AS46=2022,variables!$F$17))),0)</f>
        <v>0</v>
      </c>
      <c r="O46" s="11">
        <f>IF('respostes SINDIC'!N46="Dintre de termini",(IF('respostes SINDIC'!$AS46=2021,variables!$E$18,IF('respostes SINDIC'!$AS46=2022,variables!$F$18))),0)</f>
        <v>20</v>
      </c>
      <c r="P46" s="16">
        <f>IF('respostes SINDIC'!O46="Null",0,(IF('respostes SINDIC'!$AS46=2021,variables!$E$20,IF('respostes SINDIC'!$AS46=2022,variables!$F$20))))</f>
        <v>25</v>
      </c>
      <c r="Q46" s="16">
        <f>IF('respostes SINDIC'!P46=1,(IF('respostes SINDIC'!$AS46=2021,variables!$E$20,IF('respostes SINDIC'!$AS46=2022,variables!$F$20))),0)</f>
        <v>25</v>
      </c>
      <c r="R46" s="16">
        <f>IF('respostes SINDIC'!Q46=1,(IF('respostes SINDIC'!$AS46=2021,variables!$E$21,IF('respostes SINDIC'!$AS46=2022,variables!$F$21))),0)</f>
        <v>0</v>
      </c>
      <c r="S46" s="16">
        <f>IF('respostes SINDIC'!R46=1,(IF('respostes SINDIC'!$AS46=2021,variables!$E$22,IF('respostes SINDIC'!$AS46=2022,variables!$F$22))),0)</f>
        <v>0</v>
      </c>
      <c r="T46" s="11">
        <f>IF('respostes SINDIC'!S46=1,(IF('respostes SINDIC'!$AS46=2021,variables!$E$23,IF('respostes SINDIC'!$AS46=2022,variables!$F$23))),0)</f>
        <v>35</v>
      </c>
      <c r="U46" s="14">
        <f>IF('respostes SINDIC'!T46=1,(IF('respostes SINDIC'!$AS46=2021,variables!$E$24,IF('respostes SINDIC'!$AS46=2022,variables!$F$24))),0)</f>
        <v>25</v>
      </c>
      <c r="V46" s="8">
        <f>IF('respostes SINDIC'!U46=1,(IF('respostes SINDIC'!$AS46=2021,variables!$E$25,IF('respostes SINDIC'!$AS46=2022,variables!$F$25))),0)</f>
        <v>20</v>
      </c>
      <c r="W46" s="8">
        <f>IF('respostes SINDIC'!V46=1,(IF('respostes SINDIC'!$AS46=2021,variables!$E$26,IF('respostes SINDIC'!$AS46=2022,variables!$F$26))),0)</f>
        <v>5</v>
      </c>
      <c r="X46" s="8">
        <f>IF('respostes SINDIC'!W46=1,(IF('respostes SINDIC'!$AS46=2021,variables!$E$27,IF('respostes SINDIC'!$AS46=2022,variables!$F$27))),0)</f>
        <v>10</v>
      </c>
      <c r="Y46" s="11">
        <f>IF('respostes SINDIC'!X46=1,(IF('respostes SINDIC'!$AS46=2021,variables!$E$28,IF('respostes SINDIC'!$AS46=2022,variables!$F$28))),0)</f>
        <v>0</v>
      </c>
      <c r="Z46" s="11">
        <f>IF('respostes SINDIC'!Y46=1,(IF('respostes SINDIC'!$AS46=2021,variables!$E$29,IF('respostes SINDIC'!$AS46=2022,variables!$F$29))),0)</f>
        <v>30</v>
      </c>
      <c r="AA46" s="18">
        <f>IF('respostes SINDIC'!Z46=1,(IF('respostes SINDIC'!$AS46=2021,variables!$E$30,IF('respostes SINDIC'!$AS46=2022,variables!$F$30))),0)</f>
        <v>25</v>
      </c>
      <c r="AB46" s="18">
        <f>IF('respostes SINDIC'!AA46=1,(IF('respostes SINDIC'!$AS46=2021,variables!$E$31,IF('respostes SINDIC'!$AS46=2022,variables!$F$31))),0)</f>
        <v>25</v>
      </c>
      <c r="AC46" s="18">
        <f>IF('respostes SINDIC'!AB46=1,(IF('respostes SINDIC'!$AS46=2021,variables!$E$32,IF('respostes SINDIC'!$AS46=2022,variables!$F$32))),0)</f>
        <v>25</v>
      </c>
      <c r="AD46" s="18">
        <f>IF('respostes SINDIC'!AC46=1,(IF('respostes SINDIC'!$AS46=2021,variables!$E$33,IF('respostes SINDIC'!$AS46=2022,variables!$F$33))),0)</f>
        <v>0</v>
      </c>
      <c r="AE46" s="20">
        <f>IF('respostes SINDIC'!AD46=1,(IF('respostes SINDIC'!$AS46=2021,variables!$E$34,IF('respostes SINDIC'!$AS46=2022,variables!$F$34))),0)</f>
        <v>0</v>
      </c>
      <c r="AF46" s="20">
        <f>IF('respostes SINDIC'!AE46=1,(IF('respostes SINDIC'!$AS46=2021,variables!$E$35,IF('respostes SINDIC'!$AS46=2022,variables!$F$35))),0)</f>
        <v>0</v>
      </c>
      <c r="AG46" s="20">
        <f>IF('respostes SINDIC'!AF46=1,(IF('respostes SINDIC'!$AS46=2021,variables!$E$36,IF('respostes SINDIC'!$AS46=2022,variables!$F$36))),0)</f>
        <v>0</v>
      </c>
      <c r="AH46" s="20">
        <f>IF('respostes SINDIC'!AG46=1,(IF('respostes SINDIC'!$AS46=2021,variables!$E$37,IF('respostes SINDIC'!$AS46=2022,variables!$F$37))),0)</f>
        <v>0</v>
      </c>
      <c r="AI46" s="14">
        <f>IF('respostes SINDIC'!AH46=1,(IF('respostes SINDIC'!$AS46=2021,variables!$E$38,IF('respostes SINDIC'!$AS46=2022,variables!$F$38))),0)</f>
        <v>25</v>
      </c>
      <c r="AJ46" s="20">
        <f>IF('respostes SINDIC'!AI46=1,(IF('respostes SINDIC'!$AS46=2021,variables!$E$39,IF('respostes SINDIC'!$AS46=2022,variables!$F$39))),0)</f>
        <v>0</v>
      </c>
      <c r="AK46" s="14">
        <f>IF('respostes SINDIC'!AJ46=1,(IF('respostes SINDIC'!$AS46=2021,variables!$E$40,IF('respostes SINDIC'!$AS46=2022,variables!$F$40))),0)</f>
        <v>25</v>
      </c>
      <c r="AL46" s="8">
        <f>IF('respostes SINDIC'!AK46=0,(IF('respostes SINDIC'!$AS46=2021,variables!$E$41,IF('respostes SINDIC'!$AS46=2022,variables!$F$41))),0)</f>
        <v>20</v>
      </c>
      <c r="AM46" s="20">
        <f>IF('respostes SINDIC'!AL46=1,(IF('respostes SINDIC'!$AS46=2021,variables!$E$42,IF('respostes SINDIC'!$AS46=2022,variables!$F$42))),0)</f>
        <v>10</v>
      </c>
      <c r="AN46" s="11">
        <f>IF('respostes SINDIC'!AM46=1,(IF('respostes SINDIC'!$AS46=2021,variables!$E$43,IF('respostes SINDIC'!$AS46=2022,variables!$F$43))),0)</f>
        <v>0</v>
      </c>
      <c r="AO46" s="8">
        <f>IF('respostes SINDIC'!AN46=1,(IF('respostes SINDIC'!$AS46=2021,variables!$E$44,IF('respostes SINDIC'!$AS46=2022,variables!$F$44))),0)</f>
        <v>0</v>
      </c>
      <c r="AP46" s="8">
        <f>IF('respostes SINDIC'!AO46=1,(IF('respostes SINDIC'!$AS46=2021,variables!$E$45,IF('respostes SINDIC'!$AS46=2022,variables!$F$45))),0)</f>
        <v>0</v>
      </c>
      <c r="AQ46" s="20">
        <f>IF('respostes SINDIC'!AP46=1,(IF('respostes SINDIC'!$AS46=2021,variables!$E$46,IF('respostes SINDIC'!$AS46=2022,variables!$F$46))),0)</f>
        <v>0</v>
      </c>
      <c r="AT46">
        <v>2021</v>
      </c>
    </row>
    <row r="47" spans="1:46" x14ac:dyDescent="0.3">
      <c r="A47">
        <v>805430008</v>
      </c>
      <c r="B47" t="str">
        <f>VLOOKUP(A47,'ine i comarca'!$A$1:$H$367,6,0)</f>
        <v>Vallès Occidental</v>
      </c>
      <c r="C47" t="s">
        <v>97</v>
      </c>
      <c r="D47" t="s">
        <v>41</v>
      </c>
      <c r="E47" t="s">
        <v>42</v>
      </c>
      <c r="F47" t="s">
        <v>43</v>
      </c>
      <c r="G47" s="8">
        <f>IF('respostes SINDIC'!F47=1,(IF('respostes SINDIC'!$AS47=2021,variables!$E$10,IF('respostes SINDIC'!$AS47=2022,variables!$F$10))),0)</f>
        <v>7.5</v>
      </c>
      <c r="H47" s="8">
        <f>IF('respostes SINDIC'!G47=1,(IF('respostes SINDIC'!$AS47=2021,variables!$E$11,IF('respostes SINDIC'!$AS47=2022,variables!$F$11))),0)</f>
        <v>7.5</v>
      </c>
      <c r="I47" s="14">
        <f>IF('respostes SINDIC'!H47=1,(IF('respostes SINDIC'!$AS47=2021,variables!$E$12,IF('respostes SINDIC'!$AS47=2022,variables!$F$12))),0)</f>
        <v>25</v>
      </c>
      <c r="J47" s="11">
        <f>IF('respostes SINDIC'!I47=1,(IF('respostes SINDIC'!$AS47=2021,variables!$E$13,IF('respostes SINDIC'!$AS47=2022,variables!$F$13))),0)</f>
        <v>2.5</v>
      </c>
      <c r="K47" s="11">
        <f>IF('respostes SINDIC'!J47=1,(IF('respostes SINDIC'!$AS47=2021,variables!$E$14,IF('respostes SINDIC'!$AS47=2022,variables!$F$14))),0)</f>
        <v>2.5</v>
      </c>
      <c r="L47" s="11">
        <f>IF('respostes SINDIC'!K47=1,(IF('respostes SINDIC'!$AS47=2021,variables!$E$15,IF('respostes SINDIC'!$AS47=2022,variables!$F$15))),0)</f>
        <v>2.5</v>
      </c>
      <c r="M47" s="11">
        <f>IF('respostes SINDIC'!L47=1,(IF('respostes SINDIC'!$AS47=2021,variables!$E$16,IF('respostes SINDIC'!$AS47=2022,variables!$F$16))),0)</f>
        <v>0</v>
      </c>
      <c r="N47" s="11">
        <f>IF('respostes SINDIC'!M47=1,(IF('respostes SINDIC'!$AS47=2021,variables!$E$17,IF('respostes SINDIC'!$AS47=2022,variables!$F$17))),0)</f>
        <v>0</v>
      </c>
      <c r="O47" s="11">
        <f>IF('respostes SINDIC'!N47="Dintre de termini",(IF('respostes SINDIC'!$AS47=2021,variables!$E$18,IF('respostes SINDIC'!$AS47=2022,variables!$F$18))),0)</f>
        <v>20</v>
      </c>
      <c r="P47" s="16">
        <f>IF('respostes SINDIC'!O47="Null",0,(IF('respostes SINDIC'!$AS47=2021,variables!$E$20,IF('respostes SINDIC'!$AS47=2022,variables!$F$20))))</f>
        <v>25</v>
      </c>
      <c r="Q47" s="16">
        <f>IF('respostes SINDIC'!P47=1,(IF('respostes SINDIC'!$AS47=2021,variables!$E$20,IF('respostes SINDIC'!$AS47=2022,variables!$F$20))),0)</f>
        <v>25</v>
      </c>
      <c r="R47" s="16">
        <f>IF('respostes SINDIC'!Q47=1,(IF('respostes SINDIC'!$AS47=2021,variables!$E$21,IF('respostes SINDIC'!$AS47=2022,variables!$F$21))),0)</f>
        <v>0</v>
      </c>
      <c r="S47" s="16">
        <f>IF('respostes SINDIC'!R47=1,(IF('respostes SINDIC'!$AS47=2021,variables!$E$22,IF('respostes SINDIC'!$AS47=2022,variables!$F$22))),0)</f>
        <v>0</v>
      </c>
      <c r="T47" s="11">
        <f>IF('respostes SINDIC'!S47=1,(IF('respostes SINDIC'!$AS47=2021,variables!$E$23,IF('respostes SINDIC'!$AS47=2022,variables!$F$23))),0)</f>
        <v>35</v>
      </c>
      <c r="U47" s="14">
        <f>IF('respostes SINDIC'!T47=1,(IF('respostes SINDIC'!$AS47=2021,variables!$E$24,IF('respostes SINDIC'!$AS47=2022,variables!$F$24))),0)</f>
        <v>25</v>
      </c>
      <c r="V47" s="8">
        <f>IF('respostes SINDIC'!U47=1,(IF('respostes SINDIC'!$AS47=2021,variables!$E$25,IF('respostes SINDIC'!$AS47=2022,variables!$F$25))),0)</f>
        <v>0</v>
      </c>
      <c r="W47" s="8">
        <f>IF('respostes SINDIC'!V47=1,(IF('respostes SINDIC'!$AS47=2021,variables!$E$26,IF('respostes SINDIC'!$AS47=2022,variables!$F$26))),0)</f>
        <v>5</v>
      </c>
      <c r="X47" s="8">
        <f>IF('respostes SINDIC'!W47=1,(IF('respostes SINDIC'!$AS47=2021,variables!$E$27,IF('respostes SINDIC'!$AS47=2022,variables!$F$27))),0)</f>
        <v>10</v>
      </c>
      <c r="Y47" s="11">
        <f>IF('respostes SINDIC'!X47=1,(IF('respostes SINDIC'!$AS47=2021,variables!$E$28,IF('respostes SINDIC'!$AS47=2022,variables!$F$28))),0)</f>
        <v>0</v>
      </c>
      <c r="Z47" s="11">
        <f>IF('respostes SINDIC'!Y47=1,(IF('respostes SINDIC'!$AS47=2021,variables!$E$29,IF('respostes SINDIC'!$AS47=2022,variables!$F$29))),0)</f>
        <v>30</v>
      </c>
      <c r="AA47" s="18">
        <f>IF('respostes SINDIC'!Z47=1,(IF('respostes SINDIC'!$AS47=2021,variables!$E$30,IF('respostes SINDIC'!$AS47=2022,variables!$F$30))),0)</f>
        <v>0</v>
      </c>
      <c r="AB47" s="18">
        <f>IF('respostes SINDIC'!AA47=1,(IF('respostes SINDIC'!$AS47=2021,variables!$E$31,IF('respostes SINDIC'!$AS47=2022,variables!$F$31))),0)</f>
        <v>0</v>
      </c>
      <c r="AC47" s="18">
        <f>IF('respostes SINDIC'!AB47=1,(IF('respostes SINDIC'!$AS47=2021,variables!$E$32,IF('respostes SINDIC'!$AS47=2022,variables!$F$32))),0)</f>
        <v>0</v>
      </c>
      <c r="AD47" s="18">
        <f>IF('respostes SINDIC'!AC47=1,(IF('respostes SINDIC'!$AS47=2021,variables!$E$33,IF('respostes SINDIC'!$AS47=2022,variables!$F$33))),0)</f>
        <v>0</v>
      </c>
      <c r="AE47" s="20">
        <f>IF('respostes SINDIC'!AD47=1,(IF('respostes SINDIC'!$AS47=2021,variables!$E$34,IF('respostes SINDIC'!$AS47=2022,variables!$F$34))),0)</f>
        <v>0</v>
      </c>
      <c r="AF47" s="20">
        <f>IF('respostes SINDIC'!AE47=1,(IF('respostes SINDIC'!$AS47=2021,variables!$E$35,IF('respostes SINDIC'!$AS47=2022,variables!$F$35))),0)</f>
        <v>0</v>
      </c>
      <c r="AG47" s="20">
        <f>IF('respostes SINDIC'!AF47=1,(IF('respostes SINDIC'!$AS47=2021,variables!$E$36,IF('respostes SINDIC'!$AS47=2022,variables!$F$36))),0)</f>
        <v>0</v>
      </c>
      <c r="AH47" s="20">
        <f>IF('respostes SINDIC'!AG47=1,(IF('respostes SINDIC'!$AS47=2021,variables!$E$37,IF('respostes SINDIC'!$AS47=2022,variables!$F$37))),0)</f>
        <v>0</v>
      </c>
      <c r="AI47" s="14">
        <f>IF('respostes SINDIC'!AH47=1,(IF('respostes SINDIC'!$AS47=2021,variables!$E$38,IF('respostes SINDIC'!$AS47=2022,variables!$F$38))),0)</f>
        <v>25</v>
      </c>
      <c r="AJ47" s="20">
        <f>IF('respostes SINDIC'!AI47=1,(IF('respostes SINDIC'!$AS47=2021,variables!$E$39,IF('respostes SINDIC'!$AS47=2022,variables!$F$39))),0)</f>
        <v>0</v>
      </c>
      <c r="AK47" s="14">
        <f>IF('respostes SINDIC'!AJ47=1,(IF('respostes SINDIC'!$AS47=2021,variables!$E$40,IF('respostes SINDIC'!$AS47=2022,variables!$F$40))),0)</f>
        <v>25</v>
      </c>
      <c r="AL47" s="8">
        <f>IF('respostes SINDIC'!AK47=0,(IF('respostes SINDIC'!$AS47=2021,variables!$E$41,IF('respostes SINDIC'!$AS47=2022,variables!$F$41))),0)</f>
        <v>0</v>
      </c>
      <c r="AM47" s="20">
        <f>IF('respostes SINDIC'!AL47=1,(IF('respostes SINDIC'!$AS47=2021,variables!$E$42,IF('respostes SINDIC'!$AS47=2022,variables!$F$42))),0)</f>
        <v>10</v>
      </c>
      <c r="AN47" s="11">
        <f>IF('respostes SINDIC'!AM47=1,(IF('respostes SINDIC'!$AS47=2021,variables!$E$43,IF('respostes SINDIC'!$AS47=2022,variables!$F$43))),0)</f>
        <v>0</v>
      </c>
      <c r="AO47" s="8">
        <f>IF('respostes SINDIC'!AN47=1,(IF('respostes SINDIC'!$AS47=2021,variables!$E$44,IF('respostes SINDIC'!$AS47=2022,variables!$F$44))),0)</f>
        <v>0</v>
      </c>
      <c r="AP47" s="8">
        <f>IF('respostes SINDIC'!AO47=1,(IF('respostes SINDIC'!$AS47=2021,variables!$E$45,IF('respostes SINDIC'!$AS47=2022,variables!$F$45))),0)</f>
        <v>0</v>
      </c>
      <c r="AQ47" s="20">
        <f>IF('respostes SINDIC'!AP47=1,(IF('respostes SINDIC'!$AS47=2021,variables!$E$46,IF('respostes SINDIC'!$AS47=2022,variables!$F$46))),0)</f>
        <v>0</v>
      </c>
      <c r="AT47">
        <v>2021</v>
      </c>
    </row>
    <row r="48" spans="1:46" x14ac:dyDescent="0.3">
      <c r="A48">
        <v>805560009</v>
      </c>
      <c r="B48" t="str">
        <f>VLOOKUP(A48,'ine i comarca'!$A$1:$H$367,6,0)</f>
        <v>Moianès</v>
      </c>
      <c r="C48" t="s">
        <v>98</v>
      </c>
      <c r="D48" t="s">
        <v>41</v>
      </c>
      <c r="E48" t="s">
        <v>42</v>
      </c>
      <c r="F48" t="s">
        <v>48</v>
      </c>
      <c r="G48" s="8">
        <f>IF('respostes SINDIC'!F48=1,(IF('respostes SINDIC'!$AS48=2021,variables!$E$10,IF('respostes SINDIC'!$AS48=2022,variables!$F$10))),0)</f>
        <v>7.5</v>
      </c>
      <c r="H48" s="8">
        <f>IF('respostes SINDIC'!G48=1,(IF('respostes SINDIC'!$AS48=2021,variables!$E$11,IF('respostes SINDIC'!$AS48=2022,variables!$F$11))),0)</f>
        <v>7.5</v>
      </c>
      <c r="I48" s="14">
        <f>IF('respostes SINDIC'!H48=1,(IF('respostes SINDIC'!$AS48=2021,variables!$E$12,IF('respostes SINDIC'!$AS48=2022,variables!$F$12))),0)</f>
        <v>25</v>
      </c>
      <c r="J48" s="11">
        <f>IF('respostes SINDIC'!I48=1,(IF('respostes SINDIC'!$AS48=2021,variables!$E$13,IF('respostes SINDIC'!$AS48=2022,variables!$F$13))),0)</f>
        <v>2.5</v>
      </c>
      <c r="K48" s="11">
        <f>IF('respostes SINDIC'!J48=1,(IF('respostes SINDIC'!$AS48=2021,variables!$E$14,IF('respostes SINDIC'!$AS48=2022,variables!$F$14))),0)</f>
        <v>0</v>
      </c>
      <c r="L48" s="11">
        <f>IF('respostes SINDIC'!K48=1,(IF('respostes SINDIC'!$AS48=2021,variables!$E$15,IF('respostes SINDIC'!$AS48=2022,variables!$F$15))),0)</f>
        <v>0</v>
      </c>
      <c r="M48" s="11">
        <f>IF('respostes SINDIC'!L48=1,(IF('respostes SINDIC'!$AS48=2021,variables!$E$16,IF('respostes SINDIC'!$AS48=2022,variables!$F$16))),0)</f>
        <v>0</v>
      </c>
      <c r="N48" s="11">
        <f>IF('respostes SINDIC'!M48=1,(IF('respostes SINDIC'!$AS48=2021,variables!$E$17,IF('respostes SINDIC'!$AS48=2022,variables!$F$17))),0)</f>
        <v>0</v>
      </c>
      <c r="O48" s="11">
        <f>IF('respostes SINDIC'!N48="Dintre de termini",(IF('respostes SINDIC'!$AS48=2021,variables!$E$18,IF('respostes SINDIC'!$AS48=2022,variables!$F$18))),0)</f>
        <v>20</v>
      </c>
      <c r="P48" s="16">
        <f>IF('respostes SINDIC'!O48="Null",0,(IF('respostes SINDIC'!$AS48=2021,variables!$E$20,IF('respostes SINDIC'!$AS48=2022,variables!$F$20))))</f>
        <v>25</v>
      </c>
      <c r="Q48" s="16">
        <f>IF('respostes SINDIC'!P48=1,(IF('respostes SINDIC'!$AS48=2021,variables!$E$20,IF('respostes SINDIC'!$AS48=2022,variables!$F$20))),0)</f>
        <v>25</v>
      </c>
      <c r="R48" s="16">
        <f>IF('respostes SINDIC'!Q48=1,(IF('respostes SINDIC'!$AS48=2021,variables!$E$21,IF('respostes SINDIC'!$AS48=2022,variables!$F$21))),0)</f>
        <v>0</v>
      </c>
      <c r="S48" s="16">
        <f>IF('respostes SINDIC'!R48=1,(IF('respostes SINDIC'!$AS48=2021,variables!$E$22,IF('respostes SINDIC'!$AS48=2022,variables!$F$22))),0)</f>
        <v>0</v>
      </c>
      <c r="T48" s="11">
        <f>IF('respostes SINDIC'!S48=1,(IF('respostes SINDIC'!$AS48=2021,variables!$E$23,IF('respostes SINDIC'!$AS48=2022,variables!$F$23))),0)</f>
        <v>35</v>
      </c>
      <c r="U48" s="14">
        <f>IF('respostes SINDIC'!T48=1,(IF('respostes SINDIC'!$AS48=2021,variables!$E$24,IF('respostes SINDIC'!$AS48=2022,variables!$F$24))),0)</f>
        <v>25</v>
      </c>
      <c r="V48" s="8">
        <f>IF('respostes SINDIC'!U48=1,(IF('respostes SINDIC'!$AS48=2021,variables!$E$25,IF('respostes SINDIC'!$AS48=2022,variables!$F$25))),0)</f>
        <v>0</v>
      </c>
      <c r="W48" s="8">
        <f>IF('respostes SINDIC'!V48=1,(IF('respostes SINDIC'!$AS48=2021,variables!$E$26,IF('respostes SINDIC'!$AS48=2022,variables!$F$26))),0)</f>
        <v>5</v>
      </c>
      <c r="X48" s="8">
        <f>IF('respostes SINDIC'!W48=1,(IF('respostes SINDIC'!$AS48=2021,variables!$E$27,IF('respostes SINDIC'!$AS48=2022,variables!$F$27))),0)</f>
        <v>10</v>
      </c>
      <c r="Y48" s="11">
        <f>IF('respostes SINDIC'!X48=1,(IF('respostes SINDIC'!$AS48=2021,variables!$E$28,IF('respostes SINDIC'!$AS48=2022,variables!$F$28))),0)</f>
        <v>0</v>
      </c>
      <c r="Z48" s="11">
        <f>IF('respostes SINDIC'!Y48=1,(IF('respostes SINDIC'!$AS48=2021,variables!$E$29,IF('respostes SINDIC'!$AS48=2022,variables!$F$29))),0)</f>
        <v>30</v>
      </c>
      <c r="AA48" s="18">
        <f>IF('respostes SINDIC'!Z48=1,(IF('respostes SINDIC'!$AS48=2021,variables!$E$30,IF('respostes SINDIC'!$AS48=2022,variables!$F$30))),0)</f>
        <v>25</v>
      </c>
      <c r="AB48" s="18">
        <f>IF('respostes SINDIC'!AA48=1,(IF('respostes SINDIC'!$AS48=2021,variables!$E$31,IF('respostes SINDIC'!$AS48=2022,variables!$F$31))),0)</f>
        <v>0</v>
      </c>
      <c r="AC48" s="18">
        <f>IF('respostes SINDIC'!AB48=1,(IF('respostes SINDIC'!$AS48=2021,variables!$E$32,IF('respostes SINDIC'!$AS48=2022,variables!$F$32))),0)</f>
        <v>0</v>
      </c>
      <c r="AD48" s="18">
        <f>IF('respostes SINDIC'!AC48=1,(IF('respostes SINDIC'!$AS48=2021,variables!$E$33,IF('respostes SINDIC'!$AS48=2022,variables!$F$33))),0)</f>
        <v>0</v>
      </c>
      <c r="AE48" s="20">
        <f>IF('respostes SINDIC'!AD48=1,(IF('respostes SINDIC'!$AS48=2021,variables!$E$34,IF('respostes SINDIC'!$AS48=2022,variables!$F$34))),0)</f>
        <v>0</v>
      </c>
      <c r="AF48" s="20">
        <f>IF('respostes SINDIC'!AE48=1,(IF('respostes SINDIC'!$AS48=2021,variables!$E$35,IF('respostes SINDIC'!$AS48=2022,variables!$F$35))),0)</f>
        <v>0</v>
      </c>
      <c r="AG48" s="20">
        <f>IF('respostes SINDIC'!AF48=1,(IF('respostes SINDIC'!$AS48=2021,variables!$E$36,IF('respostes SINDIC'!$AS48=2022,variables!$F$36))),0)</f>
        <v>0</v>
      </c>
      <c r="AH48" s="20">
        <f>IF('respostes SINDIC'!AG48=1,(IF('respostes SINDIC'!$AS48=2021,variables!$E$37,IF('respostes SINDIC'!$AS48=2022,variables!$F$37))),0)</f>
        <v>0</v>
      </c>
      <c r="AI48" s="14">
        <f>IF('respostes SINDIC'!AH48=1,(IF('respostes SINDIC'!$AS48=2021,variables!$E$38,IF('respostes SINDIC'!$AS48=2022,variables!$F$38))),0)</f>
        <v>25</v>
      </c>
      <c r="AJ48" s="20">
        <f>IF('respostes SINDIC'!AI48=1,(IF('respostes SINDIC'!$AS48=2021,variables!$E$39,IF('respostes SINDIC'!$AS48=2022,variables!$F$39))),0)</f>
        <v>20</v>
      </c>
      <c r="AK48" s="14">
        <f>IF('respostes SINDIC'!AJ48=1,(IF('respostes SINDIC'!$AS48=2021,variables!$E$40,IF('respostes SINDIC'!$AS48=2022,variables!$F$40))),0)</f>
        <v>25</v>
      </c>
      <c r="AL48" s="8">
        <f>IF('respostes SINDIC'!AK48=0,(IF('respostes SINDIC'!$AS48=2021,variables!$E$41,IF('respostes SINDIC'!$AS48=2022,variables!$F$41))),0)</f>
        <v>20</v>
      </c>
      <c r="AM48" s="20">
        <f>IF('respostes SINDIC'!AL48=1,(IF('respostes SINDIC'!$AS48=2021,variables!$E$42,IF('respostes SINDIC'!$AS48=2022,variables!$F$42))),0)</f>
        <v>10</v>
      </c>
      <c r="AN48" s="11">
        <f>IF('respostes SINDIC'!AM48=1,(IF('respostes SINDIC'!$AS48=2021,variables!$E$43,IF('respostes SINDIC'!$AS48=2022,variables!$F$43))),0)</f>
        <v>0</v>
      </c>
      <c r="AO48" s="8">
        <f>IF('respostes SINDIC'!AN48=1,(IF('respostes SINDIC'!$AS48=2021,variables!$E$44,IF('respostes SINDIC'!$AS48=2022,variables!$F$44))),0)</f>
        <v>0</v>
      </c>
      <c r="AP48" s="8">
        <f>IF('respostes SINDIC'!AO48=1,(IF('respostes SINDIC'!$AS48=2021,variables!$E$45,IF('respostes SINDIC'!$AS48=2022,variables!$F$45))),0)</f>
        <v>0</v>
      </c>
      <c r="AQ48" s="20">
        <f>IF('respostes SINDIC'!AP48=1,(IF('respostes SINDIC'!$AS48=2021,variables!$E$46,IF('respostes SINDIC'!$AS48=2022,variables!$F$46))),0)</f>
        <v>0</v>
      </c>
      <c r="AT48">
        <v>2021</v>
      </c>
    </row>
    <row r="49" spans="1:46" x14ac:dyDescent="0.3">
      <c r="A49">
        <v>805690004</v>
      </c>
      <c r="B49" t="e">
        <f>VLOOKUP(A49,'ine i comarca'!$A$1:$H$367,6,0)</f>
        <v>#N/A</v>
      </c>
      <c r="C49" t="s">
        <v>99</v>
      </c>
      <c r="D49" t="s">
        <v>41</v>
      </c>
      <c r="E49" t="s">
        <v>42</v>
      </c>
      <c r="F49" t="s">
        <v>61</v>
      </c>
      <c r="G49" s="8">
        <f>IF('respostes SINDIC'!F49=1,(IF('respostes SINDIC'!$AS49=2021,variables!$E$10,IF('respostes SINDIC'!$AS49=2022,variables!$F$10))),0)</f>
        <v>7.5</v>
      </c>
      <c r="H49" s="8">
        <f>IF('respostes SINDIC'!G49=1,(IF('respostes SINDIC'!$AS49=2021,variables!$E$11,IF('respostes SINDIC'!$AS49=2022,variables!$F$11))),0)</f>
        <v>7.5</v>
      </c>
      <c r="I49" s="14">
        <f>IF('respostes SINDIC'!H49=1,(IF('respostes SINDIC'!$AS49=2021,variables!$E$12,IF('respostes SINDIC'!$AS49=2022,variables!$F$12))),0)</f>
        <v>25</v>
      </c>
      <c r="J49" s="11">
        <f>IF('respostes SINDIC'!I49=1,(IF('respostes SINDIC'!$AS49=2021,variables!$E$13,IF('respostes SINDIC'!$AS49=2022,variables!$F$13))),0)</f>
        <v>2.5</v>
      </c>
      <c r="K49" s="11">
        <f>IF('respostes SINDIC'!J49=1,(IF('respostes SINDIC'!$AS49=2021,variables!$E$14,IF('respostes SINDIC'!$AS49=2022,variables!$F$14))),0)</f>
        <v>0</v>
      </c>
      <c r="L49" s="11">
        <f>IF('respostes SINDIC'!K49=1,(IF('respostes SINDIC'!$AS49=2021,variables!$E$15,IF('respostes SINDIC'!$AS49=2022,variables!$F$15))),0)</f>
        <v>0</v>
      </c>
      <c r="M49" s="11">
        <f>IF('respostes SINDIC'!L49=1,(IF('respostes SINDIC'!$AS49=2021,variables!$E$16,IF('respostes SINDIC'!$AS49=2022,variables!$F$16))),0)</f>
        <v>0</v>
      </c>
      <c r="N49" s="11">
        <f>IF('respostes SINDIC'!M49=1,(IF('respostes SINDIC'!$AS49=2021,variables!$E$17,IF('respostes SINDIC'!$AS49=2022,variables!$F$17))),0)</f>
        <v>0</v>
      </c>
      <c r="O49" s="11">
        <f>IF('respostes SINDIC'!N49="Dintre de termini",(IF('respostes SINDIC'!$AS49=2021,variables!$E$18,IF('respostes SINDIC'!$AS49=2022,variables!$F$18))),0)</f>
        <v>20</v>
      </c>
      <c r="P49" s="16">
        <f>IF('respostes SINDIC'!O49="Null",0,(IF('respostes SINDIC'!$AS49=2021,variables!$E$20,IF('respostes SINDIC'!$AS49=2022,variables!$F$20))))</f>
        <v>25</v>
      </c>
      <c r="Q49" s="16">
        <f>IF('respostes SINDIC'!P49=1,(IF('respostes SINDIC'!$AS49=2021,variables!$E$20,IF('respostes SINDIC'!$AS49=2022,variables!$F$20))),0)</f>
        <v>25</v>
      </c>
      <c r="R49" s="16">
        <f>IF('respostes SINDIC'!Q49=1,(IF('respostes SINDIC'!$AS49=2021,variables!$E$21,IF('respostes SINDIC'!$AS49=2022,variables!$F$21))),0)</f>
        <v>0</v>
      </c>
      <c r="S49" s="16">
        <f>IF('respostes SINDIC'!R49=1,(IF('respostes SINDIC'!$AS49=2021,variables!$E$22,IF('respostes SINDIC'!$AS49=2022,variables!$F$22))),0)</f>
        <v>0</v>
      </c>
      <c r="T49" s="11">
        <f>IF('respostes SINDIC'!S49=1,(IF('respostes SINDIC'!$AS49=2021,variables!$E$23,IF('respostes SINDIC'!$AS49=2022,variables!$F$23))),0)</f>
        <v>35</v>
      </c>
      <c r="U49" s="14">
        <f>IF('respostes SINDIC'!T49=1,(IF('respostes SINDIC'!$AS49=2021,variables!$E$24,IF('respostes SINDIC'!$AS49=2022,variables!$F$24))),0)</f>
        <v>25</v>
      </c>
      <c r="V49" s="8">
        <f>IF('respostes SINDIC'!U49=1,(IF('respostes SINDIC'!$AS49=2021,variables!$E$25,IF('respostes SINDIC'!$AS49=2022,variables!$F$25))),0)</f>
        <v>20</v>
      </c>
      <c r="W49" s="8">
        <f>IF('respostes SINDIC'!V49=1,(IF('respostes SINDIC'!$AS49=2021,variables!$E$26,IF('respostes SINDIC'!$AS49=2022,variables!$F$26))),0)</f>
        <v>5</v>
      </c>
      <c r="X49" s="8">
        <f>IF('respostes SINDIC'!W49=1,(IF('respostes SINDIC'!$AS49=2021,variables!$E$27,IF('respostes SINDIC'!$AS49=2022,variables!$F$27))),0)</f>
        <v>10</v>
      </c>
      <c r="Y49" s="11">
        <f>IF('respostes SINDIC'!X49=1,(IF('respostes SINDIC'!$AS49=2021,variables!$E$28,IF('respostes SINDIC'!$AS49=2022,variables!$F$28))),0)</f>
        <v>0</v>
      </c>
      <c r="Z49" s="11">
        <f>IF('respostes SINDIC'!Y49=1,(IF('respostes SINDIC'!$AS49=2021,variables!$E$29,IF('respostes SINDIC'!$AS49=2022,variables!$F$29))),0)</f>
        <v>30</v>
      </c>
      <c r="AA49" s="18">
        <f>IF('respostes SINDIC'!Z49=1,(IF('respostes SINDIC'!$AS49=2021,variables!$E$30,IF('respostes SINDIC'!$AS49=2022,variables!$F$30))),0)</f>
        <v>25</v>
      </c>
      <c r="AB49" s="18">
        <f>IF('respostes SINDIC'!AA49=1,(IF('respostes SINDIC'!$AS49=2021,variables!$E$31,IF('respostes SINDIC'!$AS49=2022,variables!$F$31))),0)</f>
        <v>0</v>
      </c>
      <c r="AC49" s="18">
        <f>IF('respostes SINDIC'!AB49=1,(IF('respostes SINDIC'!$AS49=2021,variables!$E$32,IF('respostes SINDIC'!$AS49=2022,variables!$F$32))),0)</f>
        <v>25</v>
      </c>
      <c r="AD49" s="18">
        <f>IF('respostes SINDIC'!AC49=1,(IF('respostes SINDIC'!$AS49=2021,variables!$E$33,IF('respostes SINDIC'!$AS49=2022,variables!$F$33))),0)</f>
        <v>0</v>
      </c>
      <c r="AE49" s="20">
        <f>IF('respostes SINDIC'!AD49=1,(IF('respostes SINDIC'!$AS49=2021,variables!$E$34,IF('respostes SINDIC'!$AS49=2022,variables!$F$34))),0)</f>
        <v>0</v>
      </c>
      <c r="AF49" s="20">
        <f>IF('respostes SINDIC'!AE49=1,(IF('respostes SINDIC'!$AS49=2021,variables!$E$35,IF('respostes SINDIC'!$AS49=2022,variables!$F$35))),0)</f>
        <v>20</v>
      </c>
      <c r="AG49" s="20">
        <f>IF('respostes SINDIC'!AF49=1,(IF('respostes SINDIC'!$AS49=2021,variables!$E$36,IF('respostes SINDIC'!$AS49=2022,variables!$F$36))),0)</f>
        <v>0</v>
      </c>
      <c r="AH49" s="20">
        <f>IF('respostes SINDIC'!AG49=1,(IF('respostes SINDIC'!$AS49=2021,variables!$E$37,IF('respostes SINDIC'!$AS49=2022,variables!$F$37))),0)</f>
        <v>10</v>
      </c>
      <c r="AI49" s="14">
        <f>IF('respostes SINDIC'!AH49=1,(IF('respostes SINDIC'!$AS49=2021,variables!$E$38,IF('respostes SINDIC'!$AS49=2022,variables!$F$38))),0)</f>
        <v>25</v>
      </c>
      <c r="AJ49" s="20">
        <f>IF('respostes SINDIC'!AI49=1,(IF('respostes SINDIC'!$AS49=2021,variables!$E$39,IF('respostes SINDIC'!$AS49=2022,variables!$F$39))),0)</f>
        <v>20</v>
      </c>
      <c r="AK49" s="14">
        <f>IF('respostes SINDIC'!AJ49=1,(IF('respostes SINDIC'!$AS49=2021,variables!$E$40,IF('respostes SINDIC'!$AS49=2022,variables!$F$40))),0)</f>
        <v>25</v>
      </c>
      <c r="AL49" s="8">
        <f>IF('respostes SINDIC'!AK49=0,(IF('respostes SINDIC'!$AS49=2021,variables!$E$41,IF('respostes SINDIC'!$AS49=2022,variables!$F$41))),0)</f>
        <v>20</v>
      </c>
      <c r="AM49" s="20">
        <f>IF('respostes SINDIC'!AL49=1,(IF('respostes SINDIC'!$AS49=2021,variables!$E$42,IF('respostes SINDIC'!$AS49=2022,variables!$F$42))),0)</f>
        <v>10</v>
      </c>
      <c r="AN49" s="11">
        <f>IF('respostes SINDIC'!AM49=1,(IF('respostes SINDIC'!$AS49=2021,variables!$E$43,IF('respostes SINDIC'!$AS49=2022,variables!$F$43))),0)</f>
        <v>0</v>
      </c>
      <c r="AO49" s="8">
        <f>IF('respostes SINDIC'!AN49=1,(IF('respostes SINDIC'!$AS49=2021,variables!$E$44,IF('respostes SINDIC'!$AS49=2022,variables!$F$44))),0)</f>
        <v>10</v>
      </c>
      <c r="AP49" s="8">
        <f>IF('respostes SINDIC'!AO49=1,(IF('respostes SINDIC'!$AS49=2021,variables!$E$45,IF('respostes SINDIC'!$AS49=2022,variables!$F$45))),0)</f>
        <v>20</v>
      </c>
      <c r="AQ49" s="20">
        <f>IF('respostes SINDIC'!AP49=1,(IF('respostes SINDIC'!$AS49=2021,variables!$E$46,IF('respostes SINDIC'!$AS49=2022,variables!$F$46))),0)</f>
        <v>0</v>
      </c>
      <c r="AT49">
        <v>2021</v>
      </c>
    </row>
    <row r="50" spans="1:46" x14ac:dyDescent="0.3">
      <c r="A50">
        <v>805810007</v>
      </c>
      <c r="B50" t="str">
        <f>VLOOKUP(A50,'ine i comarca'!$A$1:$H$367,6,0)</f>
        <v>Alt Penedès</v>
      </c>
      <c r="C50" t="s">
        <v>100</v>
      </c>
      <c r="D50" t="s">
        <v>41</v>
      </c>
      <c r="E50" t="s">
        <v>42</v>
      </c>
      <c r="F50" t="s">
        <v>48</v>
      </c>
      <c r="G50" s="8">
        <f>IF('respostes SINDIC'!F50=1,(IF('respostes SINDIC'!$AS50=2021,variables!$E$10,IF('respostes SINDIC'!$AS50=2022,variables!$F$10))),0)</f>
        <v>7.5</v>
      </c>
      <c r="H50" s="8">
        <f>IF('respostes SINDIC'!G50=1,(IF('respostes SINDIC'!$AS50=2021,variables!$E$11,IF('respostes SINDIC'!$AS50=2022,variables!$F$11))),0)</f>
        <v>7.5</v>
      </c>
      <c r="I50" s="14">
        <f>IF('respostes SINDIC'!H50=1,(IF('respostes SINDIC'!$AS50=2021,variables!$E$12,IF('respostes SINDIC'!$AS50=2022,variables!$F$12))),0)</f>
        <v>25</v>
      </c>
      <c r="J50" s="11">
        <f>IF('respostes SINDIC'!I50=1,(IF('respostes SINDIC'!$AS50=2021,variables!$E$13,IF('respostes SINDIC'!$AS50=2022,variables!$F$13))),0)</f>
        <v>2.5</v>
      </c>
      <c r="K50" s="11">
        <f>IF('respostes SINDIC'!J50=1,(IF('respostes SINDIC'!$AS50=2021,variables!$E$14,IF('respostes SINDIC'!$AS50=2022,variables!$F$14))),0)</f>
        <v>0</v>
      </c>
      <c r="L50" s="11">
        <f>IF('respostes SINDIC'!K50=1,(IF('respostes SINDIC'!$AS50=2021,variables!$E$15,IF('respostes SINDIC'!$AS50=2022,variables!$F$15))),0)</f>
        <v>0</v>
      </c>
      <c r="M50" s="11">
        <f>IF('respostes SINDIC'!L50=1,(IF('respostes SINDIC'!$AS50=2021,variables!$E$16,IF('respostes SINDIC'!$AS50=2022,variables!$F$16))),0)</f>
        <v>0</v>
      </c>
      <c r="N50" s="11">
        <f>IF('respostes SINDIC'!M50=1,(IF('respostes SINDIC'!$AS50=2021,variables!$E$17,IF('respostes SINDIC'!$AS50=2022,variables!$F$17))),0)</f>
        <v>0</v>
      </c>
      <c r="O50" s="11">
        <f>IF('respostes SINDIC'!N50="Dintre de termini",(IF('respostes SINDIC'!$AS50=2021,variables!$E$18,IF('respostes SINDIC'!$AS50=2022,variables!$F$18))),0)</f>
        <v>20</v>
      </c>
      <c r="P50" s="16">
        <f>IF('respostes SINDIC'!O50="Null",0,(IF('respostes SINDIC'!$AS50=2021,variables!$E$20,IF('respostes SINDIC'!$AS50=2022,variables!$F$20))))</f>
        <v>25</v>
      </c>
      <c r="Q50" s="16">
        <f>IF('respostes SINDIC'!P50=1,(IF('respostes SINDIC'!$AS50=2021,variables!$E$20,IF('respostes SINDIC'!$AS50=2022,variables!$F$20))),0)</f>
        <v>25</v>
      </c>
      <c r="R50" s="16">
        <f>IF('respostes SINDIC'!Q50=1,(IF('respostes SINDIC'!$AS50=2021,variables!$E$21,IF('respostes SINDIC'!$AS50=2022,variables!$F$21))),0)</f>
        <v>0</v>
      </c>
      <c r="S50" s="16">
        <f>IF('respostes SINDIC'!R50=1,(IF('respostes SINDIC'!$AS50=2021,variables!$E$22,IF('respostes SINDIC'!$AS50=2022,variables!$F$22))),0)</f>
        <v>0</v>
      </c>
      <c r="T50" s="11">
        <f>IF('respostes SINDIC'!S50=1,(IF('respostes SINDIC'!$AS50=2021,variables!$E$23,IF('respostes SINDIC'!$AS50=2022,variables!$F$23))),0)</f>
        <v>35</v>
      </c>
      <c r="U50" s="14">
        <f>IF('respostes SINDIC'!T50=1,(IF('respostes SINDIC'!$AS50=2021,variables!$E$24,IF('respostes SINDIC'!$AS50=2022,variables!$F$24))),0)</f>
        <v>25</v>
      </c>
      <c r="V50" s="8">
        <f>IF('respostes SINDIC'!U50=1,(IF('respostes SINDIC'!$AS50=2021,variables!$E$25,IF('respostes SINDIC'!$AS50=2022,variables!$F$25))),0)</f>
        <v>20</v>
      </c>
      <c r="W50" s="8">
        <f>IF('respostes SINDIC'!V50=1,(IF('respostes SINDIC'!$AS50=2021,variables!$E$26,IF('respostes SINDIC'!$AS50=2022,variables!$F$26))),0)</f>
        <v>5</v>
      </c>
      <c r="X50" s="8">
        <f>IF('respostes SINDIC'!W50=1,(IF('respostes SINDIC'!$AS50=2021,variables!$E$27,IF('respostes SINDIC'!$AS50=2022,variables!$F$27))),0)</f>
        <v>10</v>
      </c>
      <c r="Y50" s="11">
        <f>IF('respostes SINDIC'!X50=1,(IF('respostes SINDIC'!$AS50=2021,variables!$E$28,IF('respostes SINDIC'!$AS50=2022,variables!$F$28))),0)</f>
        <v>0</v>
      </c>
      <c r="Z50" s="11">
        <f>IF('respostes SINDIC'!Y50=1,(IF('respostes SINDIC'!$AS50=2021,variables!$E$29,IF('respostes SINDIC'!$AS50=2022,variables!$F$29))),0)</f>
        <v>30</v>
      </c>
      <c r="AA50" s="18">
        <f>IF('respostes SINDIC'!Z50=1,(IF('respostes SINDIC'!$AS50=2021,variables!$E$30,IF('respostes SINDIC'!$AS50=2022,variables!$F$30))),0)</f>
        <v>25</v>
      </c>
      <c r="AB50" s="18">
        <f>IF('respostes SINDIC'!AA50=1,(IF('respostes SINDIC'!$AS50=2021,variables!$E$31,IF('respostes SINDIC'!$AS50=2022,variables!$F$31))),0)</f>
        <v>25</v>
      </c>
      <c r="AC50" s="18">
        <f>IF('respostes SINDIC'!AB50=1,(IF('respostes SINDIC'!$AS50=2021,variables!$E$32,IF('respostes SINDIC'!$AS50=2022,variables!$F$32))),0)</f>
        <v>25</v>
      </c>
      <c r="AD50" s="18">
        <f>IF('respostes SINDIC'!AC50=1,(IF('respostes SINDIC'!$AS50=2021,variables!$E$33,IF('respostes SINDIC'!$AS50=2022,variables!$F$33))),0)</f>
        <v>0</v>
      </c>
      <c r="AE50" s="20">
        <f>IF('respostes SINDIC'!AD50=1,(IF('respostes SINDIC'!$AS50=2021,variables!$E$34,IF('respostes SINDIC'!$AS50=2022,variables!$F$34))),0)</f>
        <v>0</v>
      </c>
      <c r="AF50" s="20">
        <f>IF('respostes SINDIC'!AE50=1,(IF('respostes SINDIC'!$AS50=2021,variables!$E$35,IF('respostes SINDIC'!$AS50=2022,variables!$F$35))),0)</f>
        <v>0</v>
      </c>
      <c r="AG50" s="20">
        <f>IF('respostes SINDIC'!AF50=1,(IF('respostes SINDIC'!$AS50=2021,variables!$E$36,IF('respostes SINDIC'!$AS50=2022,variables!$F$36))),0)</f>
        <v>0</v>
      </c>
      <c r="AH50" s="20">
        <f>IF('respostes SINDIC'!AG50=1,(IF('respostes SINDIC'!$AS50=2021,variables!$E$37,IF('respostes SINDIC'!$AS50=2022,variables!$F$37))),0)</f>
        <v>0</v>
      </c>
      <c r="AI50" s="14">
        <f>IF('respostes SINDIC'!AH50=1,(IF('respostes SINDIC'!$AS50=2021,variables!$E$38,IF('respostes SINDIC'!$AS50=2022,variables!$F$38))),0)</f>
        <v>25</v>
      </c>
      <c r="AJ50" s="20">
        <f>IF('respostes SINDIC'!AI50=1,(IF('respostes SINDIC'!$AS50=2021,variables!$E$39,IF('respostes SINDIC'!$AS50=2022,variables!$F$39))),0)</f>
        <v>20</v>
      </c>
      <c r="AK50" s="14">
        <f>IF('respostes SINDIC'!AJ50=1,(IF('respostes SINDIC'!$AS50=2021,variables!$E$40,IF('respostes SINDIC'!$AS50=2022,variables!$F$40))),0)</f>
        <v>25</v>
      </c>
      <c r="AL50" s="8">
        <f>IF('respostes SINDIC'!AK50=0,(IF('respostes SINDIC'!$AS50=2021,variables!$E$41,IF('respostes SINDIC'!$AS50=2022,variables!$F$41))),0)</f>
        <v>0</v>
      </c>
      <c r="AM50" s="20">
        <f>IF('respostes SINDIC'!AL50=1,(IF('respostes SINDIC'!$AS50=2021,variables!$E$42,IF('respostes SINDIC'!$AS50=2022,variables!$F$42))),0)</f>
        <v>10</v>
      </c>
      <c r="AN50" s="11">
        <f>IF('respostes SINDIC'!AM50=1,(IF('respostes SINDIC'!$AS50=2021,variables!$E$43,IF('respostes SINDIC'!$AS50=2022,variables!$F$43))),0)</f>
        <v>0</v>
      </c>
      <c r="AO50" s="8">
        <f>IF('respostes SINDIC'!AN50=1,(IF('respostes SINDIC'!$AS50=2021,variables!$E$44,IF('respostes SINDIC'!$AS50=2022,variables!$F$44))),0)</f>
        <v>0</v>
      </c>
      <c r="AP50" s="8">
        <f>IF('respostes SINDIC'!AO50=1,(IF('respostes SINDIC'!$AS50=2021,variables!$E$45,IF('respostes SINDIC'!$AS50=2022,variables!$F$45))),0)</f>
        <v>0</v>
      </c>
      <c r="AQ50" s="20">
        <f>IF('respostes SINDIC'!AP50=1,(IF('respostes SINDIC'!$AS50=2021,variables!$E$46,IF('respostes SINDIC'!$AS50=2022,variables!$F$46))),0)</f>
        <v>0</v>
      </c>
      <c r="AT50">
        <v>2021</v>
      </c>
    </row>
    <row r="51" spans="1:46" x14ac:dyDescent="0.3">
      <c r="A51">
        <v>806150006</v>
      </c>
      <c r="B51" t="str">
        <f>VLOOKUP(A51,'ine i comarca'!$A$1:$H$367,6,0)</f>
        <v>Bages</v>
      </c>
      <c r="C51" t="s">
        <v>101</v>
      </c>
      <c r="D51" t="s">
        <v>41</v>
      </c>
      <c r="E51" t="s">
        <v>42</v>
      </c>
      <c r="F51" t="s">
        <v>48</v>
      </c>
      <c r="G51" s="8">
        <f>IF('respostes SINDIC'!F51=1,(IF('respostes SINDIC'!$AS51=2021,variables!$E$10,IF('respostes SINDIC'!$AS51=2022,variables!$F$10))),0)</f>
        <v>7.5</v>
      </c>
      <c r="H51" s="8">
        <f>IF('respostes SINDIC'!G51=1,(IF('respostes SINDIC'!$AS51=2021,variables!$E$11,IF('respostes SINDIC'!$AS51=2022,variables!$F$11))),0)</f>
        <v>7.5</v>
      </c>
      <c r="I51" s="14">
        <f>IF('respostes SINDIC'!H51=1,(IF('respostes SINDIC'!$AS51=2021,variables!$E$12,IF('respostes SINDIC'!$AS51=2022,variables!$F$12))),0)</f>
        <v>25</v>
      </c>
      <c r="J51" s="11">
        <f>IF('respostes SINDIC'!I51=1,(IF('respostes SINDIC'!$AS51=2021,variables!$E$13,IF('respostes SINDIC'!$AS51=2022,variables!$F$13))),0)</f>
        <v>2.5</v>
      </c>
      <c r="K51" s="11">
        <f>IF('respostes SINDIC'!J51=1,(IF('respostes SINDIC'!$AS51=2021,variables!$E$14,IF('respostes SINDIC'!$AS51=2022,variables!$F$14))),0)</f>
        <v>0</v>
      </c>
      <c r="L51" s="11">
        <f>IF('respostes SINDIC'!K51=1,(IF('respostes SINDIC'!$AS51=2021,variables!$E$15,IF('respostes SINDIC'!$AS51=2022,variables!$F$15))),0)</f>
        <v>0</v>
      </c>
      <c r="M51" s="11">
        <f>IF('respostes SINDIC'!L51=1,(IF('respostes SINDIC'!$AS51=2021,variables!$E$16,IF('respostes SINDIC'!$AS51=2022,variables!$F$16))),0)</f>
        <v>0</v>
      </c>
      <c r="N51" s="11">
        <f>IF('respostes SINDIC'!M51=1,(IF('respostes SINDIC'!$AS51=2021,variables!$E$17,IF('respostes SINDIC'!$AS51=2022,variables!$F$17))),0)</f>
        <v>0</v>
      </c>
      <c r="O51" s="11">
        <f>IF('respostes SINDIC'!N51="Dintre de termini",(IF('respostes SINDIC'!$AS51=2021,variables!$E$18,IF('respostes SINDIC'!$AS51=2022,variables!$F$18))),0)</f>
        <v>0</v>
      </c>
      <c r="P51" s="16">
        <f>IF('respostes SINDIC'!O51="Null",0,(IF('respostes SINDIC'!$AS51=2021,variables!$E$20,IF('respostes SINDIC'!$AS51=2022,variables!$F$20))))</f>
        <v>25</v>
      </c>
      <c r="Q51" s="16">
        <f>IF('respostes SINDIC'!P51=1,(IF('respostes SINDIC'!$AS51=2021,variables!$E$20,IF('respostes SINDIC'!$AS51=2022,variables!$F$20))),0)</f>
        <v>25</v>
      </c>
      <c r="R51" s="16">
        <f>IF('respostes SINDIC'!Q51=1,(IF('respostes SINDIC'!$AS51=2021,variables!$E$21,IF('respostes SINDIC'!$AS51=2022,variables!$F$21))),0)</f>
        <v>0</v>
      </c>
      <c r="S51" s="16">
        <f>IF('respostes SINDIC'!R51=1,(IF('respostes SINDIC'!$AS51=2021,variables!$E$22,IF('respostes SINDIC'!$AS51=2022,variables!$F$22))),0)</f>
        <v>0</v>
      </c>
      <c r="T51" s="11">
        <f>IF('respostes SINDIC'!S51=1,(IF('respostes SINDIC'!$AS51=2021,variables!$E$23,IF('respostes SINDIC'!$AS51=2022,variables!$F$23))),0)</f>
        <v>0</v>
      </c>
      <c r="U51" s="14">
        <f>IF('respostes SINDIC'!T51=1,(IF('respostes SINDIC'!$AS51=2021,variables!$E$24,IF('respostes SINDIC'!$AS51=2022,variables!$F$24))),0)</f>
        <v>25</v>
      </c>
      <c r="V51" s="8">
        <f>IF('respostes SINDIC'!U51=1,(IF('respostes SINDIC'!$AS51=2021,variables!$E$25,IF('respostes SINDIC'!$AS51=2022,variables!$F$25))),0)</f>
        <v>20</v>
      </c>
      <c r="W51" s="8">
        <f>IF('respostes SINDIC'!V51=1,(IF('respostes SINDIC'!$AS51=2021,variables!$E$26,IF('respostes SINDIC'!$AS51=2022,variables!$F$26))),0)</f>
        <v>5</v>
      </c>
      <c r="X51" s="8">
        <f>IF('respostes SINDIC'!W51=1,(IF('respostes SINDIC'!$AS51=2021,variables!$E$27,IF('respostes SINDIC'!$AS51=2022,variables!$F$27))),0)</f>
        <v>10</v>
      </c>
      <c r="Y51" s="11">
        <f>IF('respostes SINDIC'!X51=1,(IF('respostes SINDIC'!$AS51=2021,variables!$E$28,IF('respostes SINDIC'!$AS51=2022,variables!$F$28))),0)</f>
        <v>0</v>
      </c>
      <c r="Z51" s="11">
        <f>IF('respostes SINDIC'!Y51=1,(IF('respostes SINDIC'!$AS51=2021,variables!$E$29,IF('respostes SINDIC'!$AS51=2022,variables!$F$29))),0)</f>
        <v>30</v>
      </c>
      <c r="AA51" s="18">
        <f>IF('respostes SINDIC'!Z51=1,(IF('respostes SINDIC'!$AS51=2021,variables!$E$30,IF('respostes SINDIC'!$AS51=2022,variables!$F$30))),0)</f>
        <v>25</v>
      </c>
      <c r="AB51" s="18">
        <f>IF('respostes SINDIC'!AA51=1,(IF('respostes SINDIC'!$AS51=2021,variables!$E$31,IF('respostes SINDIC'!$AS51=2022,variables!$F$31))),0)</f>
        <v>25</v>
      </c>
      <c r="AC51" s="18">
        <f>IF('respostes SINDIC'!AB51=1,(IF('respostes SINDIC'!$AS51=2021,variables!$E$32,IF('respostes SINDIC'!$AS51=2022,variables!$F$32))),0)</f>
        <v>25</v>
      </c>
      <c r="AD51" s="18">
        <f>IF('respostes SINDIC'!AC51=1,(IF('respostes SINDIC'!$AS51=2021,variables!$E$33,IF('respostes SINDIC'!$AS51=2022,variables!$F$33))),0)</f>
        <v>0</v>
      </c>
      <c r="AE51" s="20">
        <f>IF('respostes SINDIC'!AD51=1,(IF('respostes SINDIC'!$AS51=2021,variables!$E$34,IF('respostes SINDIC'!$AS51=2022,variables!$F$34))),0)</f>
        <v>0</v>
      </c>
      <c r="AF51" s="20">
        <f>IF('respostes SINDIC'!AE51=1,(IF('respostes SINDIC'!$AS51=2021,variables!$E$35,IF('respostes SINDIC'!$AS51=2022,variables!$F$35))),0)</f>
        <v>0</v>
      </c>
      <c r="AG51" s="20">
        <f>IF('respostes SINDIC'!AF51=1,(IF('respostes SINDIC'!$AS51=2021,variables!$E$36,IF('respostes SINDIC'!$AS51=2022,variables!$F$36))),0)</f>
        <v>0</v>
      </c>
      <c r="AH51" s="20">
        <f>IF('respostes SINDIC'!AG51=1,(IF('respostes SINDIC'!$AS51=2021,variables!$E$37,IF('respostes SINDIC'!$AS51=2022,variables!$F$37))),0)</f>
        <v>0</v>
      </c>
      <c r="AI51" s="14">
        <f>IF('respostes SINDIC'!AH51=1,(IF('respostes SINDIC'!$AS51=2021,variables!$E$38,IF('respostes SINDIC'!$AS51=2022,variables!$F$38))),0)</f>
        <v>25</v>
      </c>
      <c r="AJ51" s="20">
        <f>IF('respostes SINDIC'!AI51=1,(IF('respostes SINDIC'!$AS51=2021,variables!$E$39,IF('respostes SINDIC'!$AS51=2022,variables!$F$39))),0)</f>
        <v>20</v>
      </c>
      <c r="AK51" s="14">
        <f>IF('respostes SINDIC'!AJ51=1,(IF('respostes SINDIC'!$AS51=2021,variables!$E$40,IF('respostes SINDIC'!$AS51=2022,variables!$F$40))),0)</f>
        <v>25</v>
      </c>
      <c r="AL51" s="8">
        <f>IF('respostes SINDIC'!AK51=0,(IF('respostes SINDIC'!$AS51=2021,variables!$E$41,IF('respostes SINDIC'!$AS51=2022,variables!$F$41))),0)</f>
        <v>0</v>
      </c>
      <c r="AM51" s="20">
        <f>IF('respostes SINDIC'!AL51=1,(IF('respostes SINDIC'!$AS51=2021,variables!$E$42,IF('respostes SINDIC'!$AS51=2022,variables!$F$42))),0)</f>
        <v>0</v>
      </c>
      <c r="AN51" s="11">
        <f>IF('respostes SINDIC'!AM51=1,(IF('respostes SINDIC'!$AS51=2021,variables!$E$43,IF('respostes SINDIC'!$AS51=2022,variables!$F$43))),0)</f>
        <v>0</v>
      </c>
      <c r="AO51" s="8">
        <f>IF('respostes SINDIC'!AN51=1,(IF('respostes SINDIC'!$AS51=2021,variables!$E$44,IF('respostes SINDIC'!$AS51=2022,variables!$F$44))),0)</f>
        <v>0</v>
      </c>
      <c r="AP51" s="8">
        <f>IF('respostes SINDIC'!AO51=1,(IF('respostes SINDIC'!$AS51=2021,variables!$E$45,IF('respostes SINDIC'!$AS51=2022,variables!$F$45))),0)</f>
        <v>0</v>
      </c>
      <c r="AQ51" s="20">
        <f>IF('respostes SINDIC'!AP51=1,(IF('respostes SINDIC'!$AS51=2021,variables!$E$46,IF('respostes SINDIC'!$AS51=2022,variables!$F$46))),0)</f>
        <v>0</v>
      </c>
      <c r="AT51">
        <v>2021</v>
      </c>
    </row>
    <row r="52" spans="1:46" x14ac:dyDescent="0.3">
      <c r="A52">
        <v>806200000</v>
      </c>
      <c r="B52" t="str">
        <f>VLOOKUP(A52,'ine i comarca'!$A$1:$H$367,6,0)</f>
        <v>Bages</v>
      </c>
      <c r="C52" t="s">
        <v>102</v>
      </c>
      <c r="D52" t="s">
        <v>41</v>
      </c>
      <c r="E52" t="s">
        <v>42</v>
      </c>
      <c r="F52" t="s">
        <v>48</v>
      </c>
      <c r="G52" s="8">
        <f>IF('respostes SINDIC'!F52=1,(IF('respostes SINDIC'!$AS52=2021,variables!$E$10,IF('respostes SINDIC'!$AS52=2022,variables!$F$10))),0)</f>
        <v>7.5</v>
      </c>
      <c r="H52" s="8">
        <f>IF('respostes SINDIC'!G52=1,(IF('respostes SINDIC'!$AS52=2021,variables!$E$11,IF('respostes SINDIC'!$AS52=2022,variables!$F$11))),0)</f>
        <v>7.5</v>
      </c>
      <c r="I52" s="14">
        <f>IF('respostes SINDIC'!H52=1,(IF('respostes SINDIC'!$AS52=2021,variables!$E$12,IF('respostes SINDIC'!$AS52=2022,variables!$F$12))),0)</f>
        <v>25</v>
      </c>
      <c r="J52" s="11">
        <f>IF('respostes SINDIC'!I52=1,(IF('respostes SINDIC'!$AS52=2021,variables!$E$13,IF('respostes SINDIC'!$AS52=2022,variables!$F$13))),0)</f>
        <v>2.5</v>
      </c>
      <c r="K52" s="11">
        <f>IF('respostes SINDIC'!J52=1,(IF('respostes SINDIC'!$AS52=2021,variables!$E$14,IF('respostes SINDIC'!$AS52=2022,variables!$F$14))),0)</f>
        <v>0</v>
      </c>
      <c r="L52" s="11">
        <f>IF('respostes SINDIC'!K52=1,(IF('respostes SINDIC'!$AS52=2021,variables!$E$15,IF('respostes SINDIC'!$AS52=2022,variables!$F$15))),0)</f>
        <v>0</v>
      </c>
      <c r="M52" s="11">
        <f>IF('respostes SINDIC'!L52=1,(IF('respostes SINDIC'!$AS52=2021,variables!$E$16,IF('respostes SINDIC'!$AS52=2022,variables!$F$16))),0)</f>
        <v>0</v>
      </c>
      <c r="N52" s="11">
        <f>IF('respostes SINDIC'!M52=1,(IF('respostes SINDIC'!$AS52=2021,variables!$E$17,IF('respostes SINDIC'!$AS52=2022,variables!$F$17))),0)</f>
        <v>0</v>
      </c>
      <c r="O52" s="11">
        <f>IF('respostes SINDIC'!N52="Dintre de termini",(IF('respostes SINDIC'!$AS52=2021,variables!$E$18,IF('respostes SINDIC'!$AS52=2022,variables!$F$18))),0)</f>
        <v>20</v>
      </c>
      <c r="P52" s="16">
        <f>IF('respostes SINDIC'!O52="Null",0,(IF('respostes SINDIC'!$AS52=2021,variables!$E$20,IF('respostes SINDIC'!$AS52=2022,variables!$F$20))))</f>
        <v>25</v>
      </c>
      <c r="Q52" s="16">
        <f>IF('respostes SINDIC'!P52=1,(IF('respostes SINDIC'!$AS52=2021,variables!$E$20,IF('respostes SINDIC'!$AS52=2022,variables!$F$20))),0)</f>
        <v>25</v>
      </c>
      <c r="R52" s="16">
        <f>IF('respostes SINDIC'!Q52=1,(IF('respostes SINDIC'!$AS52=2021,variables!$E$21,IF('respostes SINDIC'!$AS52=2022,variables!$F$21))),0)</f>
        <v>0</v>
      </c>
      <c r="S52" s="16">
        <f>IF('respostes SINDIC'!R52=1,(IF('respostes SINDIC'!$AS52=2021,variables!$E$22,IF('respostes SINDIC'!$AS52=2022,variables!$F$22))),0)</f>
        <v>0</v>
      </c>
      <c r="T52" s="11">
        <f>IF('respostes SINDIC'!S52=1,(IF('respostes SINDIC'!$AS52=2021,variables!$E$23,IF('respostes SINDIC'!$AS52=2022,variables!$F$23))),0)</f>
        <v>35</v>
      </c>
      <c r="U52" s="14">
        <f>IF('respostes SINDIC'!T52=1,(IF('respostes SINDIC'!$AS52=2021,variables!$E$24,IF('respostes SINDIC'!$AS52=2022,variables!$F$24))),0)</f>
        <v>25</v>
      </c>
      <c r="V52" s="8">
        <f>IF('respostes SINDIC'!U52=1,(IF('respostes SINDIC'!$AS52=2021,variables!$E$25,IF('respostes SINDIC'!$AS52=2022,variables!$F$25))),0)</f>
        <v>0</v>
      </c>
      <c r="W52" s="8">
        <f>IF('respostes SINDIC'!V52=1,(IF('respostes SINDIC'!$AS52=2021,variables!$E$26,IF('respostes SINDIC'!$AS52=2022,variables!$F$26))),0)</f>
        <v>5</v>
      </c>
      <c r="X52" s="8">
        <f>IF('respostes SINDIC'!W52=1,(IF('respostes SINDIC'!$AS52=2021,variables!$E$27,IF('respostes SINDIC'!$AS52=2022,variables!$F$27))),0)</f>
        <v>10</v>
      </c>
      <c r="Y52" s="11">
        <f>IF('respostes SINDIC'!X52=1,(IF('respostes SINDIC'!$AS52=2021,variables!$E$28,IF('respostes SINDIC'!$AS52=2022,variables!$F$28))),0)</f>
        <v>0</v>
      </c>
      <c r="Z52" s="11">
        <f>IF('respostes SINDIC'!Y52=1,(IF('respostes SINDIC'!$AS52=2021,variables!$E$29,IF('respostes SINDIC'!$AS52=2022,variables!$F$29))),0)</f>
        <v>30</v>
      </c>
      <c r="AA52" s="18">
        <f>IF('respostes SINDIC'!Z52=1,(IF('respostes SINDIC'!$AS52=2021,variables!$E$30,IF('respostes SINDIC'!$AS52=2022,variables!$F$30))),0)</f>
        <v>25</v>
      </c>
      <c r="AB52" s="18">
        <f>IF('respostes SINDIC'!AA52=1,(IF('respostes SINDIC'!$AS52=2021,variables!$E$31,IF('respostes SINDIC'!$AS52=2022,variables!$F$31))),0)</f>
        <v>0</v>
      </c>
      <c r="AC52" s="18">
        <f>IF('respostes SINDIC'!AB52=1,(IF('respostes SINDIC'!$AS52=2021,variables!$E$32,IF('respostes SINDIC'!$AS52=2022,variables!$F$32))),0)</f>
        <v>0</v>
      </c>
      <c r="AD52" s="18">
        <f>IF('respostes SINDIC'!AC52=1,(IF('respostes SINDIC'!$AS52=2021,variables!$E$33,IF('respostes SINDIC'!$AS52=2022,variables!$F$33))),0)</f>
        <v>0</v>
      </c>
      <c r="AE52" s="20">
        <f>IF('respostes SINDIC'!AD52=1,(IF('respostes SINDIC'!$AS52=2021,variables!$E$34,IF('respostes SINDIC'!$AS52=2022,variables!$F$34))),0)</f>
        <v>0</v>
      </c>
      <c r="AF52" s="20">
        <f>IF('respostes SINDIC'!AE52=1,(IF('respostes SINDIC'!$AS52=2021,variables!$E$35,IF('respostes SINDIC'!$AS52=2022,variables!$F$35))),0)</f>
        <v>0</v>
      </c>
      <c r="AG52" s="20">
        <f>IF('respostes SINDIC'!AF52=1,(IF('respostes SINDIC'!$AS52=2021,variables!$E$36,IF('respostes SINDIC'!$AS52=2022,variables!$F$36))),0)</f>
        <v>0</v>
      </c>
      <c r="AH52" s="20">
        <f>IF('respostes SINDIC'!AG52=1,(IF('respostes SINDIC'!$AS52=2021,variables!$E$37,IF('respostes SINDIC'!$AS52=2022,variables!$F$37))),0)</f>
        <v>0</v>
      </c>
      <c r="AI52" s="14">
        <f>IF('respostes SINDIC'!AH52=1,(IF('respostes SINDIC'!$AS52=2021,variables!$E$38,IF('respostes SINDIC'!$AS52=2022,variables!$F$38))),0)</f>
        <v>25</v>
      </c>
      <c r="AJ52" s="20">
        <f>IF('respostes SINDIC'!AI52=1,(IF('respostes SINDIC'!$AS52=2021,variables!$E$39,IF('respostes SINDIC'!$AS52=2022,variables!$F$39))),0)</f>
        <v>0</v>
      </c>
      <c r="AK52" s="14">
        <f>IF('respostes SINDIC'!AJ52=1,(IF('respostes SINDIC'!$AS52=2021,variables!$E$40,IF('respostes SINDIC'!$AS52=2022,variables!$F$40))),0)</f>
        <v>25</v>
      </c>
      <c r="AL52" s="8">
        <f>IF('respostes SINDIC'!AK52=0,(IF('respostes SINDIC'!$AS52=2021,variables!$E$41,IF('respostes SINDIC'!$AS52=2022,variables!$F$41))),0)</f>
        <v>0</v>
      </c>
      <c r="AM52" s="20">
        <f>IF('respostes SINDIC'!AL52=1,(IF('respostes SINDIC'!$AS52=2021,variables!$E$42,IF('respostes SINDIC'!$AS52=2022,variables!$F$42))),0)</f>
        <v>10</v>
      </c>
      <c r="AN52" s="11">
        <f>IF('respostes SINDIC'!AM52=1,(IF('respostes SINDIC'!$AS52=2021,variables!$E$43,IF('respostes SINDIC'!$AS52=2022,variables!$F$43))),0)</f>
        <v>0</v>
      </c>
      <c r="AO52" s="8">
        <f>IF('respostes SINDIC'!AN52=1,(IF('respostes SINDIC'!$AS52=2021,variables!$E$44,IF('respostes SINDIC'!$AS52=2022,variables!$F$44))),0)</f>
        <v>0</v>
      </c>
      <c r="AP52" s="8">
        <f>IF('respostes SINDIC'!AO52=1,(IF('respostes SINDIC'!$AS52=2021,variables!$E$45,IF('respostes SINDIC'!$AS52=2022,variables!$F$45))),0)</f>
        <v>0</v>
      </c>
      <c r="AQ52" s="20">
        <f>IF('respostes SINDIC'!AP52=1,(IF('respostes SINDIC'!$AS52=2021,variables!$E$46,IF('respostes SINDIC'!$AS52=2022,variables!$F$46))),0)</f>
        <v>0</v>
      </c>
      <c r="AT52">
        <v>2021</v>
      </c>
    </row>
    <row r="53" spans="1:46" x14ac:dyDescent="0.3">
      <c r="A53">
        <v>806360009</v>
      </c>
      <c r="B53" t="str">
        <f>VLOOKUP(A53,'ine i comarca'!$A$1:$H$367,6,0)</f>
        <v>Anoia</v>
      </c>
      <c r="C53" t="s">
        <v>103</v>
      </c>
      <c r="D53" t="s">
        <v>41</v>
      </c>
      <c r="E53" t="s">
        <v>42</v>
      </c>
      <c r="F53" t="s">
        <v>48</v>
      </c>
      <c r="G53" s="8">
        <f>IF('respostes SINDIC'!F53=1,(IF('respostes SINDIC'!$AS53=2021,variables!$E$10,IF('respostes SINDIC'!$AS53=2022,variables!$F$10))),0)</f>
        <v>7.5</v>
      </c>
      <c r="H53" s="8">
        <f>IF('respostes SINDIC'!G53=1,(IF('respostes SINDIC'!$AS53=2021,variables!$E$11,IF('respostes SINDIC'!$AS53=2022,variables!$F$11))),0)</f>
        <v>7.5</v>
      </c>
      <c r="I53" s="14">
        <f>IF('respostes SINDIC'!H53=1,(IF('respostes SINDIC'!$AS53=2021,variables!$E$12,IF('respostes SINDIC'!$AS53=2022,variables!$F$12))),0)</f>
        <v>25</v>
      </c>
      <c r="J53" s="11">
        <f>IF('respostes SINDIC'!I53=1,(IF('respostes SINDIC'!$AS53=2021,variables!$E$13,IF('respostes SINDIC'!$AS53=2022,variables!$F$13))),0)</f>
        <v>2.5</v>
      </c>
      <c r="K53" s="11">
        <f>IF('respostes SINDIC'!J53=1,(IF('respostes SINDIC'!$AS53=2021,variables!$E$14,IF('respostes SINDIC'!$AS53=2022,variables!$F$14))),0)</f>
        <v>0</v>
      </c>
      <c r="L53" s="11">
        <f>IF('respostes SINDIC'!K53=1,(IF('respostes SINDIC'!$AS53=2021,variables!$E$15,IF('respostes SINDIC'!$AS53=2022,variables!$F$15))),0)</f>
        <v>0</v>
      </c>
      <c r="M53" s="11">
        <f>IF('respostes SINDIC'!L53=1,(IF('respostes SINDIC'!$AS53=2021,variables!$E$16,IF('respostes SINDIC'!$AS53=2022,variables!$F$16))),0)</f>
        <v>0</v>
      </c>
      <c r="N53" s="11">
        <f>IF('respostes SINDIC'!M53=1,(IF('respostes SINDIC'!$AS53=2021,variables!$E$17,IF('respostes SINDIC'!$AS53=2022,variables!$F$17))),0)</f>
        <v>0</v>
      </c>
      <c r="O53" s="11">
        <f>IF('respostes SINDIC'!N53="Dintre de termini",(IF('respostes SINDIC'!$AS53=2021,variables!$E$18,IF('respostes SINDIC'!$AS53=2022,variables!$F$18))),0)</f>
        <v>20</v>
      </c>
      <c r="P53" s="16">
        <f>IF('respostes SINDIC'!O53="Null",0,(IF('respostes SINDIC'!$AS53=2021,variables!$E$20,IF('respostes SINDIC'!$AS53=2022,variables!$F$20))))</f>
        <v>25</v>
      </c>
      <c r="Q53" s="16">
        <f>IF('respostes SINDIC'!P53=1,(IF('respostes SINDIC'!$AS53=2021,variables!$E$20,IF('respostes SINDIC'!$AS53=2022,variables!$F$20))),0)</f>
        <v>0</v>
      </c>
      <c r="R53" s="16">
        <f>IF('respostes SINDIC'!Q53=1,(IF('respostes SINDIC'!$AS53=2021,variables!$E$21,IF('respostes SINDIC'!$AS53=2022,variables!$F$21))),0)</f>
        <v>0</v>
      </c>
      <c r="S53" s="16">
        <f>IF('respostes SINDIC'!R53=1,(IF('respostes SINDIC'!$AS53=2021,variables!$E$22,IF('respostes SINDIC'!$AS53=2022,variables!$F$22))),0)</f>
        <v>0</v>
      </c>
      <c r="T53" s="11">
        <f>IF('respostes SINDIC'!S53=1,(IF('respostes SINDIC'!$AS53=2021,variables!$E$23,IF('respostes SINDIC'!$AS53=2022,variables!$F$23))),0)</f>
        <v>35</v>
      </c>
      <c r="U53" s="14">
        <f>IF('respostes SINDIC'!T53=1,(IF('respostes SINDIC'!$AS53=2021,variables!$E$24,IF('respostes SINDIC'!$AS53=2022,variables!$F$24))),0)</f>
        <v>25</v>
      </c>
      <c r="V53" s="8">
        <f>IF('respostes SINDIC'!U53=1,(IF('respostes SINDIC'!$AS53=2021,variables!$E$25,IF('respostes SINDIC'!$AS53=2022,variables!$F$25))),0)</f>
        <v>0</v>
      </c>
      <c r="W53" s="8">
        <f>IF('respostes SINDIC'!V53=1,(IF('respostes SINDIC'!$AS53=2021,variables!$E$26,IF('respostes SINDIC'!$AS53=2022,variables!$F$26))),0)</f>
        <v>5</v>
      </c>
      <c r="X53" s="8">
        <f>IF('respostes SINDIC'!W53=1,(IF('respostes SINDIC'!$AS53=2021,variables!$E$27,IF('respostes SINDIC'!$AS53=2022,variables!$F$27))),0)</f>
        <v>10</v>
      </c>
      <c r="Y53" s="11">
        <f>IF('respostes SINDIC'!X53=1,(IF('respostes SINDIC'!$AS53=2021,variables!$E$28,IF('respostes SINDIC'!$AS53=2022,variables!$F$28))),0)</f>
        <v>0</v>
      </c>
      <c r="Z53" s="11">
        <f>IF('respostes SINDIC'!Y53=1,(IF('respostes SINDIC'!$AS53=2021,variables!$E$29,IF('respostes SINDIC'!$AS53=2022,variables!$F$29))),0)</f>
        <v>30</v>
      </c>
      <c r="AA53" s="18">
        <f>IF('respostes SINDIC'!Z53=1,(IF('respostes SINDIC'!$AS53=2021,variables!$E$30,IF('respostes SINDIC'!$AS53=2022,variables!$F$30))),0)</f>
        <v>25</v>
      </c>
      <c r="AB53" s="18">
        <f>IF('respostes SINDIC'!AA53=1,(IF('respostes SINDIC'!$AS53=2021,variables!$E$31,IF('respostes SINDIC'!$AS53=2022,variables!$F$31))),0)</f>
        <v>0</v>
      </c>
      <c r="AC53" s="18">
        <f>IF('respostes SINDIC'!AB53=1,(IF('respostes SINDIC'!$AS53=2021,variables!$E$32,IF('respostes SINDIC'!$AS53=2022,variables!$F$32))),0)</f>
        <v>0</v>
      </c>
      <c r="AD53" s="18">
        <f>IF('respostes SINDIC'!AC53=1,(IF('respostes SINDIC'!$AS53=2021,variables!$E$33,IF('respostes SINDIC'!$AS53=2022,variables!$F$33))),0)</f>
        <v>0</v>
      </c>
      <c r="AE53" s="20">
        <f>IF('respostes SINDIC'!AD53=1,(IF('respostes SINDIC'!$AS53=2021,variables!$E$34,IF('respostes SINDIC'!$AS53=2022,variables!$F$34))),0)</f>
        <v>0</v>
      </c>
      <c r="AF53" s="20">
        <f>IF('respostes SINDIC'!AE53=1,(IF('respostes SINDIC'!$AS53=2021,variables!$E$35,IF('respostes SINDIC'!$AS53=2022,variables!$F$35))),0)</f>
        <v>0</v>
      </c>
      <c r="AG53" s="20">
        <f>IF('respostes SINDIC'!AF53=1,(IF('respostes SINDIC'!$AS53=2021,variables!$E$36,IF('respostes SINDIC'!$AS53=2022,variables!$F$36))),0)</f>
        <v>0</v>
      </c>
      <c r="AH53" s="20">
        <f>IF('respostes SINDIC'!AG53=1,(IF('respostes SINDIC'!$AS53=2021,variables!$E$37,IF('respostes SINDIC'!$AS53=2022,variables!$F$37))),0)</f>
        <v>0</v>
      </c>
      <c r="AI53" s="14">
        <f>IF('respostes SINDIC'!AH53=1,(IF('respostes SINDIC'!$AS53=2021,variables!$E$38,IF('respostes SINDIC'!$AS53=2022,variables!$F$38))),0)</f>
        <v>25</v>
      </c>
      <c r="AJ53" s="20">
        <f>IF('respostes SINDIC'!AI53=1,(IF('respostes SINDIC'!$AS53=2021,variables!$E$39,IF('respostes SINDIC'!$AS53=2022,variables!$F$39))),0)</f>
        <v>0</v>
      </c>
      <c r="AK53" s="14">
        <f>IF('respostes SINDIC'!AJ53=1,(IF('respostes SINDIC'!$AS53=2021,variables!$E$40,IF('respostes SINDIC'!$AS53=2022,variables!$F$40))),0)</f>
        <v>25</v>
      </c>
      <c r="AL53" s="8">
        <f>IF('respostes SINDIC'!AK53=0,(IF('respostes SINDIC'!$AS53=2021,variables!$E$41,IF('respostes SINDIC'!$AS53=2022,variables!$F$41))),0)</f>
        <v>0</v>
      </c>
      <c r="AM53" s="20">
        <f>IF('respostes SINDIC'!AL53=1,(IF('respostes SINDIC'!$AS53=2021,variables!$E$42,IF('respostes SINDIC'!$AS53=2022,variables!$F$42))),0)</f>
        <v>10</v>
      </c>
      <c r="AN53" s="11">
        <f>IF('respostes SINDIC'!AM53=1,(IF('respostes SINDIC'!$AS53=2021,variables!$E$43,IF('respostes SINDIC'!$AS53=2022,variables!$F$43))),0)</f>
        <v>0</v>
      </c>
      <c r="AO53" s="8">
        <f>IF('respostes SINDIC'!AN53=1,(IF('respostes SINDIC'!$AS53=2021,variables!$E$44,IF('respostes SINDIC'!$AS53=2022,variables!$F$44))),0)</f>
        <v>0</v>
      </c>
      <c r="AP53" s="8">
        <f>IF('respostes SINDIC'!AO53=1,(IF('respostes SINDIC'!$AS53=2021,variables!$E$45,IF('respostes SINDIC'!$AS53=2022,variables!$F$45))),0)</f>
        <v>0</v>
      </c>
      <c r="AQ53" s="20">
        <f>IF('respostes SINDIC'!AP53=1,(IF('respostes SINDIC'!$AS53=2021,variables!$E$46,IF('respostes SINDIC'!$AS53=2022,variables!$F$46))),0)</f>
        <v>0</v>
      </c>
      <c r="AT53">
        <v>2021</v>
      </c>
    </row>
    <row r="54" spans="1:46" x14ac:dyDescent="0.3">
      <c r="A54">
        <v>806410007</v>
      </c>
      <c r="B54" t="str">
        <f>VLOOKUP(A54,'ine i comarca'!$A$1:$H$367,6,0)</f>
        <v>Moianès</v>
      </c>
      <c r="C54" t="s">
        <v>104</v>
      </c>
      <c r="D54" t="s">
        <v>41</v>
      </c>
      <c r="E54" t="s">
        <v>42</v>
      </c>
      <c r="F54" t="s">
        <v>48</v>
      </c>
      <c r="G54" s="8">
        <f>IF('respostes SINDIC'!F54=1,(IF('respostes SINDIC'!$AS54=2021,variables!$E$10,IF('respostes SINDIC'!$AS54=2022,variables!$F$10))),0)</f>
        <v>7.5</v>
      </c>
      <c r="H54" s="8">
        <f>IF('respostes SINDIC'!G54=1,(IF('respostes SINDIC'!$AS54=2021,variables!$E$11,IF('respostes SINDIC'!$AS54=2022,variables!$F$11))),0)</f>
        <v>0</v>
      </c>
      <c r="I54" s="14">
        <f>IF('respostes SINDIC'!H54=1,(IF('respostes SINDIC'!$AS54=2021,variables!$E$12,IF('respostes SINDIC'!$AS54=2022,variables!$F$12))),0)</f>
        <v>25</v>
      </c>
      <c r="J54" s="11">
        <f>IF('respostes SINDIC'!I54=1,(IF('respostes SINDIC'!$AS54=2021,variables!$E$13,IF('respostes SINDIC'!$AS54=2022,variables!$F$13))),0)</f>
        <v>2.5</v>
      </c>
      <c r="K54" s="11">
        <f>IF('respostes SINDIC'!J54=1,(IF('respostes SINDIC'!$AS54=2021,variables!$E$14,IF('respostes SINDIC'!$AS54=2022,variables!$F$14))),0)</f>
        <v>0</v>
      </c>
      <c r="L54" s="11">
        <f>IF('respostes SINDIC'!K54=1,(IF('respostes SINDIC'!$AS54=2021,variables!$E$15,IF('respostes SINDIC'!$AS54=2022,variables!$F$15))),0)</f>
        <v>0</v>
      </c>
      <c r="M54" s="11">
        <f>IF('respostes SINDIC'!L54=1,(IF('respostes SINDIC'!$AS54=2021,variables!$E$16,IF('respostes SINDIC'!$AS54=2022,variables!$F$16))),0)</f>
        <v>0</v>
      </c>
      <c r="N54" s="11">
        <f>IF('respostes SINDIC'!M54=1,(IF('respostes SINDIC'!$AS54=2021,variables!$E$17,IF('respostes SINDIC'!$AS54=2022,variables!$F$17))),0)</f>
        <v>0</v>
      </c>
      <c r="O54" s="11">
        <f>IF('respostes SINDIC'!N54="Dintre de termini",(IF('respostes SINDIC'!$AS54=2021,variables!$E$18,IF('respostes SINDIC'!$AS54=2022,variables!$F$18))),0)</f>
        <v>0</v>
      </c>
      <c r="P54" s="16">
        <f>IF('respostes SINDIC'!O54="Null",0,(IF('respostes SINDIC'!$AS54=2021,variables!$E$20,IF('respostes SINDIC'!$AS54=2022,variables!$F$20))))</f>
        <v>25</v>
      </c>
      <c r="Q54" s="16">
        <f>IF('respostes SINDIC'!P54=1,(IF('respostes SINDIC'!$AS54=2021,variables!$E$20,IF('respostes SINDIC'!$AS54=2022,variables!$F$20))),0)</f>
        <v>25</v>
      </c>
      <c r="R54" s="16">
        <f>IF('respostes SINDIC'!Q54=1,(IF('respostes SINDIC'!$AS54=2021,variables!$E$21,IF('respostes SINDIC'!$AS54=2022,variables!$F$21))),0)</f>
        <v>0</v>
      </c>
      <c r="S54" s="16">
        <f>IF('respostes SINDIC'!R54=1,(IF('respostes SINDIC'!$AS54=2021,variables!$E$22,IF('respostes SINDIC'!$AS54=2022,variables!$F$22))),0)</f>
        <v>0</v>
      </c>
      <c r="T54" s="11">
        <f>IF('respostes SINDIC'!S54=1,(IF('respostes SINDIC'!$AS54=2021,variables!$E$23,IF('respostes SINDIC'!$AS54=2022,variables!$F$23))),0)</f>
        <v>35</v>
      </c>
      <c r="U54" s="14">
        <f>IF('respostes SINDIC'!T54=1,(IF('respostes SINDIC'!$AS54=2021,variables!$E$24,IF('respostes SINDIC'!$AS54=2022,variables!$F$24))),0)</f>
        <v>25</v>
      </c>
      <c r="V54" s="8">
        <f>IF('respostes SINDIC'!U54=1,(IF('respostes SINDIC'!$AS54=2021,variables!$E$25,IF('respostes SINDIC'!$AS54=2022,variables!$F$25))),0)</f>
        <v>20</v>
      </c>
      <c r="W54" s="8">
        <f>IF('respostes SINDIC'!V54=1,(IF('respostes SINDIC'!$AS54=2021,variables!$E$26,IF('respostes SINDIC'!$AS54=2022,variables!$F$26))),0)</f>
        <v>5</v>
      </c>
      <c r="X54" s="8">
        <f>IF('respostes SINDIC'!W54=1,(IF('respostes SINDIC'!$AS54=2021,variables!$E$27,IF('respostes SINDIC'!$AS54=2022,variables!$F$27))),0)</f>
        <v>10</v>
      </c>
      <c r="Y54" s="11">
        <f>IF('respostes SINDIC'!X54=1,(IF('respostes SINDIC'!$AS54=2021,variables!$E$28,IF('respostes SINDIC'!$AS54=2022,variables!$F$28))),0)</f>
        <v>0</v>
      </c>
      <c r="Z54" s="11">
        <f>IF('respostes SINDIC'!Y54=1,(IF('respostes SINDIC'!$AS54=2021,variables!$E$29,IF('respostes SINDIC'!$AS54=2022,variables!$F$29))),0)</f>
        <v>30</v>
      </c>
      <c r="AA54" s="18">
        <f>IF('respostes SINDIC'!Z54=1,(IF('respostes SINDIC'!$AS54=2021,variables!$E$30,IF('respostes SINDIC'!$AS54=2022,variables!$F$30))),0)</f>
        <v>25</v>
      </c>
      <c r="AB54" s="18">
        <f>IF('respostes SINDIC'!AA54=1,(IF('respostes SINDIC'!$AS54=2021,variables!$E$31,IF('respostes SINDIC'!$AS54=2022,variables!$F$31))),0)</f>
        <v>25</v>
      </c>
      <c r="AC54" s="18">
        <f>IF('respostes SINDIC'!AB54=1,(IF('respostes SINDIC'!$AS54=2021,variables!$E$32,IF('respostes SINDIC'!$AS54=2022,variables!$F$32))),0)</f>
        <v>25</v>
      </c>
      <c r="AD54" s="18">
        <f>IF('respostes SINDIC'!AC54=1,(IF('respostes SINDIC'!$AS54=2021,variables!$E$33,IF('respostes SINDIC'!$AS54=2022,variables!$F$33))),0)</f>
        <v>0</v>
      </c>
      <c r="AE54" s="20">
        <f>IF('respostes SINDIC'!AD54=1,(IF('respostes SINDIC'!$AS54=2021,variables!$E$34,IF('respostes SINDIC'!$AS54=2022,variables!$F$34))),0)</f>
        <v>0</v>
      </c>
      <c r="AF54" s="20">
        <f>IF('respostes SINDIC'!AE54=1,(IF('respostes SINDIC'!$AS54=2021,variables!$E$35,IF('respostes SINDIC'!$AS54=2022,variables!$F$35))),0)</f>
        <v>0</v>
      </c>
      <c r="AG54" s="20">
        <f>IF('respostes SINDIC'!AF54=1,(IF('respostes SINDIC'!$AS54=2021,variables!$E$36,IF('respostes SINDIC'!$AS54=2022,variables!$F$36))),0)</f>
        <v>0</v>
      </c>
      <c r="AH54" s="20">
        <f>IF('respostes SINDIC'!AG54=1,(IF('respostes SINDIC'!$AS54=2021,variables!$E$37,IF('respostes SINDIC'!$AS54=2022,variables!$F$37))),0)</f>
        <v>0</v>
      </c>
      <c r="AI54" s="14">
        <f>IF('respostes SINDIC'!AH54=1,(IF('respostes SINDIC'!$AS54=2021,variables!$E$38,IF('respostes SINDIC'!$AS54=2022,variables!$F$38))),0)</f>
        <v>25</v>
      </c>
      <c r="AJ54" s="20">
        <f>IF('respostes SINDIC'!AI54=1,(IF('respostes SINDIC'!$AS54=2021,variables!$E$39,IF('respostes SINDIC'!$AS54=2022,variables!$F$39))),0)</f>
        <v>0</v>
      </c>
      <c r="AK54" s="14">
        <f>IF('respostes SINDIC'!AJ54=1,(IF('respostes SINDIC'!$AS54=2021,variables!$E$40,IF('respostes SINDIC'!$AS54=2022,variables!$F$40))),0)</f>
        <v>25</v>
      </c>
      <c r="AL54" s="8">
        <f>IF('respostes SINDIC'!AK54=0,(IF('respostes SINDIC'!$AS54=2021,variables!$E$41,IF('respostes SINDIC'!$AS54=2022,variables!$F$41))),0)</f>
        <v>0</v>
      </c>
      <c r="AM54" s="20">
        <f>IF('respostes SINDIC'!AL54=1,(IF('respostes SINDIC'!$AS54=2021,variables!$E$42,IF('respostes SINDIC'!$AS54=2022,variables!$F$42))),0)</f>
        <v>10</v>
      </c>
      <c r="AN54" s="11">
        <f>IF('respostes SINDIC'!AM54=1,(IF('respostes SINDIC'!$AS54=2021,variables!$E$43,IF('respostes SINDIC'!$AS54=2022,variables!$F$43))),0)</f>
        <v>0</v>
      </c>
      <c r="AO54" s="8">
        <f>IF('respostes SINDIC'!AN54=1,(IF('respostes SINDIC'!$AS54=2021,variables!$E$44,IF('respostes SINDIC'!$AS54=2022,variables!$F$44))),0)</f>
        <v>0</v>
      </c>
      <c r="AP54" s="8">
        <f>IF('respostes SINDIC'!AO54=1,(IF('respostes SINDIC'!$AS54=2021,variables!$E$45,IF('respostes SINDIC'!$AS54=2022,variables!$F$45))),0)</f>
        <v>0</v>
      </c>
      <c r="AQ54" s="20">
        <f>IF('respostes SINDIC'!AP54=1,(IF('respostes SINDIC'!$AS54=2021,variables!$E$46,IF('respostes SINDIC'!$AS54=2022,variables!$F$46))),0)</f>
        <v>0</v>
      </c>
      <c r="AT54">
        <v>2021</v>
      </c>
    </row>
    <row r="55" spans="1:46" x14ac:dyDescent="0.3">
      <c r="A55">
        <v>806540003</v>
      </c>
      <c r="B55" t="str">
        <f>VLOOKUP(A55,'ine i comarca'!$A$1:$H$367,6,0)</f>
        <v>Alt Penedès</v>
      </c>
      <c r="C55" t="s">
        <v>105</v>
      </c>
      <c r="D55" t="s">
        <v>41</v>
      </c>
      <c r="E55" t="s">
        <v>42</v>
      </c>
      <c r="F55" t="s">
        <v>48</v>
      </c>
      <c r="G55" s="8">
        <f>IF('respostes SINDIC'!F55=1,(IF('respostes SINDIC'!$AS55=2021,variables!$E$10,IF('respostes SINDIC'!$AS55=2022,variables!$F$10))),0)</f>
        <v>7.5</v>
      </c>
      <c r="H55" s="8">
        <f>IF('respostes SINDIC'!G55=1,(IF('respostes SINDIC'!$AS55=2021,variables!$E$11,IF('respostes SINDIC'!$AS55=2022,variables!$F$11))),0)</f>
        <v>7.5</v>
      </c>
      <c r="I55" s="14">
        <f>IF('respostes SINDIC'!H55=1,(IF('respostes SINDIC'!$AS55=2021,variables!$E$12,IF('respostes SINDIC'!$AS55=2022,variables!$F$12))),0)</f>
        <v>25</v>
      </c>
      <c r="J55" s="11">
        <f>IF('respostes SINDIC'!I55=1,(IF('respostes SINDIC'!$AS55=2021,variables!$E$13,IF('respostes SINDIC'!$AS55=2022,variables!$F$13))),0)</f>
        <v>2.5</v>
      </c>
      <c r="K55" s="11">
        <f>IF('respostes SINDIC'!J55=1,(IF('respostes SINDIC'!$AS55=2021,variables!$E$14,IF('respostes SINDIC'!$AS55=2022,variables!$F$14))),0)</f>
        <v>0</v>
      </c>
      <c r="L55" s="11">
        <f>IF('respostes SINDIC'!K55=1,(IF('respostes SINDIC'!$AS55=2021,variables!$E$15,IF('respostes SINDIC'!$AS55=2022,variables!$F$15))),0)</f>
        <v>0</v>
      </c>
      <c r="M55" s="11">
        <f>IF('respostes SINDIC'!L55=1,(IF('respostes SINDIC'!$AS55=2021,variables!$E$16,IF('respostes SINDIC'!$AS55=2022,variables!$F$16))),0)</f>
        <v>0</v>
      </c>
      <c r="N55" s="11">
        <f>IF('respostes SINDIC'!M55=1,(IF('respostes SINDIC'!$AS55=2021,variables!$E$17,IF('respostes SINDIC'!$AS55=2022,variables!$F$17))),0)</f>
        <v>0</v>
      </c>
      <c r="O55" s="11">
        <f>IF('respostes SINDIC'!N55="Dintre de termini",(IF('respostes SINDIC'!$AS55=2021,variables!$E$18,IF('respostes SINDIC'!$AS55=2022,variables!$F$18))),0)</f>
        <v>0</v>
      </c>
      <c r="P55" s="16">
        <f>IF('respostes SINDIC'!O55="Null",0,(IF('respostes SINDIC'!$AS55=2021,variables!$E$20,IF('respostes SINDIC'!$AS55=2022,variables!$F$20))))</f>
        <v>0</v>
      </c>
      <c r="Q55" s="16">
        <f>IF('respostes SINDIC'!P55=1,(IF('respostes SINDIC'!$AS55=2021,variables!$E$20,IF('respostes SINDIC'!$AS55=2022,variables!$F$20))),0)</f>
        <v>0</v>
      </c>
      <c r="R55" s="16">
        <f>IF('respostes SINDIC'!Q55=1,(IF('respostes SINDIC'!$AS55=2021,variables!$E$21,IF('respostes SINDIC'!$AS55=2022,variables!$F$21))),0)</f>
        <v>0</v>
      </c>
      <c r="S55" s="16">
        <f>IF('respostes SINDIC'!R55=1,(IF('respostes SINDIC'!$AS55=2021,variables!$E$22,IF('respostes SINDIC'!$AS55=2022,variables!$F$22))),0)</f>
        <v>0</v>
      </c>
      <c r="T55" s="11">
        <f>IF('respostes SINDIC'!S55=1,(IF('respostes SINDIC'!$AS55=2021,variables!$E$23,IF('respostes SINDIC'!$AS55=2022,variables!$F$23))),0)</f>
        <v>0</v>
      </c>
      <c r="U55" s="14">
        <f>IF('respostes SINDIC'!T55=1,(IF('respostes SINDIC'!$AS55=2021,variables!$E$24,IF('respostes SINDIC'!$AS55=2022,variables!$F$24))),0)</f>
        <v>0</v>
      </c>
      <c r="V55" s="8">
        <f>IF('respostes SINDIC'!U55=1,(IF('respostes SINDIC'!$AS55=2021,variables!$E$25,IF('respostes SINDIC'!$AS55=2022,variables!$F$25))),0)</f>
        <v>20</v>
      </c>
      <c r="W55" s="8">
        <f>IF('respostes SINDIC'!V55=1,(IF('respostes SINDIC'!$AS55=2021,variables!$E$26,IF('respostes SINDIC'!$AS55=2022,variables!$F$26))),0)</f>
        <v>5</v>
      </c>
      <c r="X55" s="8">
        <f>IF('respostes SINDIC'!W55=1,(IF('respostes SINDIC'!$AS55=2021,variables!$E$27,IF('respostes SINDIC'!$AS55=2022,variables!$F$27))),0)</f>
        <v>10</v>
      </c>
      <c r="Y55" s="11">
        <f>IF('respostes SINDIC'!X55=1,(IF('respostes SINDIC'!$AS55=2021,variables!$E$28,IF('respostes SINDIC'!$AS55=2022,variables!$F$28))),0)</f>
        <v>0</v>
      </c>
      <c r="Z55" s="11">
        <f>IF('respostes SINDIC'!Y55=1,(IF('respostes SINDIC'!$AS55=2021,variables!$E$29,IF('respostes SINDIC'!$AS55=2022,variables!$F$29))),0)</f>
        <v>0</v>
      </c>
      <c r="AA55" s="18">
        <f>IF('respostes SINDIC'!Z55=1,(IF('respostes SINDIC'!$AS55=2021,variables!$E$30,IF('respostes SINDIC'!$AS55=2022,variables!$F$30))),0)</f>
        <v>25</v>
      </c>
      <c r="AB55" s="18">
        <f>IF('respostes SINDIC'!AA55=1,(IF('respostes SINDIC'!$AS55=2021,variables!$E$31,IF('respostes SINDIC'!$AS55=2022,variables!$F$31))),0)</f>
        <v>0</v>
      </c>
      <c r="AC55" s="18">
        <f>IF('respostes SINDIC'!AB55=1,(IF('respostes SINDIC'!$AS55=2021,variables!$E$32,IF('respostes SINDIC'!$AS55=2022,variables!$F$32))),0)</f>
        <v>0</v>
      </c>
      <c r="AD55" s="18">
        <f>IF('respostes SINDIC'!AC55=1,(IF('respostes SINDIC'!$AS55=2021,variables!$E$33,IF('respostes SINDIC'!$AS55=2022,variables!$F$33))),0)</f>
        <v>0</v>
      </c>
      <c r="AE55" s="20">
        <f>IF('respostes SINDIC'!AD55=1,(IF('respostes SINDIC'!$AS55=2021,variables!$E$34,IF('respostes SINDIC'!$AS55=2022,variables!$F$34))),0)</f>
        <v>0</v>
      </c>
      <c r="AF55" s="20">
        <f>IF('respostes SINDIC'!AE55=1,(IF('respostes SINDIC'!$AS55=2021,variables!$E$35,IF('respostes SINDIC'!$AS55=2022,variables!$F$35))),0)</f>
        <v>0</v>
      </c>
      <c r="AG55" s="20">
        <f>IF('respostes SINDIC'!AF55=1,(IF('respostes SINDIC'!$AS55=2021,variables!$E$36,IF('respostes SINDIC'!$AS55=2022,variables!$F$36))),0)</f>
        <v>0</v>
      </c>
      <c r="AH55" s="20">
        <f>IF('respostes SINDIC'!AG55=1,(IF('respostes SINDIC'!$AS55=2021,variables!$E$37,IF('respostes SINDIC'!$AS55=2022,variables!$F$37))),0)</f>
        <v>0</v>
      </c>
      <c r="AI55" s="14">
        <f>IF('respostes SINDIC'!AH55=1,(IF('respostes SINDIC'!$AS55=2021,variables!$E$38,IF('respostes SINDIC'!$AS55=2022,variables!$F$38))),0)</f>
        <v>25</v>
      </c>
      <c r="AJ55" s="20">
        <f>IF('respostes SINDIC'!AI55=1,(IF('respostes SINDIC'!$AS55=2021,variables!$E$39,IF('respostes SINDIC'!$AS55=2022,variables!$F$39))),0)</f>
        <v>0</v>
      </c>
      <c r="AK55" s="14">
        <f>IF('respostes SINDIC'!AJ55=1,(IF('respostes SINDIC'!$AS55=2021,variables!$E$40,IF('respostes SINDIC'!$AS55=2022,variables!$F$40))),0)</f>
        <v>0</v>
      </c>
      <c r="AL55" s="8">
        <f>IF('respostes SINDIC'!AK55=0,(IF('respostes SINDIC'!$AS55=2021,variables!$E$41,IF('respostes SINDIC'!$AS55=2022,variables!$F$41))),0)</f>
        <v>0</v>
      </c>
      <c r="AM55" s="20">
        <f>IF('respostes SINDIC'!AL55=1,(IF('respostes SINDIC'!$AS55=2021,variables!$E$42,IF('respostes SINDIC'!$AS55=2022,variables!$F$42))),0)</f>
        <v>0</v>
      </c>
      <c r="AN55" s="11">
        <f>IF('respostes SINDIC'!AM55=1,(IF('respostes SINDIC'!$AS55=2021,variables!$E$43,IF('respostes SINDIC'!$AS55=2022,variables!$F$43))),0)</f>
        <v>0</v>
      </c>
      <c r="AO55" s="8">
        <f>IF('respostes SINDIC'!AN55=1,(IF('respostes SINDIC'!$AS55=2021,variables!$E$44,IF('respostes SINDIC'!$AS55=2022,variables!$F$44))),0)</f>
        <v>0</v>
      </c>
      <c r="AP55" s="8">
        <f>IF('respostes SINDIC'!AO55=1,(IF('respostes SINDIC'!$AS55=2021,variables!$E$45,IF('respostes SINDIC'!$AS55=2022,variables!$F$45))),0)</f>
        <v>0</v>
      </c>
      <c r="AQ55" s="20">
        <f>IF('respostes SINDIC'!AP55=1,(IF('respostes SINDIC'!$AS55=2021,variables!$E$46,IF('respostes SINDIC'!$AS55=2022,variables!$F$46))),0)</f>
        <v>0</v>
      </c>
      <c r="AT55">
        <v>2021</v>
      </c>
    </row>
    <row r="56" spans="1:46" x14ac:dyDescent="0.3">
      <c r="A56">
        <v>806670005</v>
      </c>
      <c r="B56" t="str">
        <f>VLOOKUP(A56,'ine i comarca'!$A$1:$H$367,6,0)</f>
        <v>Baix Llobregat</v>
      </c>
      <c r="C56" t="s">
        <v>106</v>
      </c>
      <c r="D56" t="s">
        <v>41</v>
      </c>
      <c r="E56" t="s">
        <v>42</v>
      </c>
      <c r="F56" t="s">
        <v>48</v>
      </c>
      <c r="G56" s="8">
        <f>IF('respostes SINDIC'!F56=1,(IF('respostes SINDIC'!$AS56=2021,variables!$E$10,IF('respostes SINDIC'!$AS56=2022,variables!$F$10))),0)</f>
        <v>7.5</v>
      </c>
      <c r="H56" s="8">
        <f>IF('respostes SINDIC'!G56=1,(IF('respostes SINDIC'!$AS56=2021,variables!$E$11,IF('respostes SINDIC'!$AS56=2022,variables!$F$11))),0)</f>
        <v>7.5</v>
      </c>
      <c r="I56" s="14">
        <f>IF('respostes SINDIC'!H56=1,(IF('respostes SINDIC'!$AS56=2021,variables!$E$12,IF('respostes SINDIC'!$AS56=2022,variables!$F$12))),0)</f>
        <v>25</v>
      </c>
      <c r="J56" s="11">
        <f>IF('respostes SINDIC'!I56=1,(IF('respostes SINDIC'!$AS56=2021,variables!$E$13,IF('respostes SINDIC'!$AS56=2022,variables!$F$13))),0)</f>
        <v>2.5</v>
      </c>
      <c r="K56" s="11">
        <f>IF('respostes SINDIC'!J56=1,(IF('respostes SINDIC'!$AS56=2021,variables!$E$14,IF('respostes SINDIC'!$AS56=2022,variables!$F$14))),0)</f>
        <v>0</v>
      </c>
      <c r="L56" s="11">
        <f>IF('respostes SINDIC'!K56=1,(IF('respostes SINDIC'!$AS56=2021,variables!$E$15,IF('respostes SINDIC'!$AS56=2022,variables!$F$15))),0)</f>
        <v>0</v>
      </c>
      <c r="M56" s="11">
        <f>IF('respostes SINDIC'!L56=1,(IF('respostes SINDIC'!$AS56=2021,variables!$E$16,IF('respostes SINDIC'!$AS56=2022,variables!$F$16))),0)</f>
        <v>0</v>
      </c>
      <c r="N56" s="11">
        <f>IF('respostes SINDIC'!M56=1,(IF('respostes SINDIC'!$AS56=2021,variables!$E$17,IF('respostes SINDIC'!$AS56=2022,variables!$F$17))),0)</f>
        <v>0</v>
      </c>
      <c r="O56" s="11">
        <f>IF('respostes SINDIC'!N56="Dintre de termini",(IF('respostes SINDIC'!$AS56=2021,variables!$E$18,IF('respostes SINDIC'!$AS56=2022,variables!$F$18))),0)</f>
        <v>0</v>
      </c>
      <c r="P56" s="16">
        <f>IF('respostes SINDIC'!O56="Null",0,(IF('respostes SINDIC'!$AS56=2021,variables!$E$20,IF('respostes SINDIC'!$AS56=2022,variables!$F$20))))</f>
        <v>25</v>
      </c>
      <c r="Q56" s="16">
        <f>IF('respostes SINDIC'!P56=1,(IF('respostes SINDIC'!$AS56=2021,variables!$E$20,IF('respostes SINDIC'!$AS56=2022,variables!$F$20))),0)</f>
        <v>25</v>
      </c>
      <c r="R56" s="16">
        <f>IF('respostes SINDIC'!Q56=1,(IF('respostes SINDIC'!$AS56=2021,variables!$E$21,IF('respostes SINDIC'!$AS56=2022,variables!$F$21))),0)</f>
        <v>25</v>
      </c>
      <c r="S56" s="16">
        <f>IF('respostes SINDIC'!R56=1,(IF('respostes SINDIC'!$AS56=2021,variables!$E$22,IF('respostes SINDIC'!$AS56=2022,variables!$F$22))),0)</f>
        <v>25</v>
      </c>
      <c r="T56" s="11">
        <f>IF('respostes SINDIC'!S56=1,(IF('respostes SINDIC'!$AS56=2021,variables!$E$23,IF('respostes SINDIC'!$AS56=2022,variables!$F$23))),0)</f>
        <v>35</v>
      </c>
      <c r="U56" s="14">
        <f>IF('respostes SINDIC'!T56=1,(IF('respostes SINDIC'!$AS56=2021,variables!$E$24,IF('respostes SINDIC'!$AS56=2022,variables!$F$24))),0)</f>
        <v>25</v>
      </c>
      <c r="V56" s="8">
        <f>IF('respostes SINDIC'!U56=1,(IF('respostes SINDIC'!$AS56=2021,variables!$E$25,IF('respostes SINDIC'!$AS56=2022,variables!$F$25))),0)</f>
        <v>20</v>
      </c>
      <c r="W56" s="8">
        <f>IF('respostes SINDIC'!V56=1,(IF('respostes SINDIC'!$AS56=2021,variables!$E$26,IF('respostes SINDIC'!$AS56=2022,variables!$F$26))),0)</f>
        <v>5</v>
      </c>
      <c r="X56" s="8">
        <f>IF('respostes SINDIC'!W56=1,(IF('respostes SINDIC'!$AS56=2021,variables!$E$27,IF('respostes SINDIC'!$AS56=2022,variables!$F$27))),0)</f>
        <v>10</v>
      </c>
      <c r="Y56" s="11">
        <f>IF('respostes SINDIC'!X56=1,(IF('respostes SINDIC'!$AS56=2021,variables!$E$28,IF('respostes SINDIC'!$AS56=2022,variables!$F$28))),0)</f>
        <v>0</v>
      </c>
      <c r="Z56" s="11">
        <f>IF('respostes SINDIC'!Y56=1,(IF('respostes SINDIC'!$AS56=2021,variables!$E$29,IF('respostes SINDIC'!$AS56=2022,variables!$F$29))),0)</f>
        <v>30</v>
      </c>
      <c r="AA56" s="18">
        <f>IF('respostes SINDIC'!Z56=1,(IF('respostes SINDIC'!$AS56=2021,variables!$E$30,IF('respostes SINDIC'!$AS56=2022,variables!$F$30))),0)</f>
        <v>25</v>
      </c>
      <c r="AB56" s="18">
        <f>IF('respostes SINDIC'!AA56=1,(IF('respostes SINDIC'!$AS56=2021,variables!$E$31,IF('respostes SINDIC'!$AS56=2022,variables!$F$31))),0)</f>
        <v>25</v>
      </c>
      <c r="AC56" s="18">
        <f>IF('respostes SINDIC'!AB56=1,(IF('respostes SINDIC'!$AS56=2021,variables!$E$32,IF('respostes SINDIC'!$AS56=2022,variables!$F$32))),0)</f>
        <v>25</v>
      </c>
      <c r="AD56" s="18">
        <f>IF('respostes SINDIC'!AC56=1,(IF('respostes SINDIC'!$AS56=2021,variables!$E$33,IF('respostes SINDIC'!$AS56=2022,variables!$F$33))),0)</f>
        <v>0</v>
      </c>
      <c r="AE56" s="20">
        <f>IF('respostes SINDIC'!AD56=1,(IF('respostes SINDIC'!$AS56=2021,variables!$E$34,IF('respostes SINDIC'!$AS56=2022,variables!$F$34))),0)</f>
        <v>0</v>
      </c>
      <c r="AF56" s="20">
        <f>IF('respostes SINDIC'!AE56=1,(IF('respostes SINDIC'!$AS56=2021,variables!$E$35,IF('respostes SINDIC'!$AS56=2022,variables!$F$35))),0)</f>
        <v>0</v>
      </c>
      <c r="AG56" s="20">
        <f>IF('respostes SINDIC'!AF56=1,(IF('respostes SINDIC'!$AS56=2021,variables!$E$36,IF('respostes SINDIC'!$AS56=2022,variables!$F$36))),0)</f>
        <v>0</v>
      </c>
      <c r="AH56" s="20">
        <f>IF('respostes SINDIC'!AG56=1,(IF('respostes SINDIC'!$AS56=2021,variables!$E$37,IF('respostes SINDIC'!$AS56=2022,variables!$F$37))),0)</f>
        <v>0</v>
      </c>
      <c r="AI56" s="14">
        <f>IF('respostes SINDIC'!AH56=1,(IF('respostes SINDIC'!$AS56=2021,variables!$E$38,IF('respostes SINDIC'!$AS56=2022,variables!$F$38))),0)</f>
        <v>25</v>
      </c>
      <c r="AJ56" s="20">
        <f>IF('respostes SINDIC'!AI56=1,(IF('respostes SINDIC'!$AS56=2021,variables!$E$39,IF('respostes SINDIC'!$AS56=2022,variables!$F$39))),0)</f>
        <v>20</v>
      </c>
      <c r="AK56" s="14">
        <f>IF('respostes SINDIC'!AJ56=1,(IF('respostes SINDIC'!$AS56=2021,variables!$E$40,IF('respostes SINDIC'!$AS56=2022,variables!$F$40))),0)</f>
        <v>25</v>
      </c>
      <c r="AL56" s="8">
        <f>IF('respostes SINDIC'!AK56=0,(IF('respostes SINDIC'!$AS56=2021,variables!$E$41,IF('respostes SINDIC'!$AS56=2022,variables!$F$41))),0)</f>
        <v>0</v>
      </c>
      <c r="AM56" s="20">
        <f>IF('respostes SINDIC'!AL56=1,(IF('respostes SINDIC'!$AS56=2021,variables!$E$42,IF('respostes SINDIC'!$AS56=2022,variables!$F$42))),0)</f>
        <v>10</v>
      </c>
      <c r="AN56" s="11">
        <f>IF('respostes SINDIC'!AM56=1,(IF('respostes SINDIC'!$AS56=2021,variables!$E$43,IF('respostes SINDIC'!$AS56=2022,variables!$F$43))),0)</f>
        <v>0</v>
      </c>
      <c r="AO56" s="8">
        <f>IF('respostes SINDIC'!AN56=1,(IF('respostes SINDIC'!$AS56=2021,variables!$E$44,IF('respostes SINDIC'!$AS56=2022,variables!$F$44))),0)</f>
        <v>0</v>
      </c>
      <c r="AP56" s="8">
        <f>IF('respostes SINDIC'!AO56=1,(IF('respostes SINDIC'!$AS56=2021,variables!$E$45,IF('respostes SINDIC'!$AS56=2022,variables!$F$45))),0)</f>
        <v>0</v>
      </c>
      <c r="AQ56" s="20">
        <f>IF('respostes SINDIC'!AP56=1,(IF('respostes SINDIC'!$AS56=2021,variables!$E$46,IF('respostes SINDIC'!$AS56=2022,variables!$F$46))),0)</f>
        <v>0</v>
      </c>
      <c r="AT56">
        <v>2021</v>
      </c>
    </row>
    <row r="57" spans="1:46" x14ac:dyDescent="0.3">
      <c r="A57">
        <v>806730008</v>
      </c>
      <c r="B57" t="str">
        <f>VLOOKUP(A57,'ine i comarca'!$A$1:$H$367,6,0)</f>
        <v>Osona</v>
      </c>
      <c r="C57" t="s">
        <v>107</v>
      </c>
      <c r="D57" t="s">
        <v>41</v>
      </c>
      <c r="E57" t="s">
        <v>42</v>
      </c>
      <c r="F57" t="s">
        <v>43</v>
      </c>
      <c r="G57" s="8">
        <f>IF('respostes SINDIC'!F57=1,(IF('respostes SINDIC'!$AS57=2021,variables!$E$10,IF('respostes SINDIC'!$AS57=2022,variables!$F$10))),0)</f>
        <v>7.5</v>
      </c>
      <c r="H57" s="8">
        <f>IF('respostes SINDIC'!G57=1,(IF('respostes SINDIC'!$AS57=2021,variables!$E$11,IF('respostes SINDIC'!$AS57=2022,variables!$F$11))),0)</f>
        <v>7.5</v>
      </c>
      <c r="I57" s="14">
        <f>IF('respostes SINDIC'!H57=1,(IF('respostes SINDIC'!$AS57=2021,variables!$E$12,IF('respostes SINDIC'!$AS57=2022,variables!$F$12))),0)</f>
        <v>25</v>
      </c>
      <c r="J57" s="11">
        <f>IF('respostes SINDIC'!I57=1,(IF('respostes SINDIC'!$AS57=2021,variables!$E$13,IF('respostes SINDIC'!$AS57=2022,variables!$F$13))),0)</f>
        <v>2.5</v>
      </c>
      <c r="K57" s="11">
        <f>IF('respostes SINDIC'!J57=1,(IF('respostes SINDIC'!$AS57=2021,variables!$E$14,IF('respostes SINDIC'!$AS57=2022,variables!$F$14))),0)</f>
        <v>0</v>
      </c>
      <c r="L57" s="11">
        <f>IF('respostes SINDIC'!K57=1,(IF('respostes SINDIC'!$AS57=2021,variables!$E$15,IF('respostes SINDIC'!$AS57=2022,variables!$F$15))),0)</f>
        <v>0</v>
      </c>
      <c r="M57" s="11">
        <f>IF('respostes SINDIC'!L57=1,(IF('respostes SINDIC'!$AS57=2021,variables!$E$16,IF('respostes SINDIC'!$AS57=2022,variables!$F$16))),0)</f>
        <v>0</v>
      </c>
      <c r="N57" s="11">
        <f>IF('respostes SINDIC'!M57=1,(IF('respostes SINDIC'!$AS57=2021,variables!$E$17,IF('respostes SINDIC'!$AS57=2022,variables!$F$17))),0)</f>
        <v>0</v>
      </c>
      <c r="O57" s="11">
        <f>IF('respostes SINDIC'!N57="Dintre de termini",(IF('respostes SINDIC'!$AS57=2021,variables!$E$18,IF('respostes SINDIC'!$AS57=2022,variables!$F$18))),0)</f>
        <v>0</v>
      </c>
      <c r="P57" s="16">
        <f>IF('respostes SINDIC'!O57="Null",0,(IF('respostes SINDIC'!$AS57=2021,variables!$E$20,IF('respostes SINDIC'!$AS57=2022,variables!$F$20))))</f>
        <v>25</v>
      </c>
      <c r="Q57" s="16">
        <f>IF('respostes SINDIC'!P57=1,(IF('respostes SINDIC'!$AS57=2021,variables!$E$20,IF('respostes SINDIC'!$AS57=2022,variables!$F$20))),0)</f>
        <v>25</v>
      </c>
      <c r="R57" s="16">
        <f>IF('respostes SINDIC'!Q57=1,(IF('respostes SINDIC'!$AS57=2021,variables!$E$21,IF('respostes SINDIC'!$AS57=2022,variables!$F$21))),0)</f>
        <v>0</v>
      </c>
      <c r="S57" s="16">
        <f>IF('respostes SINDIC'!R57=1,(IF('respostes SINDIC'!$AS57=2021,variables!$E$22,IF('respostes SINDIC'!$AS57=2022,variables!$F$22))),0)</f>
        <v>0</v>
      </c>
      <c r="T57" s="11">
        <f>IF('respostes SINDIC'!S57=1,(IF('respostes SINDIC'!$AS57=2021,variables!$E$23,IF('respostes SINDIC'!$AS57=2022,variables!$F$23))),0)</f>
        <v>35</v>
      </c>
      <c r="U57" s="14">
        <f>IF('respostes SINDIC'!T57=1,(IF('respostes SINDIC'!$AS57=2021,variables!$E$24,IF('respostes SINDIC'!$AS57=2022,variables!$F$24))),0)</f>
        <v>25</v>
      </c>
      <c r="V57" s="8">
        <f>IF('respostes SINDIC'!U57=1,(IF('respostes SINDIC'!$AS57=2021,variables!$E$25,IF('respostes SINDIC'!$AS57=2022,variables!$F$25))),0)</f>
        <v>20</v>
      </c>
      <c r="W57" s="8">
        <f>IF('respostes SINDIC'!V57=1,(IF('respostes SINDIC'!$AS57=2021,variables!$E$26,IF('respostes SINDIC'!$AS57=2022,variables!$F$26))),0)</f>
        <v>5</v>
      </c>
      <c r="X57" s="8">
        <f>IF('respostes SINDIC'!W57=1,(IF('respostes SINDIC'!$AS57=2021,variables!$E$27,IF('respostes SINDIC'!$AS57=2022,variables!$F$27))),0)</f>
        <v>10</v>
      </c>
      <c r="Y57" s="11">
        <f>IF('respostes SINDIC'!X57=1,(IF('respostes SINDIC'!$AS57=2021,variables!$E$28,IF('respostes SINDIC'!$AS57=2022,variables!$F$28))),0)</f>
        <v>0</v>
      </c>
      <c r="Z57" s="11">
        <f>IF('respostes SINDIC'!Y57=1,(IF('respostes SINDIC'!$AS57=2021,variables!$E$29,IF('respostes SINDIC'!$AS57=2022,variables!$F$29))),0)</f>
        <v>30</v>
      </c>
      <c r="AA57" s="18">
        <f>IF('respostes SINDIC'!Z57=1,(IF('respostes SINDIC'!$AS57=2021,variables!$E$30,IF('respostes SINDIC'!$AS57=2022,variables!$F$30))),0)</f>
        <v>25</v>
      </c>
      <c r="AB57" s="18">
        <f>IF('respostes SINDIC'!AA57=1,(IF('respostes SINDIC'!$AS57=2021,variables!$E$31,IF('respostes SINDIC'!$AS57=2022,variables!$F$31))),0)</f>
        <v>0</v>
      </c>
      <c r="AC57" s="18">
        <f>IF('respostes SINDIC'!AB57=1,(IF('respostes SINDIC'!$AS57=2021,variables!$E$32,IF('respostes SINDIC'!$AS57=2022,variables!$F$32))),0)</f>
        <v>25</v>
      </c>
      <c r="AD57" s="18">
        <f>IF('respostes SINDIC'!AC57=1,(IF('respostes SINDIC'!$AS57=2021,variables!$E$33,IF('respostes SINDIC'!$AS57=2022,variables!$F$33))),0)</f>
        <v>0</v>
      </c>
      <c r="AE57" s="20">
        <f>IF('respostes SINDIC'!AD57=1,(IF('respostes SINDIC'!$AS57=2021,variables!$E$34,IF('respostes SINDIC'!$AS57=2022,variables!$F$34))),0)</f>
        <v>0</v>
      </c>
      <c r="AF57" s="20">
        <f>IF('respostes SINDIC'!AE57=1,(IF('respostes SINDIC'!$AS57=2021,variables!$E$35,IF('respostes SINDIC'!$AS57=2022,variables!$F$35))),0)</f>
        <v>0</v>
      </c>
      <c r="AG57" s="20">
        <f>IF('respostes SINDIC'!AF57=1,(IF('respostes SINDIC'!$AS57=2021,variables!$E$36,IF('respostes SINDIC'!$AS57=2022,variables!$F$36))),0)</f>
        <v>0</v>
      </c>
      <c r="AH57" s="20">
        <f>IF('respostes SINDIC'!AG57=1,(IF('respostes SINDIC'!$AS57=2021,variables!$E$37,IF('respostes SINDIC'!$AS57=2022,variables!$F$37))),0)</f>
        <v>0</v>
      </c>
      <c r="AI57" s="14">
        <f>IF('respostes SINDIC'!AH57=1,(IF('respostes SINDIC'!$AS57=2021,variables!$E$38,IF('respostes SINDIC'!$AS57=2022,variables!$F$38))),0)</f>
        <v>25</v>
      </c>
      <c r="AJ57" s="20">
        <f>IF('respostes SINDIC'!AI57=1,(IF('respostes SINDIC'!$AS57=2021,variables!$E$39,IF('respostes SINDIC'!$AS57=2022,variables!$F$39))),0)</f>
        <v>20</v>
      </c>
      <c r="AK57" s="14">
        <f>IF('respostes SINDIC'!AJ57=1,(IF('respostes SINDIC'!$AS57=2021,variables!$E$40,IF('respostes SINDIC'!$AS57=2022,variables!$F$40))),0)</f>
        <v>25</v>
      </c>
      <c r="AL57" s="8">
        <f>IF('respostes SINDIC'!AK57=0,(IF('respostes SINDIC'!$AS57=2021,variables!$E$41,IF('respostes SINDIC'!$AS57=2022,variables!$F$41))),0)</f>
        <v>0</v>
      </c>
      <c r="AM57" s="20">
        <f>IF('respostes SINDIC'!AL57=1,(IF('respostes SINDIC'!$AS57=2021,variables!$E$42,IF('respostes SINDIC'!$AS57=2022,variables!$F$42))),0)</f>
        <v>10</v>
      </c>
      <c r="AN57" s="11">
        <f>IF('respostes SINDIC'!AM57=1,(IF('respostes SINDIC'!$AS57=2021,variables!$E$43,IF('respostes SINDIC'!$AS57=2022,variables!$F$43))),0)</f>
        <v>0</v>
      </c>
      <c r="AO57" s="8">
        <f>IF('respostes SINDIC'!AN57=1,(IF('respostes SINDIC'!$AS57=2021,variables!$E$44,IF('respostes SINDIC'!$AS57=2022,variables!$F$44))),0)</f>
        <v>0</v>
      </c>
      <c r="AP57" s="8">
        <f>IF('respostes SINDIC'!AO57=1,(IF('respostes SINDIC'!$AS57=2021,variables!$E$45,IF('respostes SINDIC'!$AS57=2022,variables!$F$45))),0)</f>
        <v>0</v>
      </c>
      <c r="AQ57" s="20">
        <f>IF('respostes SINDIC'!AP57=1,(IF('respostes SINDIC'!$AS57=2021,variables!$E$46,IF('respostes SINDIC'!$AS57=2022,variables!$F$46))),0)</f>
        <v>0</v>
      </c>
      <c r="AT57">
        <v>2021</v>
      </c>
    </row>
    <row r="58" spans="1:46" x14ac:dyDescent="0.3">
      <c r="A58">
        <v>826870005</v>
      </c>
      <c r="B58" t="str">
        <f>VLOOKUP(A58,'ine i comarca'!$A$1:$H$367,6,0)</f>
        <v>Berguedà</v>
      </c>
      <c r="C58" t="s">
        <v>108</v>
      </c>
      <c r="D58" t="s">
        <v>41</v>
      </c>
      <c r="E58" t="s">
        <v>42</v>
      </c>
      <c r="F58" t="s">
        <v>48</v>
      </c>
      <c r="G58" s="8">
        <f>IF('respostes SINDIC'!F58=1,(IF('respostes SINDIC'!$AS58=2021,variables!$E$10,IF('respostes SINDIC'!$AS58=2022,variables!$F$10))),0)</f>
        <v>7.5</v>
      </c>
      <c r="H58" s="8">
        <f>IF('respostes SINDIC'!G58=1,(IF('respostes SINDIC'!$AS58=2021,variables!$E$11,IF('respostes SINDIC'!$AS58=2022,variables!$F$11))),0)</f>
        <v>7.5</v>
      </c>
      <c r="I58" s="14">
        <f>IF('respostes SINDIC'!H58=1,(IF('respostes SINDIC'!$AS58=2021,variables!$E$12,IF('respostes SINDIC'!$AS58=2022,variables!$F$12))),0)</f>
        <v>25</v>
      </c>
      <c r="J58" s="11">
        <f>IF('respostes SINDIC'!I58=1,(IF('respostes SINDIC'!$AS58=2021,variables!$E$13,IF('respostes SINDIC'!$AS58=2022,variables!$F$13))),0)</f>
        <v>2.5</v>
      </c>
      <c r="K58" s="11">
        <f>IF('respostes SINDIC'!J58=1,(IF('respostes SINDIC'!$AS58=2021,variables!$E$14,IF('respostes SINDIC'!$AS58=2022,variables!$F$14))),0)</f>
        <v>0</v>
      </c>
      <c r="L58" s="11">
        <f>IF('respostes SINDIC'!K58=1,(IF('respostes SINDIC'!$AS58=2021,variables!$E$15,IF('respostes SINDIC'!$AS58=2022,variables!$F$15))),0)</f>
        <v>0</v>
      </c>
      <c r="M58" s="11">
        <f>IF('respostes SINDIC'!L58=1,(IF('respostes SINDIC'!$AS58=2021,variables!$E$16,IF('respostes SINDIC'!$AS58=2022,variables!$F$16))),0)</f>
        <v>0</v>
      </c>
      <c r="N58" s="11">
        <f>IF('respostes SINDIC'!M58=1,(IF('respostes SINDIC'!$AS58=2021,variables!$E$17,IF('respostes SINDIC'!$AS58=2022,variables!$F$17))),0)</f>
        <v>0</v>
      </c>
      <c r="O58" s="11">
        <f>IF('respostes SINDIC'!N58="Dintre de termini",(IF('respostes SINDIC'!$AS58=2021,variables!$E$18,IF('respostes SINDIC'!$AS58=2022,variables!$F$18))),0)</f>
        <v>20</v>
      </c>
      <c r="P58" s="16">
        <f>IF('respostes SINDIC'!O58="Null",0,(IF('respostes SINDIC'!$AS58=2021,variables!$E$20,IF('respostes SINDIC'!$AS58=2022,variables!$F$20))))</f>
        <v>25</v>
      </c>
      <c r="Q58" s="16">
        <f>IF('respostes SINDIC'!P58=1,(IF('respostes SINDIC'!$AS58=2021,variables!$E$20,IF('respostes SINDIC'!$AS58=2022,variables!$F$20))),0)</f>
        <v>25</v>
      </c>
      <c r="R58" s="16">
        <f>IF('respostes SINDIC'!Q58=1,(IF('respostes SINDIC'!$AS58=2021,variables!$E$21,IF('respostes SINDIC'!$AS58=2022,variables!$F$21))),0)</f>
        <v>0</v>
      </c>
      <c r="S58" s="16">
        <f>IF('respostes SINDIC'!R58=1,(IF('respostes SINDIC'!$AS58=2021,variables!$E$22,IF('respostes SINDIC'!$AS58=2022,variables!$F$22))),0)</f>
        <v>0</v>
      </c>
      <c r="T58" s="11">
        <f>IF('respostes SINDIC'!S58=1,(IF('respostes SINDIC'!$AS58=2021,variables!$E$23,IF('respostes SINDIC'!$AS58=2022,variables!$F$23))),0)</f>
        <v>35</v>
      </c>
      <c r="U58" s="14">
        <f>IF('respostes SINDIC'!T58=1,(IF('respostes SINDIC'!$AS58=2021,variables!$E$24,IF('respostes SINDIC'!$AS58=2022,variables!$F$24))),0)</f>
        <v>25</v>
      </c>
      <c r="V58" s="8">
        <f>IF('respostes SINDIC'!U58=1,(IF('respostes SINDIC'!$AS58=2021,variables!$E$25,IF('respostes SINDIC'!$AS58=2022,variables!$F$25))),0)</f>
        <v>0</v>
      </c>
      <c r="W58" s="8">
        <f>IF('respostes SINDIC'!V58=1,(IF('respostes SINDIC'!$AS58=2021,variables!$E$26,IF('respostes SINDIC'!$AS58=2022,variables!$F$26))),0)</f>
        <v>5</v>
      </c>
      <c r="X58" s="8">
        <f>IF('respostes SINDIC'!W58=1,(IF('respostes SINDIC'!$AS58=2021,variables!$E$27,IF('respostes SINDIC'!$AS58=2022,variables!$F$27))),0)</f>
        <v>10</v>
      </c>
      <c r="Y58" s="11">
        <f>IF('respostes SINDIC'!X58=1,(IF('respostes SINDIC'!$AS58=2021,variables!$E$28,IF('respostes SINDIC'!$AS58=2022,variables!$F$28))),0)</f>
        <v>0</v>
      </c>
      <c r="Z58" s="11">
        <f>IF('respostes SINDIC'!Y58=1,(IF('respostes SINDIC'!$AS58=2021,variables!$E$29,IF('respostes SINDIC'!$AS58=2022,variables!$F$29))),0)</f>
        <v>30</v>
      </c>
      <c r="AA58" s="18">
        <f>IF('respostes SINDIC'!Z58=1,(IF('respostes SINDIC'!$AS58=2021,variables!$E$30,IF('respostes SINDIC'!$AS58=2022,variables!$F$30))),0)</f>
        <v>25</v>
      </c>
      <c r="AB58" s="18">
        <f>IF('respostes SINDIC'!AA58=1,(IF('respostes SINDIC'!$AS58=2021,variables!$E$31,IF('respostes SINDIC'!$AS58=2022,variables!$F$31))),0)</f>
        <v>25</v>
      </c>
      <c r="AC58" s="18">
        <f>IF('respostes SINDIC'!AB58=1,(IF('respostes SINDIC'!$AS58=2021,variables!$E$32,IF('respostes SINDIC'!$AS58=2022,variables!$F$32))),0)</f>
        <v>25</v>
      </c>
      <c r="AD58" s="18">
        <f>IF('respostes SINDIC'!AC58=1,(IF('respostes SINDIC'!$AS58=2021,variables!$E$33,IF('respostes SINDIC'!$AS58=2022,variables!$F$33))),0)</f>
        <v>0</v>
      </c>
      <c r="AE58" s="20">
        <f>IF('respostes SINDIC'!AD58=1,(IF('respostes SINDIC'!$AS58=2021,variables!$E$34,IF('respostes SINDIC'!$AS58=2022,variables!$F$34))),0)</f>
        <v>0</v>
      </c>
      <c r="AF58" s="20">
        <f>IF('respostes SINDIC'!AE58=1,(IF('respostes SINDIC'!$AS58=2021,variables!$E$35,IF('respostes SINDIC'!$AS58=2022,variables!$F$35))),0)</f>
        <v>0</v>
      </c>
      <c r="AG58" s="20">
        <f>IF('respostes SINDIC'!AF58=1,(IF('respostes SINDIC'!$AS58=2021,variables!$E$36,IF('respostes SINDIC'!$AS58=2022,variables!$F$36))),0)</f>
        <v>0</v>
      </c>
      <c r="AH58" s="20">
        <f>IF('respostes SINDIC'!AG58=1,(IF('respostes SINDIC'!$AS58=2021,variables!$E$37,IF('respostes SINDIC'!$AS58=2022,variables!$F$37))),0)</f>
        <v>0</v>
      </c>
      <c r="AI58" s="14">
        <f>IF('respostes SINDIC'!AH58=1,(IF('respostes SINDIC'!$AS58=2021,variables!$E$38,IF('respostes SINDIC'!$AS58=2022,variables!$F$38))),0)</f>
        <v>25</v>
      </c>
      <c r="AJ58" s="20">
        <f>IF('respostes SINDIC'!AI58=1,(IF('respostes SINDIC'!$AS58=2021,variables!$E$39,IF('respostes SINDIC'!$AS58=2022,variables!$F$39))),0)</f>
        <v>0</v>
      </c>
      <c r="AK58" s="14">
        <f>IF('respostes SINDIC'!AJ58=1,(IF('respostes SINDIC'!$AS58=2021,variables!$E$40,IF('respostes SINDIC'!$AS58=2022,variables!$F$40))),0)</f>
        <v>25</v>
      </c>
      <c r="AL58" s="8">
        <f>IF('respostes SINDIC'!AK58=0,(IF('respostes SINDIC'!$AS58=2021,variables!$E$41,IF('respostes SINDIC'!$AS58=2022,variables!$F$41))),0)</f>
        <v>0</v>
      </c>
      <c r="AM58" s="20">
        <f>IF('respostes SINDIC'!AL58=1,(IF('respostes SINDIC'!$AS58=2021,variables!$E$42,IF('respostes SINDIC'!$AS58=2022,variables!$F$42))),0)</f>
        <v>10</v>
      </c>
      <c r="AN58" s="11">
        <f>IF('respostes SINDIC'!AM58=1,(IF('respostes SINDIC'!$AS58=2021,variables!$E$43,IF('respostes SINDIC'!$AS58=2022,variables!$F$43))),0)</f>
        <v>0</v>
      </c>
      <c r="AO58" s="8">
        <f>IF('respostes SINDIC'!AN58=1,(IF('respostes SINDIC'!$AS58=2021,variables!$E$44,IF('respostes SINDIC'!$AS58=2022,variables!$F$44))),0)</f>
        <v>0</v>
      </c>
      <c r="AP58" s="8">
        <f>IF('respostes SINDIC'!AO58=1,(IF('respostes SINDIC'!$AS58=2021,variables!$E$45,IF('respostes SINDIC'!$AS58=2022,variables!$F$45))),0)</f>
        <v>0</v>
      </c>
      <c r="AQ58" s="20">
        <f>IF('respostes SINDIC'!AP58=1,(IF('respostes SINDIC'!$AS58=2021,variables!$E$46,IF('respostes SINDIC'!$AS58=2022,variables!$F$46))),0)</f>
        <v>0</v>
      </c>
      <c r="AT58">
        <v>2021</v>
      </c>
    </row>
    <row r="59" spans="1:46" x14ac:dyDescent="0.3">
      <c r="A59">
        <v>826650006</v>
      </c>
      <c r="B59" t="e">
        <f>VLOOKUP(A59,'ine i comarca'!$A$1:$H$367,6,0)</f>
        <v>#N/A</v>
      </c>
      <c r="C59" t="s">
        <v>109</v>
      </c>
      <c r="D59" t="s">
        <v>41</v>
      </c>
      <c r="E59" t="s">
        <v>42</v>
      </c>
      <c r="F59" t="s">
        <v>61</v>
      </c>
      <c r="G59" s="8">
        <f>IF('respostes SINDIC'!F59=1,(IF('respostes SINDIC'!$AS59=2021,variables!$E$10,IF('respostes SINDIC'!$AS59=2022,variables!$F$10))),0)</f>
        <v>7.5</v>
      </c>
      <c r="H59" s="8">
        <f>IF('respostes SINDIC'!G59=1,(IF('respostes SINDIC'!$AS59=2021,variables!$E$11,IF('respostes SINDIC'!$AS59=2022,variables!$F$11))),0)</f>
        <v>7.5</v>
      </c>
      <c r="I59" s="14">
        <f>IF('respostes SINDIC'!H59=1,(IF('respostes SINDIC'!$AS59=2021,variables!$E$12,IF('respostes SINDIC'!$AS59=2022,variables!$F$12))),0)</f>
        <v>25</v>
      </c>
      <c r="J59" s="11">
        <f>IF('respostes SINDIC'!I59=1,(IF('respostes SINDIC'!$AS59=2021,variables!$E$13,IF('respostes SINDIC'!$AS59=2022,variables!$F$13))),0)</f>
        <v>2.5</v>
      </c>
      <c r="K59" s="11">
        <f>IF('respostes SINDIC'!J59=1,(IF('respostes SINDIC'!$AS59=2021,variables!$E$14,IF('respostes SINDIC'!$AS59=2022,variables!$F$14))),0)</f>
        <v>0</v>
      </c>
      <c r="L59" s="11">
        <f>IF('respostes SINDIC'!K59=1,(IF('respostes SINDIC'!$AS59=2021,variables!$E$15,IF('respostes SINDIC'!$AS59=2022,variables!$F$15))),0)</f>
        <v>0</v>
      </c>
      <c r="M59" s="11">
        <f>IF('respostes SINDIC'!L59=1,(IF('respostes SINDIC'!$AS59=2021,variables!$E$16,IF('respostes SINDIC'!$AS59=2022,variables!$F$16))),0)</f>
        <v>0</v>
      </c>
      <c r="N59" s="11">
        <f>IF('respostes SINDIC'!M59=1,(IF('respostes SINDIC'!$AS59=2021,variables!$E$17,IF('respostes SINDIC'!$AS59=2022,variables!$F$17))),0)</f>
        <v>0</v>
      </c>
      <c r="O59" s="11">
        <f>IF('respostes SINDIC'!N59="Dintre de termini",(IF('respostes SINDIC'!$AS59=2021,variables!$E$18,IF('respostes SINDIC'!$AS59=2022,variables!$F$18))),0)</f>
        <v>0</v>
      </c>
      <c r="P59" s="16">
        <f>IF('respostes SINDIC'!O59="Null",0,(IF('respostes SINDIC'!$AS59=2021,variables!$E$20,IF('respostes SINDIC'!$AS59=2022,variables!$F$20))))</f>
        <v>0</v>
      </c>
      <c r="Q59" s="16">
        <f>IF('respostes SINDIC'!P59=1,(IF('respostes SINDIC'!$AS59=2021,variables!$E$20,IF('respostes SINDIC'!$AS59=2022,variables!$F$20))),0)</f>
        <v>0</v>
      </c>
      <c r="R59" s="16">
        <f>IF('respostes SINDIC'!Q59=1,(IF('respostes SINDIC'!$AS59=2021,variables!$E$21,IF('respostes SINDIC'!$AS59=2022,variables!$F$21))),0)</f>
        <v>0</v>
      </c>
      <c r="S59" s="16">
        <f>IF('respostes SINDIC'!R59=1,(IF('respostes SINDIC'!$AS59=2021,variables!$E$22,IF('respostes SINDIC'!$AS59=2022,variables!$F$22))),0)</f>
        <v>0</v>
      </c>
      <c r="T59" s="11">
        <f>IF('respostes SINDIC'!S59=1,(IF('respostes SINDIC'!$AS59=2021,variables!$E$23,IF('respostes SINDIC'!$AS59=2022,variables!$F$23))),0)</f>
        <v>0</v>
      </c>
      <c r="U59" s="14">
        <f>IF('respostes SINDIC'!T59=1,(IF('respostes SINDIC'!$AS59=2021,variables!$E$24,IF('respostes SINDIC'!$AS59=2022,variables!$F$24))),0)</f>
        <v>0</v>
      </c>
      <c r="V59" s="8">
        <f>IF('respostes SINDIC'!U59=1,(IF('respostes SINDIC'!$AS59=2021,variables!$E$25,IF('respostes SINDIC'!$AS59=2022,variables!$F$25))),0)</f>
        <v>20</v>
      </c>
      <c r="W59" s="8">
        <f>IF('respostes SINDIC'!V59=1,(IF('respostes SINDIC'!$AS59=2021,variables!$E$26,IF('respostes SINDIC'!$AS59=2022,variables!$F$26))),0)</f>
        <v>5</v>
      </c>
      <c r="X59" s="8">
        <f>IF('respostes SINDIC'!W59=1,(IF('respostes SINDIC'!$AS59=2021,variables!$E$27,IF('respostes SINDIC'!$AS59=2022,variables!$F$27))),0)</f>
        <v>10</v>
      </c>
      <c r="Y59" s="11">
        <f>IF('respostes SINDIC'!X59=1,(IF('respostes SINDIC'!$AS59=2021,variables!$E$28,IF('respostes SINDIC'!$AS59=2022,variables!$F$28))),0)</f>
        <v>0</v>
      </c>
      <c r="Z59" s="11">
        <f>IF('respostes SINDIC'!Y59=1,(IF('respostes SINDIC'!$AS59=2021,variables!$E$29,IF('respostes SINDIC'!$AS59=2022,variables!$F$29))),0)</f>
        <v>0</v>
      </c>
      <c r="AA59" s="18">
        <f>IF('respostes SINDIC'!Z59=1,(IF('respostes SINDIC'!$AS59=2021,variables!$E$30,IF('respostes SINDIC'!$AS59=2022,variables!$F$30))),0)</f>
        <v>25</v>
      </c>
      <c r="AB59" s="18">
        <f>IF('respostes SINDIC'!AA59=1,(IF('respostes SINDIC'!$AS59=2021,variables!$E$31,IF('respostes SINDIC'!$AS59=2022,variables!$F$31))),0)</f>
        <v>0</v>
      </c>
      <c r="AC59" s="18">
        <f>IF('respostes SINDIC'!AB59=1,(IF('respostes SINDIC'!$AS59=2021,variables!$E$32,IF('respostes SINDIC'!$AS59=2022,variables!$F$32))),0)</f>
        <v>0</v>
      </c>
      <c r="AD59" s="18">
        <f>IF('respostes SINDIC'!AC59=1,(IF('respostes SINDIC'!$AS59=2021,variables!$E$33,IF('respostes SINDIC'!$AS59=2022,variables!$F$33))),0)</f>
        <v>0</v>
      </c>
      <c r="AE59" s="20">
        <f>IF('respostes SINDIC'!AD59=1,(IF('respostes SINDIC'!$AS59=2021,variables!$E$34,IF('respostes SINDIC'!$AS59=2022,variables!$F$34))),0)</f>
        <v>0</v>
      </c>
      <c r="AF59" s="20">
        <f>IF('respostes SINDIC'!AE59=1,(IF('respostes SINDIC'!$AS59=2021,variables!$E$35,IF('respostes SINDIC'!$AS59=2022,variables!$F$35))),0)</f>
        <v>0</v>
      </c>
      <c r="AG59" s="20">
        <f>IF('respostes SINDIC'!AF59=1,(IF('respostes SINDIC'!$AS59=2021,variables!$E$36,IF('respostes SINDIC'!$AS59=2022,variables!$F$36))),0)</f>
        <v>0</v>
      </c>
      <c r="AH59" s="20">
        <f>IF('respostes SINDIC'!AG59=1,(IF('respostes SINDIC'!$AS59=2021,variables!$E$37,IF('respostes SINDIC'!$AS59=2022,variables!$F$37))),0)</f>
        <v>0</v>
      </c>
      <c r="AI59" s="14">
        <f>IF('respostes SINDIC'!AH59=1,(IF('respostes SINDIC'!$AS59=2021,variables!$E$38,IF('respostes SINDIC'!$AS59=2022,variables!$F$38))),0)</f>
        <v>25</v>
      </c>
      <c r="AJ59" s="20">
        <f>IF('respostes SINDIC'!AI59=1,(IF('respostes SINDIC'!$AS59=2021,variables!$E$39,IF('respostes SINDIC'!$AS59=2022,variables!$F$39))),0)</f>
        <v>20</v>
      </c>
      <c r="AK59" s="14">
        <f>IF('respostes SINDIC'!AJ59=1,(IF('respostes SINDIC'!$AS59=2021,variables!$E$40,IF('respostes SINDIC'!$AS59=2022,variables!$F$40))),0)</f>
        <v>0</v>
      </c>
      <c r="AL59" s="8">
        <f>IF('respostes SINDIC'!AK59=0,(IF('respostes SINDIC'!$AS59=2021,variables!$E$41,IF('respostes SINDIC'!$AS59=2022,variables!$F$41))),0)</f>
        <v>0</v>
      </c>
      <c r="AM59" s="20">
        <f>IF('respostes SINDIC'!AL59=1,(IF('respostes SINDIC'!$AS59=2021,variables!$E$42,IF('respostes SINDIC'!$AS59=2022,variables!$F$42))),0)</f>
        <v>0</v>
      </c>
      <c r="AN59" s="11">
        <f>IF('respostes SINDIC'!AM59=1,(IF('respostes SINDIC'!$AS59=2021,variables!$E$43,IF('respostes SINDIC'!$AS59=2022,variables!$F$43))),0)</f>
        <v>0</v>
      </c>
      <c r="AO59" s="8">
        <f>IF('respostes SINDIC'!AN59=1,(IF('respostes SINDIC'!$AS59=2021,variables!$E$44,IF('respostes SINDIC'!$AS59=2022,variables!$F$44))),0)</f>
        <v>10</v>
      </c>
      <c r="AP59" s="8">
        <f>IF('respostes SINDIC'!AO59=1,(IF('respostes SINDIC'!$AS59=2021,variables!$E$45,IF('respostes SINDIC'!$AS59=2022,variables!$F$45))),0)</f>
        <v>20</v>
      </c>
      <c r="AQ59" s="20">
        <f>IF('respostes SINDIC'!AP59=1,(IF('respostes SINDIC'!$AS59=2021,variables!$E$46,IF('respostes SINDIC'!$AS59=2022,variables!$F$46))),0)</f>
        <v>0</v>
      </c>
      <c r="AT59">
        <v>2021</v>
      </c>
    </row>
    <row r="60" spans="1:46" x14ac:dyDescent="0.3">
      <c r="A60">
        <v>806890004</v>
      </c>
      <c r="B60" t="str">
        <f>VLOOKUP(A60,'ine i comarca'!$A$1:$H$367,6,0)</f>
        <v>Baix Llobregat</v>
      </c>
      <c r="C60" t="s">
        <v>110</v>
      </c>
      <c r="D60" t="s">
        <v>41</v>
      </c>
      <c r="E60" t="s">
        <v>42</v>
      </c>
      <c r="F60" t="s">
        <v>43</v>
      </c>
      <c r="G60" s="8">
        <f>IF('respostes SINDIC'!F60=1,(IF('respostes SINDIC'!$AS60=2021,variables!$E$10,IF('respostes SINDIC'!$AS60=2022,variables!$F$10))),0)</f>
        <v>7.5</v>
      </c>
      <c r="H60" s="8">
        <f>IF('respostes SINDIC'!G60=1,(IF('respostes SINDIC'!$AS60=2021,variables!$E$11,IF('respostes SINDIC'!$AS60=2022,variables!$F$11))),0)</f>
        <v>7.5</v>
      </c>
      <c r="I60" s="14">
        <f>IF('respostes SINDIC'!H60=1,(IF('respostes SINDIC'!$AS60=2021,variables!$E$12,IF('respostes SINDIC'!$AS60=2022,variables!$F$12))),0)</f>
        <v>25</v>
      </c>
      <c r="J60" s="11">
        <f>IF('respostes SINDIC'!I60=1,(IF('respostes SINDIC'!$AS60=2021,variables!$E$13,IF('respostes SINDIC'!$AS60=2022,variables!$F$13))),0)</f>
        <v>2.5</v>
      </c>
      <c r="K60" s="11">
        <f>IF('respostes SINDIC'!J60=1,(IF('respostes SINDIC'!$AS60=2021,variables!$E$14,IF('respostes SINDIC'!$AS60=2022,variables!$F$14))),0)</f>
        <v>0</v>
      </c>
      <c r="L60" s="11">
        <f>IF('respostes SINDIC'!K60=1,(IF('respostes SINDIC'!$AS60=2021,variables!$E$15,IF('respostes SINDIC'!$AS60=2022,variables!$F$15))),0)</f>
        <v>0</v>
      </c>
      <c r="M60" s="11">
        <f>IF('respostes SINDIC'!L60=1,(IF('respostes SINDIC'!$AS60=2021,variables!$E$16,IF('respostes SINDIC'!$AS60=2022,variables!$F$16))),0)</f>
        <v>0</v>
      </c>
      <c r="N60" s="11">
        <f>IF('respostes SINDIC'!M60=1,(IF('respostes SINDIC'!$AS60=2021,variables!$E$17,IF('respostes SINDIC'!$AS60=2022,variables!$F$17))),0)</f>
        <v>0</v>
      </c>
      <c r="O60" s="11">
        <f>IF('respostes SINDIC'!N60="Dintre de termini",(IF('respostes SINDIC'!$AS60=2021,variables!$E$18,IF('respostes SINDIC'!$AS60=2022,variables!$F$18))),0)</f>
        <v>0</v>
      </c>
      <c r="P60" s="16">
        <f>IF('respostes SINDIC'!O60="Null",0,(IF('respostes SINDIC'!$AS60=2021,variables!$E$20,IF('respostes SINDIC'!$AS60=2022,variables!$F$20))))</f>
        <v>25</v>
      </c>
      <c r="Q60" s="16">
        <f>IF('respostes SINDIC'!P60=1,(IF('respostes SINDIC'!$AS60=2021,variables!$E$20,IF('respostes SINDIC'!$AS60=2022,variables!$F$20))),0)</f>
        <v>0</v>
      </c>
      <c r="R60" s="16">
        <f>IF('respostes SINDIC'!Q60=1,(IF('respostes SINDIC'!$AS60=2021,variables!$E$21,IF('respostes SINDIC'!$AS60=2022,variables!$F$21))),0)</f>
        <v>0</v>
      </c>
      <c r="S60" s="16">
        <f>IF('respostes SINDIC'!R60=1,(IF('respostes SINDIC'!$AS60=2021,variables!$E$22,IF('respostes SINDIC'!$AS60=2022,variables!$F$22))),0)</f>
        <v>0</v>
      </c>
      <c r="T60" s="11">
        <f>IF('respostes SINDIC'!S60=1,(IF('respostes SINDIC'!$AS60=2021,variables!$E$23,IF('respostes SINDIC'!$AS60=2022,variables!$F$23))),0)</f>
        <v>35</v>
      </c>
      <c r="U60" s="14">
        <f>IF('respostes SINDIC'!T60=1,(IF('respostes SINDIC'!$AS60=2021,variables!$E$24,IF('respostes SINDIC'!$AS60=2022,variables!$F$24))),0)</f>
        <v>25</v>
      </c>
      <c r="V60" s="8">
        <f>IF('respostes SINDIC'!U60=1,(IF('respostes SINDIC'!$AS60=2021,variables!$E$25,IF('respostes SINDIC'!$AS60=2022,variables!$F$25))),0)</f>
        <v>20</v>
      </c>
      <c r="W60" s="8">
        <f>IF('respostes SINDIC'!V60=1,(IF('respostes SINDIC'!$AS60=2021,variables!$E$26,IF('respostes SINDIC'!$AS60=2022,variables!$F$26))),0)</f>
        <v>5</v>
      </c>
      <c r="X60" s="8">
        <f>IF('respostes SINDIC'!W60=1,(IF('respostes SINDIC'!$AS60=2021,variables!$E$27,IF('respostes SINDIC'!$AS60=2022,variables!$F$27))),0)</f>
        <v>10</v>
      </c>
      <c r="Y60" s="11">
        <f>IF('respostes SINDIC'!X60=1,(IF('respostes SINDIC'!$AS60=2021,variables!$E$28,IF('respostes SINDIC'!$AS60=2022,variables!$F$28))),0)</f>
        <v>0</v>
      </c>
      <c r="Z60" s="11">
        <f>IF('respostes SINDIC'!Y60=1,(IF('respostes SINDIC'!$AS60=2021,variables!$E$29,IF('respostes SINDIC'!$AS60=2022,variables!$F$29))),0)</f>
        <v>30</v>
      </c>
      <c r="AA60" s="18">
        <f>IF('respostes SINDIC'!Z60=1,(IF('respostes SINDIC'!$AS60=2021,variables!$E$30,IF('respostes SINDIC'!$AS60=2022,variables!$F$30))),0)</f>
        <v>25</v>
      </c>
      <c r="AB60" s="18">
        <f>IF('respostes SINDIC'!AA60=1,(IF('respostes SINDIC'!$AS60=2021,variables!$E$31,IF('respostes SINDIC'!$AS60=2022,variables!$F$31))),0)</f>
        <v>25</v>
      </c>
      <c r="AC60" s="18">
        <f>IF('respostes SINDIC'!AB60=1,(IF('respostes SINDIC'!$AS60=2021,variables!$E$32,IF('respostes SINDIC'!$AS60=2022,variables!$F$32))),0)</f>
        <v>25</v>
      </c>
      <c r="AD60" s="18">
        <f>IF('respostes SINDIC'!AC60=1,(IF('respostes SINDIC'!$AS60=2021,variables!$E$33,IF('respostes SINDIC'!$AS60=2022,variables!$F$33))),0)</f>
        <v>0</v>
      </c>
      <c r="AE60" s="20">
        <f>IF('respostes SINDIC'!AD60=1,(IF('respostes SINDIC'!$AS60=2021,variables!$E$34,IF('respostes SINDIC'!$AS60=2022,variables!$F$34))),0)</f>
        <v>0</v>
      </c>
      <c r="AF60" s="20">
        <f>IF('respostes SINDIC'!AE60=1,(IF('respostes SINDIC'!$AS60=2021,variables!$E$35,IF('respostes SINDIC'!$AS60=2022,variables!$F$35))),0)</f>
        <v>0</v>
      </c>
      <c r="AG60" s="20">
        <f>IF('respostes SINDIC'!AF60=1,(IF('respostes SINDIC'!$AS60=2021,variables!$E$36,IF('respostes SINDIC'!$AS60=2022,variables!$F$36))),0)</f>
        <v>0</v>
      </c>
      <c r="AH60" s="20">
        <f>IF('respostes SINDIC'!AG60=1,(IF('respostes SINDIC'!$AS60=2021,variables!$E$37,IF('respostes SINDIC'!$AS60=2022,variables!$F$37))),0)</f>
        <v>0</v>
      </c>
      <c r="AI60" s="14">
        <f>IF('respostes SINDIC'!AH60=1,(IF('respostes SINDIC'!$AS60=2021,variables!$E$38,IF('respostes SINDIC'!$AS60=2022,variables!$F$38))),0)</f>
        <v>25</v>
      </c>
      <c r="AJ60" s="20">
        <f>IF('respostes SINDIC'!AI60=1,(IF('respostes SINDIC'!$AS60=2021,variables!$E$39,IF('respostes SINDIC'!$AS60=2022,variables!$F$39))),0)</f>
        <v>20</v>
      </c>
      <c r="AK60" s="14">
        <f>IF('respostes SINDIC'!AJ60=1,(IF('respostes SINDIC'!$AS60=2021,variables!$E$40,IF('respostes SINDIC'!$AS60=2022,variables!$F$40))),0)</f>
        <v>25</v>
      </c>
      <c r="AL60" s="8">
        <f>IF('respostes SINDIC'!AK60=0,(IF('respostes SINDIC'!$AS60=2021,variables!$E$41,IF('respostes SINDIC'!$AS60=2022,variables!$F$41))),0)</f>
        <v>0</v>
      </c>
      <c r="AM60" s="20">
        <f>IF('respostes SINDIC'!AL60=1,(IF('respostes SINDIC'!$AS60=2021,variables!$E$42,IF('respostes SINDIC'!$AS60=2022,variables!$F$42))),0)</f>
        <v>10</v>
      </c>
      <c r="AN60" s="11">
        <f>IF('respostes SINDIC'!AM60=1,(IF('respostes SINDIC'!$AS60=2021,variables!$E$43,IF('respostes SINDIC'!$AS60=2022,variables!$F$43))),0)</f>
        <v>0</v>
      </c>
      <c r="AO60" s="8">
        <f>IF('respostes SINDIC'!AN60=1,(IF('respostes SINDIC'!$AS60=2021,variables!$E$44,IF('respostes SINDIC'!$AS60=2022,variables!$F$44))),0)</f>
        <v>0</v>
      </c>
      <c r="AP60" s="8">
        <f>IF('respostes SINDIC'!AO60=1,(IF('respostes SINDIC'!$AS60=2021,variables!$E$45,IF('respostes SINDIC'!$AS60=2022,variables!$F$45))),0)</f>
        <v>0</v>
      </c>
      <c r="AQ60" s="20">
        <f>IF('respostes SINDIC'!AP60=1,(IF('respostes SINDIC'!$AS60=2021,variables!$E$46,IF('respostes SINDIC'!$AS60=2022,variables!$F$46))),0)</f>
        <v>0</v>
      </c>
      <c r="AT60">
        <v>2021</v>
      </c>
    </row>
    <row r="61" spans="1:46" x14ac:dyDescent="0.3">
      <c r="A61">
        <v>806920002</v>
      </c>
      <c r="B61" t="str">
        <f>VLOOKUP(A61,'ine i comarca'!$A$1:$H$367,6,0)</f>
        <v>Baix Llobregat</v>
      </c>
      <c r="C61" t="s">
        <v>111</v>
      </c>
      <c r="D61" t="s">
        <v>41</v>
      </c>
      <c r="E61" t="s">
        <v>42</v>
      </c>
      <c r="F61" t="s">
        <v>48</v>
      </c>
      <c r="G61" s="8">
        <f>IF('respostes SINDIC'!F61=1,(IF('respostes SINDIC'!$AS61=2021,variables!$E$10,IF('respostes SINDIC'!$AS61=2022,variables!$F$10))),0)</f>
        <v>7.5</v>
      </c>
      <c r="H61" s="8">
        <f>IF('respostes SINDIC'!G61=1,(IF('respostes SINDIC'!$AS61=2021,variables!$E$11,IF('respostes SINDIC'!$AS61=2022,variables!$F$11))),0)</f>
        <v>7.5</v>
      </c>
      <c r="I61" s="14">
        <f>IF('respostes SINDIC'!H61=1,(IF('respostes SINDIC'!$AS61=2021,variables!$E$12,IF('respostes SINDIC'!$AS61=2022,variables!$F$12))),0)</f>
        <v>25</v>
      </c>
      <c r="J61" s="11">
        <f>IF('respostes SINDIC'!I61=1,(IF('respostes SINDIC'!$AS61=2021,variables!$E$13,IF('respostes SINDIC'!$AS61=2022,variables!$F$13))),0)</f>
        <v>2.5</v>
      </c>
      <c r="K61" s="11">
        <f>IF('respostes SINDIC'!J61=1,(IF('respostes SINDIC'!$AS61=2021,variables!$E$14,IF('respostes SINDIC'!$AS61=2022,variables!$F$14))),0)</f>
        <v>0</v>
      </c>
      <c r="L61" s="11">
        <f>IF('respostes SINDIC'!K61=1,(IF('respostes SINDIC'!$AS61=2021,variables!$E$15,IF('respostes SINDIC'!$AS61=2022,variables!$F$15))),0)</f>
        <v>0</v>
      </c>
      <c r="M61" s="11">
        <f>IF('respostes SINDIC'!L61=1,(IF('respostes SINDIC'!$AS61=2021,variables!$E$16,IF('respostes SINDIC'!$AS61=2022,variables!$F$16))),0)</f>
        <v>0</v>
      </c>
      <c r="N61" s="11">
        <f>IF('respostes SINDIC'!M61=1,(IF('respostes SINDIC'!$AS61=2021,variables!$E$17,IF('respostes SINDIC'!$AS61=2022,variables!$F$17))),0)</f>
        <v>0</v>
      </c>
      <c r="O61" s="11">
        <f>IF('respostes SINDIC'!N61="Dintre de termini",(IF('respostes SINDIC'!$AS61=2021,variables!$E$18,IF('respostes SINDIC'!$AS61=2022,variables!$F$18))),0)</f>
        <v>20</v>
      </c>
      <c r="P61" s="16">
        <f>IF('respostes SINDIC'!O61="Null",0,(IF('respostes SINDIC'!$AS61=2021,variables!$E$20,IF('respostes SINDIC'!$AS61=2022,variables!$F$20))))</f>
        <v>25</v>
      </c>
      <c r="Q61" s="16">
        <f>IF('respostes SINDIC'!P61=1,(IF('respostes SINDIC'!$AS61=2021,variables!$E$20,IF('respostes SINDIC'!$AS61=2022,variables!$F$20))),0)</f>
        <v>25</v>
      </c>
      <c r="R61" s="16">
        <f>IF('respostes SINDIC'!Q61=1,(IF('respostes SINDIC'!$AS61=2021,variables!$E$21,IF('respostes SINDIC'!$AS61=2022,variables!$F$21))),0)</f>
        <v>0</v>
      </c>
      <c r="S61" s="16">
        <f>IF('respostes SINDIC'!R61=1,(IF('respostes SINDIC'!$AS61=2021,variables!$E$22,IF('respostes SINDIC'!$AS61=2022,variables!$F$22))),0)</f>
        <v>0</v>
      </c>
      <c r="T61" s="11">
        <f>IF('respostes SINDIC'!S61=1,(IF('respostes SINDIC'!$AS61=2021,variables!$E$23,IF('respostes SINDIC'!$AS61=2022,variables!$F$23))),0)</f>
        <v>35</v>
      </c>
      <c r="U61" s="14">
        <f>IF('respostes SINDIC'!T61=1,(IF('respostes SINDIC'!$AS61=2021,variables!$E$24,IF('respostes SINDIC'!$AS61=2022,variables!$F$24))),0)</f>
        <v>25</v>
      </c>
      <c r="V61" s="8">
        <f>IF('respostes SINDIC'!U61=1,(IF('respostes SINDIC'!$AS61=2021,variables!$E$25,IF('respostes SINDIC'!$AS61=2022,variables!$F$25))),0)</f>
        <v>20</v>
      </c>
      <c r="W61" s="8">
        <f>IF('respostes SINDIC'!V61=1,(IF('respostes SINDIC'!$AS61=2021,variables!$E$26,IF('respostes SINDIC'!$AS61=2022,variables!$F$26))),0)</f>
        <v>5</v>
      </c>
      <c r="X61" s="8">
        <f>IF('respostes SINDIC'!W61=1,(IF('respostes SINDIC'!$AS61=2021,variables!$E$27,IF('respostes SINDIC'!$AS61=2022,variables!$F$27))),0)</f>
        <v>10</v>
      </c>
      <c r="Y61" s="11">
        <f>IF('respostes SINDIC'!X61=1,(IF('respostes SINDIC'!$AS61=2021,variables!$E$28,IF('respostes SINDIC'!$AS61=2022,variables!$F$28))),0)</f>
        <v>0</v>
      </c>
      <c r="Z61" s="11">
        <f>IF('respostes SINDIC'!Y61=1,(IF('respostes SINDIC'!$AS61=2021,variables!$E$29,IF('respostes SINDIC'!$AS61=2022,variables!$F$29))),0)</f>
        <v>30</v>
      </c>
      <c r="AA61" s="18">
        <f>IF('respostes SINDIC'!Z61=1,(IF('respostes SINDIC'!$AS61=2021,variables!$E$30,IF('respostes SINDIC'!$AS61=2022,variables!$F$30))),0)</f>
        <v>25</v>
      </c>
      <c r="AB61" s="18">
        <f>IF('respostes SINDIC'!AA61=1,(IF('respostes SINDIC'!$AS61=2021,variables!$E$31,IF('respostes SINDIC'!$AS61=2022,variables!$F$31))),0)</f>
        <v>25</v>
      </c>
      <c r="AC61" s="18">
        <f>IF('respostes SINDIC'!AB61=1,(IF('respostes SINDIC'!$AS61=2021,variables!$E$32,IF('respostes SINDIC'!$AS61=2022,variables!$F$32))),0)</f>
        <v>25</v>
      </c>
      <c r="AD61" s="18">
        <f>IF('respostes SINDIC'!AC61=1,(IF('respostes SINDIC'!$AS61=2021,variables!$E$33,IF('respostes SINDIC'!$AS61=2022,variables!$F$33))),0)</f>
        <v>0</v>
      </c>
      <c r="AE61" s="20">
        <f>IF('respostes SINDIC'!AD61=1,(IF('respostes SINDIC'!$AS61=2021,variables!$E$34,IF('respostes SINDIC'!$AS61=2022,variables!$F$34))),0)</f>
        <v>0</v>
      </c>
      <c r="AF61" s="20">
        <f>IF('respostes SINDIC'!AE61=1,(IF('respostes SINDIC'!$AS61=2021,variables!$E$35,IF('respostes SINDIC'!$AS61=2022,variables!$F$35))),0)</f>
        <v>0</v>
      </c>
      <c r="AG61" s="20">
        <f>IF('respostes SINDIC'!AF61=1,(IF('respostes SINDIC'!$AS61=2021,variables!$E$36,IF('respostes SINDIC'!$AS61=2022,variables!$F$36))),0)</f>
        <v>0</v>
      </c>
      <c r="AH61" s="20">
        <f>IF('respostes SINDIC'!AG61=1,(IF('respostes SINDIC'!$AS61=2021,variables!$E$37,IF('respostes SINDIC'!$AS61=2022,variables!$F$37))),0)</f>
        <v>0</v>
      </c>
      <c r="AI61" s="14">
        <f>IF('respostes SINDIC'!AH61=1,(IF('respostes SINDIC'!$AS61=2021,variables!$E$38,IF('respostes SINDIC'!$AS61=2022,variables!$F$38))),0)</f>
        <v>25</v>
      </c>
      <c r="AJ61" s="20">
        <f>IF('respostes SINDIC'!AI61=1,(IF('respostes SINDIC'!$AS61=2021,variables!$E$39,IF('respostes SINDIC'!$AS61=2022,variables!$F$39))),0)</f>
        <v>20</v>
      </c>
      <c r="AK61" s="14">
        <f>IF('respostes SINDIC'!AJ61=1,(IF('respostes SINDIC'!$AS61=2021,variables!$E$40,IF('respostes SINDIC'!$AS61=2022,variables!$F$40))),0)</f>
        <v>25</v>
      </c>
      <c r="AL61" s="8">
        <f>IF('respostes SINDIC'!AK61=0,(IF('respostes SINDIC'!$AS61=2021,variables!$E$41,IF('respostes SINDIC'!$AS61=2022,variables!$F$41))),0)</f>
        <v>0</v>
      </c>
      <c r="AM61" s="20">
        <f>IF('respostes SINDIC'!AL61=1,(IF('respostes SINDIC'!$AS61=2021,variables!$E$42,IF('respostes SINDIC'!$AS61=2022,variables!$F$42))),0)</f>
        <v>10</v>
      </c>
      <c r="AN61" s="11">
        <f>IF('respostes SINDIC'!AM61=1,(IF('respostes SINDIC'!$AS61=2021,variables!$E$43,IF('respostes SINDIC'!$AS61=2022,variables!$F$43))),0)</f>
        <v>0</v>
      </c>
      <c r="AO61" s="8">
        <f>IF('respostes SINDIC'!AN61=1,(IF('respostes SINDIC'!$AS61=2021,variables!$E$44,IF('respostes SINDIC'!$AS61=2022,variables!$F$44))),0)</f>
        <v>0</v>
      </c>
      <c r="AP61" s="8">
        <f>IF('respostes SINDIC'!AO61=1,(IF('respostes SINDIC'!$AS61=2021,variables!$E$45,IF('respostes SINDIC'!$AS61=2022,variables!$F$45))),0)</f>
        <v>0</v>
      </c>
      <c r="AQ61" s="20">
        <f>IF('respostes SINDIC'!AP61=1,(IF('respostes SINDIC'!$AS61=2021,variables!$E$46,IF('respostes SINDIC'!$AS61=2022,variables!$F$46))),0)</f>
        <v>0</v>
      </c>
      <c r="AT61">
        <v>2021</v>
      </c>
    </row>
    <row r="62" spans="1:46" x14ac:dyDescent="0.3">
      <c r="A62">
        <v>807280001</v>
      </c>
      <c r="B62" t="str">
        <f>VLOOKUP(A62,'ine i comarca'!$A$1:$H$367,6,0)</f>
        <v>Baix Llobregat</v>
      </c>
      <c r="C62" t="s">
        <v>112</v>
      </c>
      <c r="D62" t="s">
        <v>41</v>
      </c>
      <c r="E62" t="s">
        <v>42</v>
      </c>
      <c r="F62" t="s">
        <v>43</v>
      </c>
      <c r="G62" s="8">
        <f>IF('respostes SINDIC'!F62=1,(IF('respostes SINDIC'!$AS62=2021,variables!$E$10,IF('respostes SINDIC'!$AS62=2022,variables!$F$10))),0)</f>
        <v>7.5</v>
      </c>
      <c r="H62" s="8">
        <f>IF('respostes SINDIC'!G62=1,(IF('respostes SINDIC'!$AS62=2021,variables!$E$11,IF('respostes SINDIC'!$AS62=2022,variables!$F$11))),0)</f>
        <v>7.5</v>
      </c>
      <c r="I62" s="14">
        <f>IF('respostes SINDIC'!H62=1,(IF('respostes SINDIC'!$AS62=2021,variables!$E$12,IF('respostes SINDIC'!$AS62=2022,variables!$F$12))),0)</f>
        <v>25</v>
      </c>
      <c r="J62" s="11">
        <f>IF('respostes SINDIC'!I62=1,(IF('respostes SINDIC'!$AS62=2021,variables!$E$13,IF('respostes SINDIC'!$AS62=2022,variables!$F$13))),0)</f>
        <v>2.5</v>
      </c>
      <c r="K62" s="11">
        <f>IF('respostes SINDIC'!J62=1,(IF('respostes SINDIC'!$AS62=2021,variables!$E$14,IF('respostes SINDIC'!$AS62=2022,variables!$F$14))),0)</f>
        <v>0</v>
      </c>
      <c r="L62" s="11">
        <f>IF('respostes SINDIC'!K62=1,(IF('respostes SINDIC'!$AS62=2021,variables!$E$15,IF('respostes SINDIC'!$AS62=2022,variables!$F$15))),0)</f>
        <v>0</v>
      </c>
      <c r="M62" s="11">
        <f>IF('respostes SINDIC'!L62=1,(IF('respostes SINDIC'!$AS62=2021,variables!$E$16,IF('respostes SINDIC'!$AS62=2022,variables!$F$16))),0)</f>
        <v>0</v>
      </c>
      <c r="N62" s="11">
        <f>IF('respostes SINDIC'!M62=1,(IF('respostes SINDIC'!$AS62=2021,variables!$E$17,IF('respostes SINDIC'!$AS62=2022,variables!$F$17))),0)</f>
        <v>0</v>
      </c>
      <c r="O62" s="11">
        <f>IF('respostes SINDIC'!N62="Dintre de termini",(IF('respostes SINDIC'!$AS62=2021,variables!$E$18,IF('respostes SINDIC'!$AS62=2022,variables!$F$18))),0)</f>
        <v>20</v>
      </c>
      <c r="P62" s="16">
        <f>IF('respostes SINDIC'!O62="Null",0,(IF('respostes SINDIC'!$AS62=2021,variables!$E$20,IF('respostes SINDIC'!$AS62=2022,variables!$F$20))))</f>
        <v>25</v>
      </c>
      <c r="Q62" s="16">
        <f>IF('respostes SINDIC'!P62=1,(IF('respostes SINDIC'!$AS62=2021,variables!$E$20,IF('respostes SINDIC'!$AS62=2022,variables!$F$20))),0)</f>
        <v>25</v>
      </c>
      <c r="R62" s="16">
        <f>IF('respostes SINDIC'!Q62=1,(IF('respostes SINDIC'!$AS62=2021,variables!$E$21,IF('respostes SINDIC'!$AS62=2022,variables!$F$21))),0)</f>
        <v>0</v>
      </c>
      <c r="S62" s="16">
        <f>IF('respostes SINDIC'!R62=1,(IF('respostes SINDIC'!$AS62=2021,variables!$E$22,IF('respostes SINDIC'!$AS62=2022,variables!$F$22))),0)</f>
        <v>0</v>
      </c>
      <c r="T62" s="11">
        <f>IF('respostes SINDIC'!S62=1,(IF('respostes SINDIC'!$AS62=2021,variables!$E$23,IF('respostes SINDIC'!$AS62=2022,variables!$F$23))),0)</f>
        <v>35</v>
      </c>
      <c r="U62" s="14">
        <f>IF('respostes SINDIC'!T62=1,(IF('respostes SINDIC'!$AS62=2021,variables!$E$24,IF('respostes SINDIC'!$AS62=2022,variables!$F$24))),0)</f>
        <v>25</v>
      </c>
      <c r="V62" s="8">
        <f>IF('respostes SINDIC'!U62=1,(IF('respostes SINDIC'!$AS62=2021,variables!$E$25,IF('respostes SINDIC'!$AS62=2022,variables!$F$25))),0)</f>
        <v>20</v>
      </c>
      <c r="W62" s="8">
        <f>IF('respostes SINDIC'!V62=1,(IF('respostes SINDIC'!$AS62=2021,variables!$E$26,IF('respostes SINDIC'!$AS62=2022,variables!$F$26))),0)</f>
        <v>5</v>
      </c>
      <c r="X62" s="8">
        <f>IF('respostes SINDIC'!W62=1,(IF('respostes SINDIC'!$AS62=2021,variables!$E$27,IF('respostes SINDIC'!$AS62=2022,variables!$F$27))),0)</f>
        <v>10</v>
      </c>
      <c r="Y62" s="11">
        <f>IF('respostes SINDIC'!X62=1,(IF('respostes SINDIC'!$AS62=2021,variables!$E$28,IF('respostes SINDIC'!$AS62=2022,variables!$F$28))),0)</f>
        <v>0</v>
      </c>
      <c r="Z62" s="11">
        <f>IF('respostes SINDIC'!Y62=1,(IF('respostes SINDIC'!$AS62=2021,variables!$E$29,IF('respostes SINDIC'!$AS62=2022,variables!$F$29))),0)</f>
        <v>30</v>
      </c>
      <c r="AA62" s="18">
        <f>IF('respostes SINDIC'!Z62=1,(IF('respostes SINDIC'!$AS62=2021,variables!$E$30,IF('respostes SINDIC'!$AS62=2022,variables!$F$30))),0)</f>
        <v>25</v>
      </c>
      <c r="AB62" s="18">
        <f>IF('respostes SINDIC'!AA62=1,(IF('respostes SINDIC'!$AS62=2021,variables!$E$31,IF('respostes SINDIC'!$AS62=2022,variables!$F$31))),0)</f>
        <v>25</v>
      </c>
      <c r="AC62" s="18">
        <f>IF('respostes SINDIC'!AB62=1,(IF('respostes SINDIC'!$AS62=2021,variables!$E$32,IF('respostes SINDIC'!$AS62=2022,variables!$F$32))),0)</f>
        <v>25</v>
      </c>
      <c r="AD62" s="18">
        <f>IF('respostes SINDIC'!AC62=1,(IF('respostes SINDIC'!$AS62=2021,variables!$E$33,IF('respostes SINDIC'!$AS62=2022,variables!$F$33))),0)</f>
        <v>0</v>
      </c>
      <c r="AE62" s="20">
        <f>IF('respostes SINDIC'!AD62=1,(IF('respostes SINDIC'!$AS62=2021,variables!$E$34,IF('respostes SINDIC'!$AS62=2022,variables!$F$34))),0)</f>
        <v>0</v>
      </c>
      <c r="AF62" s="20">
        <f>IF('respostes SINDIC'!AE62=1,(IF('respostes SINDIC'!$AS62=2021,variables!$E$35,IF('respostes SINDIC'!$AS62=2022,variables!$F$35))),0)</f>
        <v>0</v>
      </c>
      <c r="AG62" s="20">
        <f>IF('respostes SINDIC'!AF62=1,(IF('respostes SINDIC'!$AS62=2021,variables!$E$36,IF('respostes SINDIC'!$AS62=2022,variables!$F$36))),0)</f>
        <v>0</v>
      </c>
      <c r="AH62" s="20">
        <f>IF('respostes SINDIC'!AG62=1,(IF('respostes SINDIC'!$AS62=2021,variables!$E$37,IF('respostes SINDIC'!$AS62=2022,variables!$F$37))),0)</f>
        <v>0</v>
      </c>
      <c r="AI62" s="14">
        <f>IF('respostes SINDIC'!AH62=1,(IF('respostes SINDIC'!$AS62=2021,variables!$E$38,IF('respostes SINDIC'!$AS62=2022,variables!$F$38))),0)</f>
        <v>25</v>
      </c>
      <c r="AJ62" s="20">
        <f>IF('respostes SINDIC'!AI62=1,(IF('respostes SINDIC'!$AS62=2021,variables!$E$39,IF('respostes SINDIC'!$AS62=2022,variables!$F$39))),0)</f>
        <v>20</v>
      </c>
      <c r="AK62" s="14">
        <f>IF('respostes SINDIC'!AJ62=1,(IF('respostes SINDIC'!$AS62=2021,variables!$E$40,IF('respostes SINDIC'!$AS62=2022,variables!$F$40))),0)</f>
        <v>25</v>
      </c>
      <c r="AL62" s="8">
        <f>IF('respostes SINDIC'!AK62=0,(IF('respostes SINDIC'!$AS62=2021,variables!$E$41,IF('respostes SINDIC'!$AS62=2022,variables!$F$41))),0)</f>
        <v>0</v>
      </c>
      <c r="AM62" s="20">
        <f>IF('respostes SINDIC'!AL62=1,(IF('respostes SINDIC'!$AS62=2021,variables!$E$42,IF('respostes SINDIC'!$AS62=2022,variables!$F$42))),0)</f>
        <v>10</v>
      </c>
      <c r="AN62" s="11">
        <f>IF('respostes SINDIC'!AM62=1,(IF('respostes SINDIC'!$AS62=2021,variables!$E$43,IF('respostes SINDIC'!$AS62=2022,variables!$F$43))),0)</f>
        <v>0</v>
      </c>
      <c r="AO62" s="8">
        <f>IF('respostes SINDIC'!AN62=1,(IF('respostes SINDIC'!$AS62=2021,variables!$E$44,IF('respostes SINDIC'!$AS62=2022,variables!$F$44))),0)</f>
        <v>0</v>
      </c>
      <c r="AP62" s="8">
        <f>IF('respostes SINDIC'!AO62=1,(IF('respostes SINDIC'!$AS62=2021,variables!$E$45,IF('respostes SINDIC'!$AS62=2022,variables!$F$45))),0)</f>
        <v>0</v>
      </c>
      <c r="AQ62" s="20">
        <f>IF('respostes SINDIC'!AP62=1,(IF('respostes SINDIC'!$AS62=2021,variables!$E$46,IF('respostes SINDIC'!$AS62=2022,variables!$F$46))),0)</f>
        <v>0</v>
      </c>
      <c r="AT62">
        <v>2021</v>
      </c>
    </row>
    <row r="63" spans="1:46" x14ac:dyDescent="0.3">
      <c r="A63">
        <v>807340003</v>
      </c>
      <c r="B63" t="e">
        <f>VLOOKUP(A63,'ine i comarca'!$A$1:$H$367,6,0)</f>
        <v>#N/A</v>
      </c>
      <c r="C63" t="s">
        <v>113</v>
      </c>
      <c r="D63" t="s">
        <v>41</v>
      </c>
      <c r="E63" t="s">
        <v>42</v>
      </c>
      <c r="F63" t="s">
        <v>61</v>
      </c>
      <c r="G63" s="8">
        <f>IF('respostes SINDIC'!F63=1,(IF('respostes SINDIC'!$AS63=2021,variables!$E$10,IF('respostes SINDIC'!$AS63=2022,variables!$F$10))),0)</f>
        <v>7.5</v>
      </c>
      <c r="H63" s="8">
        <f>IF('respostes SINDIC'!G63=1,(IF('respostes SINDIC'!$AS63=2021,variables!$E$11,IF('respostes SINDIC'!$AS63=2022,variables!$F$11))),0)</f>
        <v>7.5</v>
      </c>
      <c r="I63" s="14">
        <f>IF('respostes SINDIC'!H63=1,(IF('respostes SINDIC'!$AS63=2021,variables!$E$12,IF('respostes SINDIC'!$AS63=2022,variables!$F$12))),0)</f>
        <v>25</v>
      </c>
      <c r="J63" s="11">
        <f>IF('respostes SINDIC'!I63=1,(IF('respostes SINDIC'!$AS63=2021,variables!$E$13,IF('respostes SINDIC'!$AS63=2022,variables!$F$13))),0)</f>
        <v>2.5</v>
      </c>
      <c r="K63" s="11">
        <f>IF('respostes SINDIC'!J63=1,(IF('respostes SINDIC'!$AS63=2021,variables!$E$14,IF('respostes SINDIC'!$AS63=2022,variables!$F$14))),0)</f>
        <v>0</v>
      </c>
      <c r="L63" s="11">
        <f>IF('respostes SINDIC'!K63=1,(IF('respostes SINDIC'!$AS63=2021,variables!$E$15,IF('respostes SINDIC'!$AS63=2022,variables!$F$15))),0)</f>
        <v>0</v>
      </c>
      <c r="M63" s="11">
        <f>IF('respostes SINDIC'!L63=1,(IF('respostes SINDIC'!$AS63=2021,variables!$E$16,IF('respostes SINDIC'!$AS63=2022,variables!$F$16))),0)</f>
        <v>0</v>
      </c>
      <c r="N63" s="11">
        <f>IF('respostes SINDIC'!M63=1,(IF('respostes SINDIC'!$AS63=2021,variables!$E$17,IF('respostes SINDIC'!$AS63=2022,variables!$F$17))),0)</f>
        <v>0</v>
      </c>
      <c r="O63" s="11">
        <f>IF('respostes SINDIC'!N63="Dintre de termini",(IF('respostes SINDIC'!$AS63=2021,variables!$E$18,IF('respostes SINDIC'!$AS63=2022,variables!$F$18))),0)</f>
        <v>0</v>
      </c>
      <c r="P63" s="16">
        <f>IF('respostes SINDIC'!O63="Null",0,(IF('respostes SINDIC'!$AS63=2021,variables!$E$20,IF('respostes SINDIC'!$AS63=2022,variables!$F$20))))</f>
        <v>0</v>
      </c>
      <c r="Q63" s="16">
        <f>IF('respostes SINDIC'!P63=1,(IF('respostes SINDIC'!$AS63=2021,variables!$E$20,IF('respostes SINDIC'!$AS63=2022,variables!$F$20))),0)</f>
        <v>0</v>
      </c>
      <c r="R63" s="16">
        <f>IF('respostes SINDIC'!Q63=1,(IF('respostes SINDIC'!$AS63=2021,variables!$E$21,IF('respostes SINDIC'!$AS63=2022,variables!$F$21))),0)</f>
        <v>0</v>
      </c>
      <c r="S63" s="16">
        <f>IF('respostes SINDIC'!R63=1,(IF('respostes SINDIC'!$AS63=2021,variables!$E$22,IF('respostes SINDIC'!$AS63=2022,variables!$F$22))),0)</f>
        <v>0</v>
      </c>
      <c r="T63" s="11">
        <f>IF('respostes SINDIC'!S63=1,(IF('respostes SINDIC'!$AS63=2021,variables!$E$23,IF('respostes SINDIC'!$AS63=2022,variables!$F$23))),0)</f>
        <v>0</v>
      </c>
      <c r="U63" s="14">
        <f>IF('respostes SINDIC'!T63=1,(IF('respostes SINDIC'!$AS63=2021,variables!$E$24,IF('respostes SINDIC'!$AS63=2022,variables!$F$24))),0)</f>
        <v>0</v>
      </c>
      <c r="V63" s="8">
        <f>IF('respostes SINDIC'!U63=1,(IF('respostes SINDIC'!$AS63=2021,variables!$E$25,IF('respostes SINDIC'!$AS63=2022,variables!$F$25))),0)</f>
        <v>20</v>
      </c>
      <c r="W63" s="8">
        <f>IF('respostes SINDIC'!V63=1,(IF('respostes SINDIC'!$AS63=2021,variables!$E$26,IF('respostes SINDIC'!$AS63=2022,variables!$F$26))),0)</f>
        <v>5</v>
      </c>
      <c r="X63" s="8">
        <f>IF('respostes SINDIC'!W63=1,(IF('respostes SINDIC'!$AS63=2021,variables!$E$27,IF('respostes SINDIC'!$AS63=2022,variables!$F$27))),0)</f>
        <v>10</v>
      </c>
      <c r="Y63" s="11">
        <f>IF('respostes SINDIC'!X63=1,(IF('respostes SINDIC'!$AS63=2021,variables!$E$28,IF('respostes SINDIC'!$AS63=2022,variables!$F$28))),0)</f>
        <v>0</v>
      </c>
      <c r="Z63" s="11">
        <f>IF('respostes SINDIC'!Y63=1,(IF('respostes SINDIC'!$AS63=2021,variables!$E$29,IF('respostes SINDIC'!$AS63=2022,variables!$F$29))),0)</f>
        <v>0</v>
      </c>
      <c r="AA63" s="18">
        <f>IF('respostes SINDIC'!Z63=1,(IF('respostes SINDIC'!$AS63=2021,variables!$E$30,IF('respostes SINDIC'!$AS63=2022,variables!$F$30))),0)</f>
        <v>0</v>
      </c>
      <c r="AB63" s="18">
        <f>IF('respostes SINDIC'!AA63=1,(IF('respostes SINDIC'!$AS63=2021,variables!$E$31,IF('respostes SINDIC'!$AS63=2022,variables!$F$31))),0)</f>
        <v>0</v>
      </c>
      <c r="AC63" s="18">
        <f>IF('respostes SINDIC'!AB63=1,(IF('respostes SINDIC'!$AS63=2021,variables!$E$32,IF('respostes SINDIC'!$AS63=2022,variables!$F$32))),0)</f>
        <v>0</v>
      </c>
      <c r="AD63" s="18">
        <f>IF('respostes SINDIC'!AC63=1,(IF('respostes SINDIC'!$AS63=2021,variables!$E$33,IF('respostes SINDIC'!$AS63=2022,variables!$F$33))),0)</f>
        <v>0</v>
      </c>
      <c r="AE63" s="20">
        <f>IF('respostes SINDIC'!AD63=1,(IF('respostes SINDIC'!$AS63=2021,variables!$E$34,IF('respostes SINDIC'!$AS63=2022,variables!$F$34))),0)</f>
        <v>0</v>
      </c>
      <c r="AF63" s="20">
        <f>IF('respostes SINDIC'!AE63=1,(IF('respostes SINDIC'!$AS63=2021,variables!$E$35,IF('respostes SINDIC'!$AS63=2022,variables!$F$35))),0)</f>
        <v>20</v>
      </c>
      <c r="AG63" s="20">
        <f>IF('respostes SINDIC'!AF63=1,(IF('respostes SINDIC'!$AS63=2021,variables!$E$36,IF('respostes SINDIC'!$AS63=2022,variables!$F$36))),0)</f>
        <v>0</v>
      </c>
      <c r="AH63" s="20">
        <f>IF('respostes SINDIC'!AG63=1,(IF('respostes SINDIC'!$AS63=2021,variables!$E$37,IF('respostes SINDIC'!$AS63=2022,variables!$F$37))),0)</f>
        <v>10</v>
      </c>
      <c r="AI63" s="14">
        <f>IF('respostes SINDIC'!AH63=1,(IF('respostes SINDIC'!$AS63=2021,variables!$E$38,IF('respostes SINDIC'!$AS63=2022,variables!$F$38))),0)</f>
        <v>25</v>
      </c>
      <c r="AJ63" s="20">
        <f>IF('respostes SINDIC'!AI63=1,(IF('respostes SINDIC'!$AS63=2021,variables!$E$39,IF('respostes SINDIC'!$AS63=2022,variables!$F$39))),0)</f>
        <v>20</v>
      </c>
      <c r="AK63" s="14">
        <f>IF('respostes SINDIC'!AJ63=1,(IF('respostes SINDIC'!$AS63=2021,variables!$E$40,IF('respostes SINDIC'!$AS63=2022,variables!$F$40))),0)</f>
        <v>0</v>
      </c>
      <c r="AL63" s="8">
        <f>IF('respostes SINDIC'!AK63=0,(IF('respostes SINDIC'!$AS63=2021,variables!$E$41,IF('respostes SINDIC'!$AS63=2022,variables!$F$41))),0)</f>
        <v>20</v>
      </c>
      <c r="AM63" s="20">
        <f>IF('respostes SINDIC'!AL63=1,(IF('respostes SINDIC'!$AS63=2021,variables!$E$42,IF('respostes SINDIC'!$AS63=2022,variables!$F$42))),0)</f>
        <v>0</v>
      </c>
      <c r="AN63" s="11">
        <f>IF('respostes SINDIC'!AM63=1,(IF('respostes SINDIC'!$AS63=2021,variables!$E$43,IF('respostes SINDIC'!$AS63=2022,variables!$F$43))),0)</f>
        <v>0</v>
      </c>
      <c r="AO63" s="8">
        <f>IF('respostes SINDIC'!AN63=1,(IF('respostes SINDIC'!$AS63=2021,variables!$E$44,IF('respostes SINDIC'!$AS63=2022,variables!$F$44))),0)</f>
        <v>10</v>
      </c>
      <c r="AP63" s="8">
        <f>IF('respostes SINDIC'!AO63=1,(IF('respostes SINDIC'!$AS63=2021,variables!$E$45,IF('respostes SINDIC'!$AS63=2022,variables!$F$45))),0)</f>
        <v>20</v>
      </c>
      <c r="AQ63" s="20">
        <f>IF('respostes SINDIC'!AP63=1,(IF('respostes SINDIC'!$AS63=2021,variables!$E$46,IF('respostes SINDIC'!$AS63=2022,variables!$F$46))),0)</f>
        <v>0</v>
      </c>
      <c r="AT63">
        <v>2021</v>
      </c>
    </row>
    <row r="64" spans="1:46" x14ac:dyDescent="0.3">
      <c r="A64">
        <v>807490004</v>
      </c>
      <c r="B64" t="str">
        <f>VLOOKUP(A64,'ine i comarca'!$A$1:$H$367,6,0)</f>
        <v>Garraf</v>
      </c>
      <c r="C64" t="s">
        <v>114</v>
      </c>
      <c r="D64" t="s">
        <v>41</v>
      </c>
      <c r="E64" t="s">
        <v>42</v>
      </c>
      <c r="F64" t="s">
        <v>43</v>
      </c>
      <c r="G64" s="8">
        <f>IF('respostes SINDIC'!F64=1,(IF('respostes SINDIC'!$AS64=2021,variables!$E$10,IF('respostes SINDIC'!$AS64=2022,variables!$F$10))),0)</f>
        <v>7.5</v>
      </c>
      <c r="H64" s="8">
        <f>IF('respostes SINDIC'!G64=1,(IF('respostes SINDIC'!$AS64=2021,variables!$E$11,IF('respostes SINDIC'!$AS64=2022,variables!$F$11))),0)</f>
        <v>7.5</v>
      </c>
      <c r="I64" s="14">
        <f>IF('respostes SINDIC'!H64=1,(IF('respostes SINDIC'!$AS64=2021,variables!$E$12,IF('respostes SINDIC'!$AS64=2022,variables!$F$12))),0)</f>
        <v>25</v>
      </c>
      <c r="J64" s="11">
        <f>IF('respostes SINDIC'!I64=1,(IF('respostes SINDIC'!$AS64=2021,variables!$E$13,IF('respostes SINDIC'!$AS64=2022,variables!$F$13))),0)</f>
        <v>2.5</v>
      </c>
      <c r="K64" s="11">
        <f>IF('respostes SINDIC'!J64=1,(IF('respostes SINDIC'!$AS64=2021,variables!$E$14,IF('respostes SINDIC'!$AS64=2022,variables!$F$14))),0)</f>
        <v>0</v>
      </c>
      <c r="L64" s="11">
        <f>IF('respostes SINDIC'!K64=1,(IF('respostes SINDIC'!$AS64=2021,variables!$E$15,IF('respostes SINDIC'!$AS64=2022,variables!$F$15))),0)</f>
        <v>0</v>
      </c>
      <c r="M64" s="11">
        <f>IF('respostes SINDIC'!L64=1,(IF('respostes SINDIC'!$AS64=2021,variables!$E$16,IF('respostes SINDIC'!$AS64=2022,variables!$F$16))),0)</f>
        <v>0</v>
      </c>
      <c r="N64" s="11">
        <f>IF('respostes SINDIC'!M64=1,(IF('respostes SINDIC'!$AS64=2021,variables!$E$17,IF('respostes SINDIC'!$AS64=2022,variables!$F$17))),0)</f>
        <v>0</v>
      </c>
      <c r="O64" s="11">
        <f>IF('respostes SINDIC'!N64="Dintre de termini",(IF('respostes SINDIC'!$AS64=2021,variables!$E$18,IF('respostes SINDIC'!$AS64=2022,variables!$F$18))),0)</f>
        <v>20</v>
      </c>
      <c r="P64" s="16">
        <f>IF('respostes SINDIC'!O64="Null",0,(IF('respostes SINDIC'!$AS64=2021,variables!$E$20,IF('respostes SINDIC'!$AS64=2022,variables!$F$20))))</f>
        <v>25</v>
      </c>
      <c r="Q64" s="16">
        <f>IF('respostes SINDIC'!P64=1,(IF('respostes SINDIC'!$AS64=2021,variables!$E$20,IF('respostes SINDIC'!$AS64=2022,variables!$F$20))),0)</f>
        <v>25</v>
      </c>
      <c r="R64" s="16">
        <f>IF('respostes SINDIC'!Q64=1,(IF('respostes SINDIC'!$AS64=2021,variables!$E$21,IF('respostes SINDIC'!$AS64=2022,variables!$F$21))),0)</f>
        <v>0</v>
      </c>
      <c r="S64" s="16">
        <f>IF('respostes SINDIC'!R64=1,(IF('respostes SINDIC'!$AS64=2021,variables!$E$22,IF('respostes SINDIC'!$AS64=2022,variables!$F$22))),0)</f>
        <v>0</v>
      </c>
      <c r="T64" s="11">
        <f>IF('respostes SINDIC'!S64=1,(IF('respostes SINDIC'!$AS64=2021,variables!$E$23,IF('respostes SINDIC'!$AS64=2022,variables!$F$23))),0)</f>
        <v>35</v>
      </c>
      <c r="U64" s="14">
        <f>IF('respostes SINDIC'!T64=1,(IF('respostes SINDIC'!$AS64=2021,variables!$E$24,IF('respostes SINDIC'!$AS64=2022,variables!$F$24))),0)</f>
        <v>25</v>
      </c>
      <c r="V64" s="8">
        <f>IF('respostes SINDIC'!U64=1,(IF('respostes SINDIC'!$AS64=2021,variables!$E$25,IF('respostes SINDIC'!$AS64=2022,variables!$F$25))),0)</f>
        <v>20</v>
      </c>
      <c r="W64" s="8">
        <f>IF('respostes SINDIC'!V64=1,(IF('respostes SINDIC'!$AS64=2021,variables!$E$26,IF('respostes SINDIC'!$AS64=2022,variables!$F$26))),0)</f>
        <v>5</v>
      </c>
      <c r="X64" s="8">
        <f>IF('respostes SINDIC'!W64=1,(IF('respostes SINDIC'!$AS64=2021,variables!$E$27,IF('respostes SINDIC'!$AS64=2022,variables!$F$27))),0)</f>
        <v>10</v>
      </c>
      <c r="Y64" s="11">
        <f>IF('respostes SINDIC'!X64=1,(IF('respostes SINDIC'!$AS64=2021,variables!$E$28,IF('respostes SINDIC'!$AS64=2022,variables!$F$28))),0)</f>
        <v>0</v>
      </c>
      <c r="Z64" s="11">
        <f>IF('respostes SINDIC'!Y64=1,(IF('respostes SINDIC'!$AS64=2021,variables!$E$29,IF('respostes SINDIC'!$AS64=2022,variables!$F$29))),0)</f>
        <v>30</v>
      </c>
      <c r="AA64" s="18">
        <f>IF('respostes SINDIC'!Z64=1,(IF('respostes SINDIC'!$AS64=2021,variables!$E$30,IF('respostes SINDIC'!$AS64=2022,variables!$F$30))),0)</f>
        <v>25</v>
      </c>
      <c r="AB64" s="18">
        <f>IF('respostes SINDIC'!AA64=1,(IF('respostes SINDIC'!$AS64=2021,variables!$E$31,IF('respostes SINDIC'!$AS64=2022,variables!$F$31))),0)</f>
        <v>0</v>
      </c>
      <c r="AC64" s="18">
        <f>IF('respostes SINDIC'!AB64=1,(IF('respostes SINDIC'!$AS64=2021,variables!$E$32,IF('respostes SINDIC'!$AS64=2022,variables!$F$32))),0)</f>
        <v>25</v>
      </c>
      <c r="AD64" s="18">
        <f>IF('respostes SINDIC'!AC64=1,(IF('respostes SINDIC'!$AS64=2021,variables!$E$33,IF('respostes SINDIC'!$AS64=2022,variables!$F$33))),0)</f>
        <v>0</v>
      </c>
      <c r="AE64" s="20">
        <f>IF('respostes SINDIC'!AD64=1,(IF('respostes SINDIC'!$AS64=2021,variables!$E$34,IF('respostes SINDIC'!$AS64=2022,variables!$F$34))),0)</f>
        <v>0</v>
      </c>
      <c r="AF64" s="20">
        <f>IF('respostes SINDIC'!AE64=1,(IF('respostes SINDIC'!$AS64=2021,variables!$E$35,IF('respostes SINDIC'!$AS64=2022,variables!$F$35))),0)</f>
        <v>0</v>
      </c>
      <c r="AG64" s="20">
        <f>IF('respostes SINDIC'!AF64=1,(IF('respostes SINDIC'!$AS64=2021,variables!$E$36,IF('respostes SINDIC'!$AS64=2022,variables!$F$36))),0)</f>
        <v>0</v>
      </c>
      <c r="AH64" s="20">
        <f>IF('respostes SINDIC'!AG64=1,(IF('respostes SINDIC'!$AS64=2021,variables!$E$37,IF('respostes SINDIC'!$AS64=2022,variables!$F$37))),0)</f>
        <v>0</v>
      </c>
      <c r="AI64" s="14">
        <f>IF('respostes SINDIC'!AH64=1,(IF('respostes SINDIC'!$AS64=2021,variables!$E$38,IF('respostes SINDIC'!$AS64=2022,variables!$F$38))),0)</f>
        <v>25</v>
      </c>
      <c r="AJ64" s="20">
        <f>IF('respostes SINDIC'!AI64=1,(IF('respostes SINDIC'!$AS64=2021,variables!$E$39,IF('respostes SINDIC'!$AS64=2022,variables!$F$39))),0)</f>
        <v>0</v>
      </c>
      <c r="AK64" s="14">
        <f>IF('respostes SINDIC'!AJ64=1,(IF('respostes SINDIC'!$AS64=2021,variables!$E$40,IF('respostes SINDIC'!$AS64=2022,variables!$F$40))),0)</f>
        <v>25</v>
      </c>
      <c r="AL64" s="8">
        <f>IF('respostes SINDIC'!AK64=0,(IF('respostes SINDIC'!$AS64=2021,variables!$E$41,IF('respostes SINDIC'!$AS64=2022,variables!$F$41))),0)</f>
        <v>0</v>
      </c>
      <c r="AM64" s="20">
        <f>IF('respostes SINDIC'!AL64=1,(IF('respostes SINDIC'!$AS64=2021,variables!$E$42,IF('respostes SINDIC'!$AS64=2022,variables!$F$42))),0)</f>
        <v>10</v>
      </c>
      <c r="AN64" s="11">
        <f>IF('respostes SINDIC'!AM64=1,(IF('respostes SINDIC'!$AS64=2021,variables!$E$43,IF('respostes SINDIC'!$AS64=2022,variables!$F$43))),0)</f>
        <v>0</v>
      </c>
      <c r="AO64" s="8">
        <f>IF('respostes SINDIC'!AN64=1,(IF('respostes SINDIC'!$AS64=2021,variables!$E$44,IF('respostes SINDIC'!$AS64=2022,variables!$F$44))),0)</f>
        <v>0</v>
      </c>
      <c r="AP64" s="8">
        <f>IF('respostes SINDIC'!AO64=1,(IF('respostes SINDIC'!$AS64=2021,variables!$E$45,IF('respostes SINDIC'!$AS64=2022,variables!$F$45))),0)</f>
        <v>0</v>
      </c>
      <c r="AQ64" s="20">
        <f>IF('respostes SINDIC'!AP64=1,(IF('respostes SINDIC'!$AS64=2021,variables!$E$46,IF('respostes SINDIC'!$AS64=2022,variables!$F$46))),0)</f>
        <v>0</v>
      </c>
      <c r="AT64">
        <v>2021</v>
      </c>
    </row>
    <row r="65" spans="1:46" x14ac:dyDescent="0.3">
      <c r="A65">
        <v>807520002</v>
      </c>
      <c r="B65" t="str">
        <f>VLOOKUP(A65,'ine i comarca'!$A$1:$H$367,6,0)</f>
        <v>Maresme</v>
      </c>
      <c r="C65" t="s">
        <v>115</v>
      </c>
      <c r="D65" t="s">
        <v>41</v>
      </c>
      <c r="E65" t="s">
        <v>42</v>
      </c>
      <c r="F65" t="s">
        <v>43</v>
      </c>
      <c r="G65" s="8">
        <f>IF('respostes SINDIC'!F65=1,(IF('respostes SINDIC'!$AS65=2021,variables!$E$10,IF('respostes SINDIC'!$AS65=2022,variables!$F$10))),0)</f>
        <v>7.5</v>
      </c>
      <c r="H65" s="8">
        <f>IF('respostes SINDIC'!G65=1,(IF('respostes SINDIC'!$AS65=2021,variables!$E$11,IF('respostes SINDIC'!$AS65=2022,variables!$F$11))),0)</f>
        <v>7.5</v>
      </c>
      <c r="I65" s="14">
        <f>IF('respostes SINDIC'!H65=1,(IF('respostes SINDIC'!$AS65=2021,variables!$E$12,IF('respostes SINDIC'!$AS65=2022,variables!$F$12))),0)</f>
        <v>25</v>
      </c>
      <c r="J65" s="11">
        <f>IF('respostes SINDIC'!I65=1,(IF('respostes SINDIC'!$AS65=2021,variables!$E$13,IF('respostes SINDIC'!$AS65=2022,variables!$F$13))),0)</f>
        <v>2.5</v>
      </c>
      <c r="K65" s="11">
        <f>IF('respostes SINDIC'!J65=1,(IF('respostes SINDIC'!$AS65=2021,variables!$E$14,IF('respostes SINDIC'!$AS65=2022,variables!$F$14))),0)</f>
        <v>0</v>
      </c>
      <c r="L65" s="11">
        <f>IF('respostes SINDIC'!K65=1,(IF('respostes SINDIC'!$AS65=2021,variables!$E$15,IF('respostes SINDIC'!$AS65=2022,variables!$F$15))),0)</f>
        <v>0</v>
      </c>
      <c r="M65" s="11">
        <f>IF('respostes SINDIC'!L65=1,(IF('respostes SINDIC'!$AS65=2021,variables!$E$16,IF('respostes SINDIC'!$AS65=2022,variables!$F$16))),0)</f>
        <v>0</v>
      </c>
      <c r="N65" s="11">
        <f>IF('respostes SINDIC'!M65=1,(IF('respostes SINDIC'!$AS65=2021,variables!$E$17,IF('respostes SINDIC'!$AS65=2022,variables!$F$17))),0)</f>
        <v>0</v>
      </c>
      <c r="O65" s="11">
        <f>IF('respostes SINDIC'!N65="Dintre de termini",(IF('respostes SINDIC'!$AS65=2021,variables!$E$18,IF('respostes SINDIC'!$AS65=2022,variables!$F$18))),0)</f>
        <v>0</v>
      </c>
      <c r="P65" s="16">
        <f>IF('respostes SINDIC'!O65="Null",0,(IF('respostes SINDIC'!$AS65=2021,variables!$E$20,IF('respostes SINDIC'!$AS65=2022,variables!$F$20))))</f>
        <v>25</v>
      </c>
      <c r="Q65" s="16">
        <f>IF('respostes SINDIC'!P65=1,(IF('respostes SINDIC'!$AS65=2021,variables!$E$20,IF('respostes SINDIC'!$AS65=2022,variables!$F$20))),0)</f>
        <v>25</v>
      </c>
      <c r="R65" s="16">
        <f>IF('respostes SINDIC'!Q65=1,(IF('respostes SINDIC'!$AS65=2021,variables!$E$21,IF('respostes SINDIC'!$AS65=2022,variables!$F$21))),0)</f>
        <v>0</v>
      </c>
      <c r="S65" s="16">
        <f>IF('respostes SINDIC'!R65=1,(IF('respostes SINDIC'!$AS65=2021,variables!$E$22,IF('respostes SINDIC'!$AS65=2022,variables!$F$22))),0)</f>
        <v>0</v>
      </c>
      <c r="T65" s="11">
        <f>IF('respostes SINDIC'!S65=1,(IF('respostes SINDIC'!$AS65=2021,variables!$E$23,IF('respostes SINDIC'!$AS65=2022,variables!$F$23))),0)</f>
        <v>35</v>
      </c>
      <c r="U65" s="14">
        <f>IF('respostes SINDIC'!T65=1,(IF('respostes SINDIC'!$AS65=2021,variables!$E$24,IF('respostes SINDIC'!$AS65=2022,variables!$F$24))),0)</f>
        <v>25</v>
      </c>
      <c r="V65" s="8">
        <f>IF('respostes SINDIC'!U65=1,(IF('respostes SINDIC'!$AS65=2021,variables!$E$25,IF('respostes SINDIC'!$AS65=2022,variables!$F$25))),0)</f>
        <v>20</v>
      </c>
      <c r="W65" s="8">
        <f>IF('respostes SINDIC'!V65=1,(IF('respostes SINDIC'!$AS65=2021,variables!$E$26,IF('respostes SINDIC'!$AS65=2022,variables!$F$26))),0)</f>
        <v>5</v>
      </c>
      <c r="X65" s="8">
        <f>IF('respostes SINDIC'!W65=1,(IF('respostes SINDIC'!$AS65=2021,variables!$E$27,IF('respostes SINDIC'!$AS65=2022,variables!$F$27))),0)</f>
        <v>10</v>
      </c>
      <c r="Y65" s="11">
        <f>IF('respostes SINDIC'!X65=1,(IF('respostes SINDIC'!$AS65=2021,variables!$E$28,IF('respostes SINDIC'!$AS65=2022,variables!$F$28))),0)</f>
        <v>0</v>
      </c>
      <c r="Z65" s="11">
        <f>IF('respostes SINDIC'!Y65=1,(IF('respostes SINDIC'!$AS65=2021,variables!$E$29,IF('respostes SINDIC'!$AS65=2022,variables!$F$29))),0)</f>
        <v>30</v>
      </c>
      <c r="AA65" s="18">
        <f>IF('respostes SINDIC'!Z65=1,(IF('respostes SINDIC'!$AS65=2021,variables!$E$30,IF('respostes SINDIC'!$AS65=2022,variables!$F$30))),0)</f>
        <v>25</v>
      </c>
      <c r="AB65" s="18">
        <f>IF('respostes SINDIC'!AA65=1,(IF('respostes SINDIC'!$AS65=2021,variables!$E$31,IF('respostes SINDIC'!$AS65=2022,variables!$F$31))),0)</f>
        <v>0</v>
      </c>
      <c r="AC65" s="18">
        <f>IF('respostes SINDIC'!AB65=1,(IF('respostes SINDIC'!$AS65=2021,variables!$E$32,IF('respostes SINDIC'!$AS65=2022,variables!$F$32))),0)</f>
        <v>25</v>
      </c>
      <c r="AD65" s="18">
        <f>IF('respostes SINDIC'!AC65=1,(IF('respostes SINDIC'!$AS65=2021,variables!$E$33,IF('respostes SINDIC'!$AS65=2022,variables!$F$33))),0)</f>
        <v>0</v>
      </c>
      <c r="AE65" s="20">
        <f>IF('respostes SINDIC'!AD65=1,(IF('respostes SINDIC'!$AS65=2021,variables!$E$34,IF('respostes SINDIC'!$AS65=2022,variables!$F$34))),0)</f>
        <v>0</v>
      </c>
      <c r="AF65" s="20">
        <f>IF('respostes SINDIC'!AE65=1,(IF('respostes SINDIC'!$AS65=2021,variables!$E$35,IF('respostes SINDIC'!$AS65=2022,variables!$F$35))),0)</f>
        <v>0</v>
      </c>
      <c r="AG65" s="20">
        <f>IF('respostes SINDIC'!AF65=1,(IF('respostes SINDIC'!$AS65=2021,variables!$E$36,IF('respostes SINDIC'!$AS65=2022,variables!$F$36))),0)</f>
        <v>0</v>
      </c>
      <c r="AH65" s="20">
        <f>IF('respostes SINDIC'!AG65=1,(IF('respostes SINDIC'!$AS65=2021,variables!$E$37,IF('respostes SINDIC'!$AS65=2022,variables!$F$37))),0)</f>
        <v>0</v>
      </c>
      <c r="AI65" s="14">
        <f>IF('respostes SINDIC'!AH65=1,(IF('respostes SINDIC'!$AS65=2021,variables!$E$38,IF('respostes SINDIC'!$AS65=2022,variables!$F$38))),0)</f>
        <v>25</v>
      </c>
      <c r="AJ65" s="20">
        <f>IF('respostes SINDIC'!AI65=1,(IF('respostes SINDIC'!$AS65=2021,variables!$E$39,IF('respostes SINDIC'!$AS65=2022,variables!$F$39))),0)</f>
        <v>20</v>
      </c>
      <c r="AK65" s="14">
        <f>IF('respostes SINDIC'!AJ65=1,(IF('respostes SINDIC'!$AS65=2021,variables!$E$40,IF('respostes SINDIC'!$AS65=2022,variables!$F$40))),0)</f>
        <v>25</v>
      </c>
      <c r="AL65" s="8">
        <f>IF('respostes SINDIC'!AK65=0,(IF('respostes SINDIC'!$AS65=2021,variables!$E$41,IF('respostes SINDIC'!$AS65=2022,variables!$F$41))),0)</f>
        <v>0</v>
      </c>
      <c r="AM65" s="20">
        <f>IF('respostes SINDIC'!AL65=1,(IF('respostes SINDIC'!$AS65=2021,variables!$E$42,IF('respostes SINDIC'!$AS65=2022,variables!$F$42))),0)</f>
        <v>10</v>
      </c>
      <c r="AN65" s="11">
        <f>IF('respostes SINDIC'!AM65=1,(IF('respostes SINDIC'!$AS65=2021,variables!$E$43,IF('respostes SINDIC'!$AS65=2022,variables!$F$43))),0)</f>
        <v>0</v>
      </c>
      <c r="AO65" s="8">
        <f>IF('respostes SINDIC'!AN65=1,(IF('respostes SINDIC'!$AS65=2021,variables!$E$44,IF('respostes SINDIC'!$AS65=2022,variables!$F$44))),0)</f>
        <v>0</v>
      </c>
      <c r="AP65" s="8">
        <f>IF('respostes SINDIC'!AO65=1,(IF('respostes SINDIC'!$AS65=2021,variables!$E$45,IF('respostes SINDIC'!$AS65=2022,variables!$F$45))),0)</f>
        <v>0</v>
      </c>
      <c r="AQ65" s="20">
        <f>IF('respostes SINDIC'!AP65=1,(IF('respostes SINDIC'!$AS65=2021,variables!$E$46,IF('respostes SINDIC'!$AS65=2022,variables!$F$46))),0)</f>
        <v>0</v>
      </c>
      <c r="AT65">
        <v>2021</v>
      </c>
    </row>
    <row r="66" spans="1:46" x14ac:dyDescent="0.3">
      <c r="A66">
        <v>807650006</v>
      </c>
      <c r="B66" t="str">
        <f>VLOOKUP(A66,'ine i comarca'!$A$1:$H$367,6,0)</f>
        <v>Baix Llobregat</v>
      </c>
      <c r="C66" t="s">
        <v>116</v>
      </c>
      <c r="D66" t="s">
        <v>41</v>
      </c>
      <c r="E66" t="s">
        <v>42</v>
      </c>
      <c r="F66" t="s">
        <v>68</v>
      </c>
      <c r="G66" s="8">
        <f>IF('respostes SINDIC'!F66=1,(IF('respostes SINDIC'!$AS66=2021,variables!$E$10,IF('respostes SINDIC'!$AS66=2022,variables!$F$10))),0)</f>
        <v>7.5</v>
      </c>
      <c r="H66" s="8">
        <f>IF('respostes SINDIC'!G66=1,(IF('respostes SINDIC'!$AS66=2021,variables!$E$11,IF('respostes SINDIC'!$AS66=2022,variables!$F$11))),0)</f>
        <v>7.5</v>
      </c>
      <c r="I66" s="14">
        <f>IF('respostes SINDIC'!H66=1,(IF('respostes SINDIC'!$AS66=2021,variables!$E$12,IF('respostes SINDIC'!$AS66=2022,variables!$F$12))),0)</f>
        <v>25</v>
      </c>
      <c r="J66" s="11">
        <f>IF('respostes SINDIC'!I66=1,(IF('respostes SINDIC'!$AS66=2021,variables!$E$13,IF('respostes SINDIC'!$AS66=2022,variables!$F$13))),0)</f>
        <v>0</v>
      </c>
      <c r="K66" s="11">
        <f>IF('respostes SINDIC'!J66=1,(IF('respostes SINDIC'!$AS66=2021,variables!$E$14,IF('respostes SINDIC'!$AS66=2022,variables!$F$14))),0)</f>
        <v>0</v>
      </c>
      <c r="L66" s="11">
        <f>IF('respostes SINDIC'!K66=1,(IF('respostes SINDIC'!$AS66=2021,variables!$E$15,IF('respostes SINDIC'!$AS66=2022,variables!$F$15))),0)</f>
        <v>0</v>
      </c>
      <c r="M66" s="11">
        <f>IF('respostes SINDIC'!L66=1,(IF('respostes SINDIC'!$AS66=2021,variables!$E$16,IF('respostes SINDIC'!$AS66=2022,variables!$F$16))),0)</f>
        <v>0</v>
      </c>
      <c r="N66" s="11">
        <f>IF('respostes SINDIC'!M66=1,(IF('respostes SINDIC'!$AS66=2021,variables!$E$17,IF('respostes SINDIC'!$AS66=2022,variables!$F$17))),0)</f>
        <v>0</v>
      </c>
      <c r="O66" s="11">
        <f>IF('respostes SINDIC'!N66="Dintre de termini",(IF('respostes SINDIC'!$AS66=2021,variables!$E$18,IF('respostes SINDIC'!$AS66=2022,variables!$F$18))),0)</f>
        <v>20</v>
      </c>
      <c r="P66" s="16">
        <f>IF('respostes SINDIC'!O66="Null",0,(IF('respostes SINDIC'!$AS66=2021,variables!$E$20,IF('respostes SINDIC'!$AS66=2022,variables!$F$20))))</f>
        <v>25</v>
      </c>
      <c r="Q66" s="16">
        <f>IF('respostes SINDIC'!P66=1,(IF('respostes SINDIC'!$AS66=2021,variables!$E$20,IF('respostes SINDIC'!$AS66=2022,variables!$F$20))),0)</f>
        <v>25</v>
      </c>
      <c r="R66" s="16">
        <f>IF('respostes SINDIC'!Q66=1,(IF('respostes SINDIC'!$AS66=2021,variables!$E$21,IF('respostes SINDIC'!$AS66=2022,variables!$F$21))),0)</f>
        <v>0</v>
      </c>
      <c r="S66" s="16">
        <f>IF('respostes SINDIC'!R66=1,(IF('respostes SINDIC'!$AS66=2021,variables!$E$22,IF('respostes SINDIC'!$AS66=2022,variables!$F$22))),0)</f>
        <v>0</v>
      </c>
      <c r="T66" s="11">
        <f>IF('respostes SINDIC'!S66=1,(IF('respostes SINDIC'!$AS66=2021,variables!$E$23,IF('respostes SINDIC'!$AS66=2022,variables!$F$23))),0)</f>
        <v>35</v>
      </c>
      <c r="U66" s="14">
        <f>IF('respostes SINDIC'!T66=1,(IF('respostes SINDIC'!$AS66=2021,variables!$E$24,IF('respostes SINDIC'!$AS66=2022,variables!$F$24))),0)</f>
        <v>25</v>
      </c>
      <c r="V66" s="8">
        <f>IF('respostes SINDIC'!U66=1,(IF('respostes SINDIC'!$AS66=2021,variables!$E$25,IF('respostes SINDIC'!$AS66=2022,variables!$F$25))),0)</f>
        <v>20</v>
      </c>
      <c r="W66" s="8">
        <f>IF('respostes SINDIC'!V66=1,(IF('respostes SINDIC'!$AS66=2021,variables!$E$26,IF('respostes SINDIC'!$AS66=2022,variables!$F$26))),0)</f>
        <v>5</v>
      </c>
      <c r="X66" s="8">
        <f>IF('respostes SINDIC'!W66=1,(IF('respostes SINDIC'!$AS66=2021,variables!$E$27,IF('respostes SINDIC'!$AS66=2022,variables!$F$27))),0)</f>
        <v>10</v>
      </c>
      <c r="Y66" s="11">
        <f>IF('respostes SINDIC'!X66=1,(IF('respostes SINDIC'!$AS66=2021,variables!$E$28,IF('respostes SINDIC'!$AS66=2022,variables!$F$28))),0)</f>
        <v>0</v>
      </c>
      <c r="Z66" s="11">
        <f>IF('respostes SINDIC'!Y66=1,(IF('respostes SINDIC'!$AS66=2021,variables!$E$29,IF('respostes SINDIC'!$AS66=2022,variables!$F$29))),0)</f>
        <v>30</v>
      </c>
      <c r="AA66" s="18">
        <f>IF('respostes SINDIC'!Z66=1,(IF('respostes SINDIC'!$AS66=2021,variables!$E$30,IF('respostes SINDIC'!$AS66=2022,variables!$F$30))),0)</f>
        <v>0</v>
      </c>
      <c r="AB66" s="18">
        <f>IF('respostes SINDIC'!AA66=1,(IF('respostes SINDIC'!$AS66=2021,variables!$E$31,IF('respostes SINDIC'!$AS66=2022,variables!$F$31))),0)</f>
        <v>25</v>
      </c>
      <c r="AC66" s="18">
        <f>IF('respostes SINDIC'!AB66=1,(IF('respostes SINDIC'!$AS66=2021,variables!$E$32,IF('respostes SINDIC'!$AS66=2022,variables!$F$32))),0)</f>
        <v>25</v>
      </c>
      <c r="AD66" s="18">
        <f>IF('respostes SINDIC'!AC66=1,(IF('respostes SINDIC'!$AS66=2021,variables!$E$33,IF('respostes SINDIC'!$AS66=2022,variables!$F$33))),0)</f>
        <v>0</v>
      </c>
      <c r="AE66" s="20">
        <f>IF('respostes SINDIC'!AD66=1,(IF('respostes SINDIC'!$AS66=2021,variables!$E$34,IF('respostes SINDIC'!$AS66=2022,variables!$F$34))),0)</f>
        <v>0</v>
      </c>
      <c r="AF66" s="20">
        <f>IF('respostes SINDIC'!AE66=1,(IF('respostes SINDIC'!$AS66=2021,variables!$E$35,IF('respostes SINDIC'!$AS66=2022,variables!$F$35))),0)</f>
        <v>0</v>
      </c>
      <c r="AG66" s="20">
        <f>IF('respostes SINDIC'!AF66=1,(IF('respostes SINDIC'!$AS66=2021,variables!$E$36,IF('respostes SINDIC'!$AS66=2022,variables!$F$36))),0)</f>
        <v>0</v>
      </c>
      <c r="AH66" s="20">
        <f>IF('respostes SINDIC'!AG66=1,(IF('respostes SINDIC'!$AS66=2021,variables!$E$37,IF('respostes SINDIC'!$AS66=2022,variables!$F$37))),0)</f>
        <v>0</v>
      </c>
      <c r="AI66" s="14">
        <f>IF('respostes SINDIC'!AH66=1,(IF('respostes SINDIC'!$AS66=2021,variables!$E$38,IF('respostes SINDIC'!$AS66=2022,variables!$F$38))),0)</f>
        <v>25</v>
      </c>
      <c r="AJ66" s="20">
        <f>IF('respostes SINDIC'!AI66=1,(IF('respostes SINDIC'!$AS66=2021,variables!$E$39,IF('respostes SINDIC'!$AS66=2022,variables!$F$39))),0)</f>
        <v>20</v>
      </c>
      <c r="AK66" s="14">
        <f>IF('respostes SINDIC'!AJ66=1,(IF('respostes SINDIC'!$AS66=2021,variables!$E$40,IF('respostes SINDIC'!$AS66=2022,variables!$F$40))),0)</f>
        <v>25</v>
      </c>
      <c r="AL66" s="8">
        <f>IF('respostes SINDIC'!AK66=0,(IF('respostes SINDIC'!$AS66=2021,variables!$E$41,IF('respostes SINDIC'!$AS66=2022,variables!$F$41))),0)</f>
        <v>20</v>
      </c>
      <c r="AM66" s="20">
        <f>IF('respostes SINDIC'!AL66=1,(IF('respostes SINDIC'!$AS66=2021,variables!$E$42,IF('respostes SINDIC'!$AS66=2022,variables!$F$42))),0)</f>
        <v>10</v>
      </c>
      <c r="AN66" s="11">
        <f>IF('respostes SINDIC'!AM66=1,(IF('respostes SINDIC'!$AS66=2021,variables!$E$43,IF('respostes SINDIC'!$AS66=2022,variables!$F$43))),0)</f>
        <v>0</v>
      </c>
      <c r="AO66" s="8">
        <f>IF('respostes SINDIC'!AN66=1,(IF('respostes SINDIC'!$AS66=2021,variables!$E$44,IF('respostes SINDIC'!$AS66=2022,variables!$F$44))),0)</f>
        <v>10</v>
      </c>
      <c r="AP66" s="8">
        <f>IF('respostes SINDIC'!AO66=1,(IF('respostes SINDIC'!$AS66=2021,variables!$E$45,IF('respostes SINDIC'!$AS66=2022,variables!$F$45))),0)</f>
        <v>20</v>
      </c>
      <c r="AQ66" s="20">
        <f>IF('respostes SINDIC'!AP66=1,(IF('respostes SINDIC'!$AS66=2021,variables!$E$46,IF('respostes SINDIC'!$AS66=2022,variables!$F$46))),0)</f>
        <v>0</v>
      </c>
      <c r="AT66">
        <v>2021</v>
      </c>
    </row>
    <row r="67" spans="1:46" x14ac:dyDescent="0.3">
      <c r="A67">
        <v>807710007</v>
      </c>
      <c r="B67" t="str">
        <f>VLOOKUP(A67,'ine i comarca'!$A$1:$H$367,6,0)</f>
        <v>Baix Llobregat</v>
      </c>
      <c r="C67" t="s">
        <v>117</v>
      </c>
      <c r="D67" t="s">
        <v>41</v>
      </c>
      <c r="E67" t="s">
        <v>42</v>
      </c>
      <c r="F67" t="s">
        <v>68</v>
      </c>
      <c r="G67" s="8">
        <f>IF('respostes SINDIC'!F67=1,(IF('respostes SINDIC'!$AS67=2021,variables!$E$10,IF('respostes SINDIC'!$AS67=2022,variables!$F$10))),0)</f>
        <v>7.5</v>
      </c>
      <c r="H67" s="8">
        <f>IF('respostes SINDIC'!G67=1,(IF('respostes SINDIC'!$AS67=2021,variables!$E$11,IF('respostes SINDIC'!$AS67=2022,variables!$F$11))),0)</f>
        <v>7.5</v>
      </c>
      <c r="I67" s="14">
        <f>IF('respostes SINDIC'!H67=1,(IF('respostes SINDIC'!$AS67=2021,variables!$E$12,IF('respostes SINDIC'!$AS67=2022,variables!$F$12))),0)</f>
        <v>25</v>
      </c>
      <c r="J67" s="11">
        <f>IF('respostes SINDIC'!I67=1,(IF('respostes SINDIC'!$AS67=2021,variables!$E$13,IF('respostes SINDIC'!$AS67=2022,variables!$F$13))),0)</f>
        <v>2.5</v>
      </c>
      <c r="K67" s="11">
        <f>IF('respostes SINDIC'!J67=1,(IF('respostes SINDIC'!$AS67=2021,variables!$E$14,IF('respostes SINDIC'!$AS67=2022,variables!$F$14))),0)</f>
        <v>0</v>
      </c>
      <c r="L67" s="11">
        <f>IF('respostes SINDIC'!K67=1,(IF('respostes SINDIC'!$AS67=2021,variables!$E$15,IF('respostes SINDIC'!$AS67=2022,variables!$F$15))),0)</f>
        <v>0</v>
      </c>
      <c r="M67" s="11">
        <f>IF('respostes SINDIC'!L67=1,(IF('respostes SINDIC'!$AS67=2021,variables!$E$16,IF('respostes SINDIC'!$AS67=2022,variables!$F$16))),0)</f>
        <v>0</v>
      </c>
      <c r="N67" s="11">
        <f>IF('respostes SINDIC'!M67=1,(IF('respostes SINDIC'!$AS67=2021,variables!$E$17,IF('respostes SINDIC'!$AS67=2022,variables!$F$17))),0)</f>
        <v>0</v>
      </c>
      <c r="O67" s="11">
        <f>IF('respostes SINDIC'!N67="Dintre de termini",(IF('respostes SINDIC'!$AS67=2021,variables!$E$18,IF('respostes SINDIC'!$AS67=2022,variables!$F$18))),0)</f>
        <v>20</v>
      </c>
      <c r="P67" s="16">
        <f>IF('respostes SINDIC'!O67="Null",0,(IF('respostes SINDIC'!$AS67=2021,variables!$E$20,IF('respostes SINDIC'!$AS67=2022,variables!$F$20))))</f>
        <v>25</v>
      </c>
      <c r="Q67" s="16">
        <f>IF('respostes SINDIC'!P67=1,(IF('respostes SINDIC'!$AS67=2021,variables!$E$20,IF('respostes SINDIC'!$AS67=2022,variables!$F$20))),0)</f>
        <v>25</v>
      </c>
      <c r="R67" s="16">
        <f>IF('respostes SINDIC'!Q67=1,(IF('respostes SINDIC'!$AS67=2021,variables!$E$21,IF('respostes SINDIC'!$AS67=2022,variables!$F$21))),0)</f>
        <v>0</v>
      </c>
      <c r="S67" s="16">
        <f>IF('respostes SINDIC'!R67=1,(IF('respostes SINDIC'!$AS67=2021,variables!$E$22,IF('respostes SINDIC'!$AS67=2022,variables!$F$22))),0)</f>
        <v>0</v>
      </c>
      <c r="T67" s="11">
        <f>IF('respostes SINDIC'!S67=1,(IF('respostes SINDIC'!$AS67=2021,variables!$E$23,IF('respostes SINDIC'!$AS67=2022,variables!$F$23))),0)</f>
        <v>35</v>
      </c>
      <c r="U67" s="14">
        <f>IF('respostes SINDIC'!T67=1,(IF('respostes SINDIC'!$AS67=2021,variables!$E$24,IF('respostes SINDIC'!$AS67=2022,variables!$F$24))),0)</f>
        <v>25</v>
      </c>
      <c r="V67" s="8">
        <f>IF('respostes SINDIC'!U67=1,(IF('respostes SINDIC'!$AS67=2021,variables!$E$25,IF('respostes SINDIC'!$AS67=2022,variables!$F$25))),0)</f>
        <v>20</v>
      </c>
      <c r="W67" s="8">
        <f>IF('respostes SINDIC'!V67=1,(IF('respostes SINDIC'!$AS67=2021,variables!$E$26,IF('respostes SINDIC'!$AS67=2022,variables!$F$26))),0)</f>
        <v>5</v>
      </c>
      <c r="X67" s="8">
        <f>IF('respostes SINDIC'!W67=1,(IF('respostes SINDIC'!$AS67=2021,variables!$E$27,IF('respostes SINDIC'!$AS67=2022,variables!$F$27))),0)</f>
        <v>10</v>
      </c>
      <c r="Y67" s="11">
        <f>IF('respostes SINDIC'!X67=1,(IF('respostes SINDIC'!$AS67=2021,variables!$E$28,IF('respostes SINDIC'!$AS67=2022,variables!$F$28))),0)</f>
        <v>0</v>
      </c>
      <c r="Z67" s="11">
        <f>IF('respostes SINDIC'!Y67=1,(IF('respostes SINDIC'!$AS67=2021,variables!$E$29,IF('respostes SINDIC'!$AS67=2022,variables!$F$29))),0)</f>
        <v>30</v>
      </c>
      <c r="AA67" s="18">
        <f>IF('respostes SINDIC'!Z67=1,(IF('respostes SINDIC'!$AS67=2021,variables!$E$30,IF('respostes SINDIC'!$AS67=2022,variables!$F$30))),0)</f>
        <v>0</v>
      </c>
      <c r="AB67" s="18">
        <f>IF('respostes SINDIC'!AA67=1,(IF('respostes SINDIC'!$AS67=2021,variables!$E$31,IF('respostes SINDIC'!$AS67=2022,variables!$F$31))),0)</f>
        <v>0</v>
      </c>
      <c r="AC67" s="18">
        <f>IF('respostes SINDIC'!AB67=1,(IF('respostes SINDIC'!$AS67=2021,variables!$E$32,IF('respostes SINDIC'!$AS67=2022,variables!$F$32))),0)</f>
        <v>0</v>
      </c>
      <c r="AD67" s="18">
        <f>IF('respostes SINDIC'!AC67=1,(IF('respostes SINDIC'!$AS67=2021,variables!$E$33,IF('respostes SINDIC'!$AS67=2022,variables!$F$33))),0)</f>
        <v>0</v>
      </c>
      <c r="AE67" s="20">
        <f>IF('respostes SINDIC'!AD67=1,(IF('respostes SINDIC'!$AS67=2021,variables!$E$34,IF('respostes SINDIC'!$AS67=2022,variables!$F$34))),0)</f>
        <v>0</v>
      </c>
      <c r="AF67" s="20">
        <f>IF('respostes SINDIC'!AE67=1,(IF('respostes SINDIC'!$AS67=2021,variables!$E$35,IF('respostes SINDIC'!$AS67=2022,variables!$F$35))),0)</f>
        <v>0</v>
      </c>
      <c r="AG67" s="20">
        <f>IF('respostes SINDIC'!AF67=1,(IF('respostes SINDIC'!$AS67=2021,variables!$E$36,IF('respostes SINDIC'!$AS67=2022,variables!$F$36))),0)</f>
        <v>0</v>
      </c>
      <c r="AH67" s="20">
        <f>IF('respostes SINDIC'!AG67=1,(IF('respostes SINDIC'!$AS67=2021,variables!$E$37,IF('respostes SINDIC'!$AS67=2022,variables!$F$37))),0)</f>
        <v>0</v>
      </c>
      <c r="AI67" s="14">
        <f>IF('respostes SINDIC'!AH67=1,(IF('respostes SINDIC'!$AS67=2021,variables!$E$38,IF('respostes SINDIC'!$AS67=2022,variables!$F$38))),0)</f>
        <v>25</v>
      </c>
      <c r="AJ67" s="20">
        <f>IF('respostes SINDIC'!AI67=1,(IF('respostes SINDIC'!$AS67=2021,variables!$E$39,IF('respostes SINDIC'!$AS67=2022,variables!$F$39))),0)</f>
        <v>20</v>
      </c>
      <c r="AK67" s="14">
        <f>IF('respostes SINDIC'!AJ67=1,(IF('respostes SINDIC'!$AS67=2021,variables!$E$40,IF('respostes SINDIC'!$AS67=2022,variables!$F$40))),0)</f>
        <v>25</v>
      </c>
      <c r="AL67" s="8">
        <f>IF('respostes SINDIC'!AK67=0,(IF('respostes SINDIC'!$AS67=2021,variables!$E$41,IF('respostes SINDIC'!$AS67=2022,variables!$F$41))),0)</f>
        <v>0</v>
      </c>
      <c r="AM67" s="20">
        <f>IF('respostes SINDIC'!AL67=1,(IF('respostes SINDIC'!$AS67=2021,variables!$E$42,IF('respostes SINDIC'!$AS67=2022,variables!$F$42))),0)</f>
        <v>10</v>
      </c>
      <c r="AN67" s="11">
        <f>IF('respostes SINDIC'!AM67=1,(IF('respostes SINDIC'!$AS67=2021,variables!$E$43,IF('respostes SINDIC'!$AS67=2022,variables!$F$43))),0)</f>
        <v>0</v>
      </c>
      <c r="AO67" s="8">
        <f>IF('respostes SINDIC'!AN67=1,(IF('respostes SINDIC'!$AS67=2021,variables!$E$44,IF('respostes SINDIC'!$AS67=2022,variables!$F$44))),0)</f>
        <v>10</v>
      </c>
      <c r="AP67" s="8">
        <f>IF('respostes SINDIC'!AO67=1,(IF('respostes SINDIC'!$AS67=2021,variables!$E$45,IF('respostes SINDIC'!$AS67=2022,variables!$F$45))),0)</f>
        <v>20</v>
      </c>
      <c r="AQ67" s="20">
        <f>IF('respostes SINDIC'!AP67=1,(IF('respostes SINDIC'!$AS67=2021,variables!$E$46,IF('respostes SINDIC'!$AS67=2022,variables!$F$46))),0)</f>
        <v>0</v>
      </c>
      <c r="AT67">
        <v>2021</v>
      </c>
    </row>
    <row r="68" spans="1:46" x14ac:dyDescent="0.3">
      <c r="A68">
        <v>813470005</v>
      </c>
      <c r="B68" t="str">
        <f>VLOOKUP(A68,'ine i comarca'!$A$1:$H$367,6,0)</f>
        <v>Vallès Oriental</v>
      </c>
      <c r="C68" t="s">
        <v>118</v>
      </c>
      <c r="D68" t="s">
        <v>41</v>
      </c>
      <c r="E68" t="s">
        <v>42</v>
      </c>
      <c r="F68" t="s">
        <v>48</v>
      </c>
      <c r="G68" s="8">
        <f>IF('respostes SINDIC'!F68=1,(IF('respostes SINDIC'!$AS68=2021,variables!$E$10,IF('respostes SINDIC'!$AS68=2022,variables!$F$10))),0)</f>
        <v>7.5</v>
      </c>
      <c r="H68" s="8">
        <f>IF('respostes SINDIC'!G68=1,(IF('respostes SINDIC'!$AS68=2021,variables!$E$11,IF('respostes SINDIC'!$AS68=2022,variables!$F$11))),0)</f>
        <v>7.5</v>
      </c>
      <c r="I68" s="14">
        <f>IF('respostes SINDIC'!H68=1,(IF('respostes SINDIC'!$AS68=2021,variables!$E$12,IF('respostes SINDIC'!$AS68=2022,variables!$F$12))),0)</f>
        <v>25</v>
      </c>
      <c r="J68" s="11">
        <f>IF('respostes SINDIC'!I68=1,(IF('respostes SINDIC'!$AS68=2021,variables!$E$13,IF('respostes SINDIC'!$AS68=2022,variables!$F$13))),0)</f>
        <v>2.5</v>
      </c>
      <c r="K68" s="11">
        <f>IF('respostes SINDIC'!J68=1,(IF('respostes SINDIC'!$AS68=2021,variables!$E$14,IF('respostes SINDIC'!$AS68=2022,variables!$F$14))),0)</f>
        <v>0</v>
      </c>
      <c r="L68" s="11">
        <f>IF('respostes SINDIC'!K68=1,(IF('respostes SINDIC'!$AS68=2021,variables!$E$15,IF('respostes SINDIC'!$AS68=2022,variables!$F$15))),0)</f>
        <v>0</v>
      </c>
      <c r="M68" s="11">
        <f>IF('respostes SINDIC'!L68=1,(IF('respostes SINDIC'!$AS68=2021,variables!$E$16,IF('respostes SINDIC'!$AS68=2022,variables!$F$16))),0)</f>
        <v>0</v>
      </c>
      <c r="N68" s="11">
        <f>IF('respostes SINDIC'!M68=1,(IF('respostes SINDIC'!$AS68=2021,variables!$E$17,IF('respostes SINDIC'!$AS68=2022,variables!$F$17))),0)</f>
        <v>0</v>
      </c>
      <c r="O68" s="11">
        <f>IF('respostes SINDIC'!N68="Dintre de termini",(IF('respostes SINDIC'!$AS68=2021,variables!$E$18,IF('respostes SINDIC'!$AS68=2022,variables!$F$18))),0)</f>
        <v>0</v>
      </c>
      <c r="P68" s="16">
        <f>IF('respostes SINDIC'!O68="Null",0,(IF('respostes SINDIC'!$AS68=2021,variables!$E$20,IF('respostes SINDIC'!$AS68=2022,variables!$F$20))))</f>
        <v>25</v>
      </c>
      <c r="Q68" s="16">
        <f>IF('respostes SINDIC'!P68=1,(IF('respostes SINDIC'!$AS68=2021,variables!$E$20,IF('respostes SINDIC'!$AS68=2022,variables!$F$20))),0)</f>
        <v>25</v>
      </c>
      <c r="R68" s="16">
        <f>IF('respostes SINDIC'!Q68=1,(IF('respostes SINDIC'!$AS68=2021,variables!$E$21,IF('respostes SINDIC'!$AS68=2022,variables!$F$21))),0)</f>
        <v>0</v>
      </c>
      <c r="S68" s="16">
        <f>IF('respostes SINDIC'!R68=1,(IF('respostes SINDIC'!$AS68=2021,variables!$E$22,IF('respostes SINDIC'!$AS68=2022,variables!$F$22))),0)</f>
        <v>0</v>
      </c>
      <c r="T68" s="11">
        <f>IF('respostes SINDIC'!S68=1,(IF('respostes SINDIC'!$AS68=2021,variables!$E$23,IF('respostes SINDIC'!$AS68=2022,variables!$F$23))),0)</f>
        <v>35</v>
      </c>
      <c r="U68" s="14">
        <f>IF('respostes SINDIC'!T68=1,(IF('respostes SINDIC'!$AS68=2021,variables!$E$24,IF('respostes SINDIC'!$AS68=2022,variables!$F$24))),0)</f>
        <v>25</v>
      </c>
      <c r="V68" s="8">
        <f>IF('respostes SINDIC'!U68=1,(IF('respostes SINDIC'!$AS68=2021,variables!$E$25,IF('respostes SINDIC'!$AS68=2022,variables!$F$25))),0)</f>
        <v>20</v>
      </c>
      <c r="W68" s="8">
        <f>IF('respostes SINDIC'!V68=1,(IF('respostes SINDIC'!$AS68=2021,variables!$E$26,IF('respostes SINDIC'!$AS68=2022,variables!$F$26))),0)</f>
        <v>5</v>
      </c>
      <c r="X68" s="8">
        <f>IF('respostes SINDIC'!W68=1,(IF('respostes SINDIC'!$AS68=2021,variables!$E$27,IF('respostes SINDIC'!$AS68=2022,variables!$F$27))),0)</f>
        <v>10</v>
      </c>
      <c r="Y68" s="11">
        <f>IF('respostes SINDIC'!X68=1,(IF('respostes SINDIC'!$AS68=2021,variables!$E$28,IF('respostes SINDIC'!$AS68=2022,variables!$F$28))),0)</f>
        <v>0</v>
      </c>
      <c r="Z68" s="11">
        <f>IF('respostes SINDIC'!Y68=1,(IF('respostes SINDIC'!$AS68=2021,variables!$E$29,IF('respostes SINDIC'!$AS68=2022,variables!$F$29))),0)</f>
        <v>30</v>
      </c>
      <c r="AA68" s="18">
        <f>IF('respostes SINDIC'!Z68=1,(IF('respostes SINDIC'!$AS68=2021,variables!$E$30,IF('respostes SINDIC'!$AS68=2022,variables!$F$30))),0)</f>
        <v>25</v>
      </c>
      <c r="AB68" s="18">
        <f>IF('respostes SINDIC'!AA68=1,(IF('respostes SINDIC'!$AS68=2021,variables!$E$31,IF('respostes SINDIC'!$AS68=2022,variables!$F$31))),0)</f>
        <v>0</v>
      </c>
      <c r="AC68" s="18">
        <f>IF('respostes SINDIC'!AB68=1,(IF('respostes SINDIC'!$AS68=2021,variables!$E$32,IF('respostes SINDIC'!$AS68=2022,variables!$F$32))),0)</f>
        <v>0</v>
      </c>
      <c r="AD68" s="18">
        <f>IF('respostes SINDIC'!AC68=1,(IF('respostes SINDIC'!$AS68=2021,variables!$E$33,IF('respostes SINDIC'!$AS68=2022,variables!$F$33))),0)</f>
        <v>0</v>
      </c>
      <c r="AE68" s="20">
        <f>IF('respostes SINDIC'!AD68=1,(IF('respostes SINDIC'!$AS68=2021,variables!$E$34,IF('respostes SINDIC'!$AS68=2022,variables!$F$34))),0)</f>
        <v>0</v>
      </c>
      <c r="AF68" s="20">
        <f>IF('respostes SINDIC'!AE68=1,(IF('respostes SINDIC'!$AS68=2021,variables!$E$35,IF('respostes SINDIC'!$AS68=2022,variables!$F$35))),0)</f>
        <v>20</v>
      </c>
      <c r="AG68" s="20">
        <f>IF('respostes SINDIC'!AF68=1,(IF('respostes SINDIC'!$AS68=2021,variables!$E$36,IF('respostes SINDIC'!$AS68=2022,variables!$F$36))),0)</f>
        <v>0</v>
      </c>
      <c r="AH68" s="20">
        <f>IF('respostes SINDIC'!AG68=1,(IF('respostes SINDIC'!$AS68=2021,variables!$E$37,IF('respostes SINDIC'!$AS68=2022,variables!$F$37))),0)</f>
        <v>0</v>
      </c>
      <c r="AI68" s="14">
        <f>IF('respostes SINDIC'!AH68=1,(IF('respostes SINDIC'!$AS68=2021,variables!$E$38,IF('respostes SINDIC'!$AS68=2022,variables!$F$38))),0)</f>
        <v>25</v>
      </c>
      <c r="AJ68" s="20">
        <f>IF('respostes SINDIC'!AI68=1,(IF('respostes SINDIC'!$AS68=2021,variables!$E$39,IF('respostes SINDIC'!$AS68=2022,variables!$F$39))),0)</f>
        <v>0</v>
      </c>
      <c r="AK68" s="14">
        <f>IF('respostes SINDIC'!AJ68=1,(IF('respostes SINDIC'!$AS68=2021,variables!$E$40,IF('respostes SINDIC'!$AS68=2022,variables!$F$40))),0)</f>
        <v>25</v>
      </c>
      <c r="AL68" s="8">
        <f>IF('respostes SINDIC'!AK68=0,(IF('respostes SINDIC'!$AS68=2021,variables!$E$41,IF('respostes SINDIC'!$AS68=2022,variables!$F$41))),0)</f>
        <v>0</v>
      </c>
      <c r="AM68" s="20">
        <f>IF('respostes SINDIC'!AL68=1,(IF('respostes SINDIC'!$AS68=2021,variables!$E$42,IF('respostes SINDIC'!$AS68=2022,variables!$F$42))),0)</f>
        <v>10</v>
      </c>
      <c r="AN68" s="11">
        <f>IF('respostes SINDIC'!AM68=1,(IF('respostes SINDIC'!$AS68=2021,variables!$E$43,IF('respostes SINDIC'!$AS68=2022,variables!$F$43))),0)</f>
        <v>0</v>
      </c>
      <c r="AO68" s="8">
        <f>IF('respostes SINDIC'!AN68=1,(IF('respostes SINDIC'!$AS68=2021,variables!$E$44,IF('respostes SINDIC'!$AS68=2022,variables!$F$44))),0)</f>
        <v>0</v>
      </c>
      <c r="AP68" s="8">
        <f>IF('respostes SINDIC'!AO68=1,(IF('respostes SINDIC'!$AS68=2021,variables!$E$45,IF('respostes SINDIC'!$AS68=2022,variables!$F$45))),0)</f>
        <v>0</v>
      </c>
      <c r="AQ68" s="20">
        <f>IF('respostes SINDIC'!AP68=1,(IF('respostes SINDIC'!$AS68=2021,variables!$E$46,IF('respostes SINDIC'!$AS68=2022,variables!$F$46))),0)</f>
        <v>0</v>
      </c>
      <c r="AT68">
        <v>2021</v>
      </c>
    </row>
    <row r="69" spans="1:46" x14ac:dyDescent="0.3">
      <c r="A69">
        <v>808260009</v>
      </c>
      <c r="B69" t="str">
        <f>VLOOKUP(A69,'ine i comarca'!$A$1:$H$367,6,0)</f>
        <v>Selva</v>
      </c>
      <c r="C69" t="s">
        <v>119</v>
      </c>
      <c r="D69" t="s">
        <v>41</v>
      </c>
      <c r="E69" t="s">
        <v>42</v>
      </c>
      <c r="F69" t="s">
        <v>48</v>
      </c>
      <c r="G69" s="8">
        <f>IF('respostes SINDIC'!F69=1,(IF('respostes SINDIC'!$AS69=2021,variables!$E$10,IF('respostes SINDIC'!$AS69=2022,variables!$F$10))),0)</f>
        <v>7.5</v>
      </c>
      <c r="H69" s="8">
        <f>IF('respostes SINDIC'!G69=1,(IF('respostes SINDIC'!$AS69=2021,variables!$E$11,IF('respostes SINDIC'!$AS69=2022,variables!$F$11))),0)</f>
        <v>7.5</v>
      </c>
      <c r="I69" s="14">
        <f>IF('respostes SINDIC'!H69=1,(IF('respostes SINDIC'!$AS69=2021,variables!$E$12,IF('respostes SINDIC'!$AS69=2022,variables!$F$12))),0)</f>
        <v>25</v>
      </c>
      <c r="J69" s="11">
        <f>IF('respostes SINDIC'!I69=1,(IF('respostes SINDIC'!$AS69=2021,variables!$E$13,IF('respostes SINDIC'!$AS69=2022,variables!$F$13))),0)</f>
        <v>2.5</v>
      </c>
      <c r="K69" s="11">
        <f>IF('respostes SINDIC'!J69=1,(IF('respostes SINDIC'!$AS69=2021,variables!$E$14,IF('respostes SINDIC'!$AS69=2022,variables!$F$14))),0)</f>
        <v>0</v>
      </c>
      <c r="L69" s="11">
        <f>IF('respostes SINDIC'!K69=1,(IF('respostes SINDIC'!$AS69=2021,variables!$E$15,IF('respostes SINDIC'!$AS69=2022,variables!$F$15))),0)</f>
        <v>0</v>
      </c>
      <c r="M69" s="11">
        <f>IF('respostes SINDIC'!L69=1,(IF('respostes SINDIC'!$AS69=2021,variables!$E$16,IF('respostes SINDIC'!$AS69=2022,variables!$F$16))),0)</f>
        <v>0</v>
      </c>
      <c r="N69" s="11">
        <f>IF('respostes SINDIC'!M69=1,(IF('respostes SINDIC'!$AS69=2021,variables!$E$17,IF('respostes SINDIC'!$AS69=2022,variables!$F$17))),0)</f>
        <v>0</v>
      </c>
      <c r="O69" s="11">
        <f>IF('respostes SINDIC'!N69="Dintre de termini",(IF('respostes SINDIC'!$AS69=2021,variables!$E$18,IF('respostes SINDIC'!$AS69=2022,variables!$F$18))),0)</f>
        <v>0</v>
      </c>
      <c r="P69" s="16">
        <f>IF('respostes SINDIC'!O69="Null",0,(IF('respostes SINDIC'!$AS69=2021,variables!$E$20,IF('respostes SINDIC'!$AS69=2022,variables!$F$20))))</f>
        <v>0</v>
      </c>
      <c r="Q69" s="16">
        <f>IF('respostes SINDIC'!P69=1,(IF('respostes SINDIC'!$AS69=2021,variables!$E$20,IF('respostes SINDIC'!$AS69=2022,variables!$F$20))),0)</f>
        <v>0</v>
      </c>
      <c r="R69" s="16">
        <f>IF('respostes SINDIC'!Q69=1,(IF('respostes SINDIC'!$AS69=2021,variables!$E$21,IF('respostes SINDIC'!$AS69=2022,variables!$F$21))),0)</f>
        <v>0</v>
      </c>
      <c r="S69" s="16">
        <f>IF('respostes SINDIC'!R69=1,(IF('respostes SINDIC'!$AS69=2021,variables!$E$22,IF('respostes SINDIC'!$AS69=2022,variables!$F$22))),0)</f>
        <v>0</v>
      </c>
      <c r="T69" s="11">
        <f>IF('respostes SINDIC'!S69=1,(IF('respostes SINDIC'!$AS69=2021,variables!$E$23,IF('respostes SINDIC'!$AS69=2022,variables!$F$23))),0)</f>
        <v>0</v>
      </c>
      <c r="U69" s="14">
        <f>IF('respostes SINDIC'!T69=1,(IF('respostes SINDIC'!$AS69=2021,variables!$E$24,IF('respostes SINDIC'!$AS69=2022,variables!$F$24))),0)</f>
        <v>0</v>
      </c>
      <c r="V69" s="8">
        <f>IF('respostes SINDIC'!U69=1,(IF('respostes SINDIC'!$AS69=2021,variables!$E$25,IF('respostes SINDIC'!$AS69=2022,variables!$F$25))),0)</f>
        <v>20</v>
      </c>
      <c r="W69" s="8">
        <f>IF('respostes SINDIC'!V69=1,(IF('respostes SINDIC'!$AS69=2021,variables!$E$26,IF('respostes SINDIC'!$AS69=2022,variables!$F$26))),0)</f>
        <v>5</v>
      </c>
      <c r="X69" s="8">
        <f>IF('respostes SINDIC'!W69=1,(IF('respostes SINDIC'!$AS69=2021,variables!$E$27,IF('respostes SINDIC'!$AS69=2022,variables!$F$27))),0)</f>
        <v>10</v>
      </c>
      <c r="Y69" s="11">
        <f>IF('respostes SINDIC'!X69=1,(IF('respostes SINDIC'!$AS69=2021,variables!$E$28,IF('respostes SINDIC'!$AS69=2022,variables!$F$28))),0)</f>
        <v>0</v>
      </c>
      <c r="Z69" s="11">
        <f>IF('respostes SINDIC'!Y69=1,(IF('respostes SINDIC'!$AS69=2021,variables!$E$29,IF('respostes SINDIC'!$AS69=2022,variables!$F$29))),0)</f>
        <v>0</v>
      </c>
      <c r="AA69" s="18">
        <f>IF('respostes SINDIC'!Z69=1,(IF('respostes SINDIC'!$AS69=2021,variables!$E$30,IF('respostes SINDIC'!$AS69=2022,variables!$F$30))),0)</f>
        <v>25</v>
      </c>
      <c r="AB69" s="18">
        <f>IF('respostes SINDIC'!AA69=1,(IF('respostes SINDIC'!$AS69=2021,variables!$E$31,IF('respostes SINDIC'!$AS69=2022,variables!$F$31))),0)</f>
        <v>0</v>
      </c>
      <c r="AC69" s="18">
        <f>IF('respostes SINDIC'!AB69=1,(IF('respostes SINDIC'!$AS69=2021,variables!$E$32,IF('respostes SINDIC'!$AS69=2022,variables!$F$32))),0)</f>
        <v>0</v>
      </c>
      <c r="AD69" s="18">
        <f>IF('respostes SINDIC'!AC69=1,(IF('respostes SINDIC'!$AS69=2021,variables!$E$33,IF('respostes SINDIC'!$AS69=2022,variables!$F$33))),0)</f>
        <v>0</v>
      </c>
      <c r="AE69" s="20">
        <f>IF('respostes SINDIC'!AD69=1,(IF('respostes SINDIC'!$AS69=2021,variables!$E$34,IF('respostes SINDIC'!$AS69=2022,variables!$F$34))),0)</f>
        <v>0</v>
      </c>
      <c r="AF69" s="20">
        <f>IF('respostes SINDIC'!AE69=1,(IF('respostes SINDIC'!$AS69=2021,variables!$E$35,IF('respostes SINDIC'!$AS69=2022,variables!$F$35))),0)</f>
        <v>0</v>
      </c>
      <c r="AG69" s="20">
        <f>IF('respostes SINDIC'!AF69=1,(IF('respostes SINDIC'!$AS69=2021,variables!$E$36,IF('respostes SINDIC'!$AS69=2022,variables!$F$36))),0)</f>
        <v>0</v>
      </c>
      <c r="AH69" s="20">
        <f>IF('respostes SINDIC'!AG69=1,(IF('respostes SINDIC'!$AS69=2021,variables!$E$37,IF('respostes SINDIC'!$AS69=2022,variables!$F$37))),0)</f>
        <v>0</v>
      </c>
      <c r="AI69" s="14">
        <f>IF('respostes SINDIC'!AH69=1,(IF('respostes SINDIC'!$AS69=2021,variables!$E$38,IF('respostes SINDIC'!$AS69=2022,variables!$F$38))),0)</f>
        <v>25</v>
      </c>
      <c r="AJ69" s="20">
        <f>IF('respostes SINDIC'!AI69=1,(IF('respostes SINDIC'!$AS69=2021,variables!$E$39,IF('respostes SINDIC'!$AS69=2022,variables!$F$39))),0)</f>
        <v>0</v>
      </c>
      <c r="AK69" s="14">
        <f>IF('respostes SINDIC'!AJ69=1,(IF('respostes SINDIC'!$AS69=2021,variables!$E$40,IF('respostes SINDIC'!$AS69=2022,variables!$F$40))),0)</f>
        <v>0</v>
      </c>
      <c r="AL69" s="8">
        <f>IF('respostes SINDIC'!AK69=0,(IF('respostes SINDIC'!$AS69=2021,variables!$E$41,IF('respostes SINDIC'!$AS69=2022,variables!$F$41))),0)</f>
        <v>0</v>
      </c>
      <c r="AM69" s="20">
        <f>IF('respostes SINDIC'!AL69=1,(IF('respostes SINDIC'!$AS69=2021,variables!$E$42,IF('respostes SINDIC'!$AS69=2022,variables!$F$42))),0)</f>
        <v>0</v>
      </c>
      <c r="AN69" s="11">
        <f>IF('respostes SINDIC'!AM69=1,(IF('respostes SINDIC'!$AS69=2021,variables!$E$43,IF('respostes SINDIC'!$AS69=2022,variables!$F$43))),0)</f>
        <v>0</v>
      </c>
      <c r="AO69" s="8">
        <f>IF('respostes SINDIC'!AN69=1,(IF('respostes SINDIC'!$AS69=2021,variables!$E$44,IF('respostes SINDIC'!$AS69=2022,variables!$F$44))),0)</f>
        <v>0</v>
      </c>
      <c r="AP69" s="8">
        <f>IF('respostes SINDIC'!AO69=1,(IF('respostes SINDIC'!$AS69=2021,variables!$E$45,IF('respostes SINDIC'!$AS69=2022,variables!$F$45))),0)</f>
        <v>0</v>
      </c>
      <c r="AQ69" s="20">
        <f>IF('respostes SINDIC'!AP69=1,(IF('respostes SINDIC'!$AS69=2021,variables!$E$46,IF('respostes SINDIC'!$AS69=2022,variables!$F$46))),0)</f>
        <v>0</v>
      </c>
      <c r="AT69">
        <v>2021</v>
      </c>
    </row>
    <row r="70" spans="1:46" x14ac:dyDescent="0.3">
      <c r="A70">
        <v>808320002</v>
      </c>
      <c r="B70" t="str">
        <f>VLOOKUP(A70,'ine i comarca'!$A$1:$H$367,6,0)</f>
        <v>Osona</v>
      </c>
      <c r="C70" t="s">
        <v>120</v>
      </c>
      <c r="D70" t="s">
        <v>41</v>
      </c>
      <c r="E70" t="s">
        <v>42</v>
      </c>
      <c r="F70" t="s">
        <v>48</v>
      </c>
      <c r="G70" s="8">
        <f>IF('respostes SINDIC'!F70=1,(IF('respostes SINDIC'!$AS70=2021,variables!$E$10,IF('respostes SINDIC'!$AS70=2022,variables!$F$10))),0)</f>
        <v>7.5</v>
      </c>
      <c r="H70" s="8">
        <f>IF('respostes SINDIC'!G70=1,(IF('respostes SINDIC'!$AS70=2021,variables!$E$11,IF('respostes SINDIC'!$AS70=2022,variables!$F$11))),0)</f>
        <v>7.5</v>
      </c>
      <c r="I70" s="14">
        <f>IF('respostes SINDIC'!H70=1,(IF('respostes SINDIC'!$AS70=2021,variables!$E$12,IF('respostes SINDIC'!$AS70=2022,variables!$F$12))),0)</f>
        <v>25</v>
      </c>
      <c r="J70" s="11">
        <f>IF('respostes SINDIC'!I70=1,(IF('respostes SINDIC'!$AS70=2021,variables!$E$13,IF('respostes SINDIC'!$AS70=2022,variables!$F$13))),0)</f>
        <v>2.5</v>
      </c>
      <c r="K70" s="11">
        <f>IF('respostes SINDIC'!J70=1,(IF('respostes SINDIC'!$AS70=2021,variables!$E$14,IF('respostes SINDIC'!$AS70=2022,variables!$F$14))),0)</f>
        <v>0</v>
      </c>
      <c r="L70" s="11">
        <f>IF('respostes SINDIC'!K70=1,(IF('respostes SINDIC'!$AS70=2021,variables!$E$15,IF('respostes SINDIC'!$AS70=2022,variables!$F$15))),0)</f>
        <v>0</v>
      </c>
      <c r="M70" s="11">
        <f>IF('respostes SINDIC'!L70=1,(IF('respostes SINDIC'!$AS70=2021,variables!$E$16,IF('respostes SINDIC'!$AS70=2022,variables!$F$16))),0)</f>
        <v>0</v>
      </c>
      <c r="N70" s="11">
        <f>IF('respostes SINDIC'!M70=1,(IF('respostes SINDIC'!$AS70=2021,variables!$E$17,IF('respostes SINDIC'!$AS70=2022,variables!$F$17))),0)</f>
        <v>0</v>
      </c>
      <c r="O70" s="11">
        <f>IF('respostes SINDIC'!N70="Dintre de termini",(IF('respostes SINDIC'!$AS70=2021,variables!$E$18,IF('respostes SINDIC'!$AS70=2022,variables!$F$18))),0)</f>
        <v>20</v>
      </c>
      <c r="P70" s="16">
        <f>IF('respostes SINDIC'!O70="Null",0,(IF('respostes SINDIC'!$AS70=2021,variables!$E$20,IF('respostes SINDIC'!$AS70=2022,variables!$F$20))))</f>
        <v>25</v>
      </c>
      <c r="Q70" s="16">
        <f>IF('respostes SINDIC'!P70=1,(IF('respostes SINDIC'!$AS70=2021,variables!$E$20,IF('respostes SINDIC'!$AS70=2022,variables!$F$20))),0)</f>
        <v>25</v>
      </c>
      <c r="R70" s="16">
        <f>IF('respostes SINDIC'!Q70=1,(IF('respostes SINDIC'!$AS70=2021,variables!$E$21,IF('respostes SINDIC'!$AS70=2022,variables!$F$21))),0)</f>
        <v>25</v>
      </c>
      <c r="S70" s="16">
        <f>IF('respostes SINDIC'!R70=1,(IF('respostes SINDIC'!$AS70=2021,variables!$E$22,IF('respostes SINDIC'!$AS70=2022,variables!$F$22))),0)</f>
        <v>25</v>
      </c>
      <c r="T70" s="11">
        <f>IF('respostes SINDIC'!S70=1,(IF('respostes SINDIC'!$AS70=2021,variables!$E$23,IF('respostes SINDIC'!$AS70=2022,variables!$F$23))),0)</f>
        <v>35</v>
      </c>
      <c r="U70" s="14">
        <f>IF('respostes SINDIC'!T70=1,(IF('respostes SINDIC'!$AS70=2021,variables!$E$24,IF('respostes SINDIC'!$AS70=2022,variables!$F$24))),0)</f>
        <v>25</v>
      </c>
      <c r="V70" s="8">
        <f>IF('respostes SINDIC'!U70=1,(IF('respostes SINDIC'!$AS70=2021,variables!$E$25,IF('respostes SINDIC'!$AS70=2022,variables!$F$25))),0)</f>
        <v>20</v>
      </c>
      <c r="W70" s="8">
        <f>IF('respostes SINDIC'!V70=1,(IF('respostes SINDIC'!$AS70=2021,variables!$E$26,IF('respostes SINDIC'!$AS70=2022,variables!$F$26))),0)</f>
        <v>5</v>
      </c>
      <c r="X70" s="8">
        <f>IF('respostes SINDIC'!W70=1,(IF('respostes SINDIC'!$AS70=2021,variables!$E$27,IF('respostes SINDIC'!$AS70=2022,variables!$F$27))),0)</f>
        <v>10</v>
      </c>
      <c r="Y70" s="11">
        <f>IF('respostes SINDIC'!X70=1,(IF('respostes SINDIC'!$AS70=2021,variables!$E$28,IF('respostes SINDIC'!$AS70=2022,variables!$F$28))),0)</f>
        <v>0</v>
      </c>
      <c r="Z70" s="11">
        <f>IF('respostes SINDIC'!Y70=1,(IF('respostes SINDIC'!$AS70=2021,variables!$E$29,IF('respostes SINDIC'!$AS70=2022,variables!$F$29))),0)</f>
        <v>30</v>
      </c>
      <c r="AA70" s="18">
        <f>IF('respostes SINDIC'!Z70=1,(IF('respostes SINDIC'!$AS70=2021,variables!$E$30,IF('respostes SINDIC'!$AS70=2022,variables!$F$30))),0)</f>
        <v>25</v>
      </c>
      <c r="AB70" s="18">
        <f>IF('respostes SINDIC'!AA70=1,(IF('respostes SINDIC'!$AS70=2021,variables!$E$31,IF('respostes SINDIC'!$AS70=2022,variables!$F$31))),0)</f>
        <v>25</v>
      </c>
      <c r="AC70" s="18">
        <f>IF('respostes SINDIC'!AB70=1,(IF('respostes SINDIC'!$AS70=2021,variables!$E$32,IF('respostes SINDIC'!$AS70=2022,variables!$F$32))),0)</f>
        <v>25</v>
      </c>
      <c r="AD70" s="18">
        <f>IF('respostes SINDIC'!AC70=1,(IF('respostes SINDIC'!$AS70=2021,variables!$E$33,IF('respostes SINDIC'!$AS70=2022,variables!$F$33))),0)</f>
        <v>0</v>
      </c>
      <c r="AE70" s="20">
        <f>IF('respostes SINDIC'!AD70=1,(IF('respostes SINDIC'!$AS70=2021,variables!$E$34,IF('respostes SINDIC'!$AS70=2022,variables!$F$34))),0)</f>
        <v>0</v>
      </c>
      <c r="AF70" s="20">
        <f>IF('respostes SINDIC'!AE70=1,(IF('respostes SINDIC'!$AS70=2021,variables!$E$35,IF('respostes SINDIC'!$AS70=2022,variables!$F$35))),0)</f>
        <v>0</v>
      </c>
      <c r="AG70" s="20">
        <f>IF('respostes SINDIC'!AF70=1,(IF('respostes SINDIC'!$AS70=2021,variables!$E$36,IF('respostes SINDIC'!$AS70=2022,variables!$F$36))),0)</f>
        <v>0</v>
      </c>
      <c r="AH70" s="20">
        <f>IF('respostes SINDIC'!AG70=1,(IF('respostes SINDIC'!$AS70=2021,variables!$E$37,IF('respostes SINDIC'!$AS70=2022,variables!$F$37))),0)</f>
        <v>0</v>
      </c>
      <c r="AI70" s="14">
        <f>IF('respostes SINDIC'!AH70=1,(IF('respostes SINDIC'!$AS70=2021,variables!$E$38,IF('respostes SINDIC'!$AS70=2022,variables!$F$38))),0)</f>
        <v>25</v>
      </c>
      <c r="AJ70" s="20">
        <f>IF('respostes SINDIC'!AI70=1,(IF('respostes SINDIC'!$AS70=2021,variables!$E$39,IF('respostes SINDIC'!$AS70=2022,variables!$F$39))),0)</f>
        <v>0</v>
      </c>
      <c r="AK70" s="14">
        <f>IF('respostes SINDIC'!AJ70=1,(IF('respostes SINDIC'!$AS70=2021,variables!$E$40,IF('respostes SINDIC'!$AS70=2022,variables!$F$40))),0)</f>
        <v>25</v>
      </c>
      <c r="AL70" s="8">
        <f>IF('respostes SINDIC'!AK70=0,(IF('respostes SINDIC'!$AS70=2021,variables!$E$41,IF('respostes SINDIC'!$AS70=2022,variables!$F$41))),0)</f>
        <v>0</v>
      </c>
      <c r="AM70" s="20">
        <f>IF('respostes SINDIC'!AL70=1,(IF('respostes SINDIC'!$AS70=2021,variables!$E$42,IF('respostes SINDIC'!$AS70=2022,variables!$F$42))),0)</f>
        <v>10</v>
      </c>
      <c r="AN70" s="11">
        <f>IF('respostes SINDIC'!AM70=1,(IF('respostes SINDIC'!$AS70=2021,variables!$E$43,IF('respostes SINDIC'!$AS70=2022,variables!$F$43))),0)</f>
        <v>0</v>
      </c>
      <c r="AO70" s="8">
        <f>IF('respostes SINDIC'!AN70=1,(IF('respostes SINDIC'!$AS70=2021,variables!$E$44,IF('respostes SINDIC'!$AS70=2022,variables!$F$44))),0)</f>
        <v>0</v>
      </c>
      <c r="AP70" s="8">
        <f>IF('respostes SINDIC'!AO70=1,(IF('respostes SINDIC'!$AS70=2021,variables!$E$45,IF('respostes SINDIC'!$AS70=2022,variables!$F$45))),0)</f>
        <v>0</v>
      </c>
      <c r="AQ70" s="20">
        <f>IF('respostes SINDIC'!AP70=1,(IF('respostes SINDIC'!$AS70=2021,variables!$E$46,IF('respostes SINDIC'!$AS70=2022,variables!$F$46))),0)</f>
        <v>0</v>
      </c>
      <c r="AT70">
        <v>2021</v>
      </c>
    </row>
    <row r="71" spans="1:46" x14ac:dyDescent="0.3">
      <c r="A71">
        <v>808470005</v>
      </c>
      <c r="B71" t="str">
        <f>VLOOKUP(A71,'ine i comarca'!$A$1:$H$367,6,0)</f>
        <v>Bages</v>
      </c>
      <c r="C71" t="s">
        <v>121</v>
      </c>
      <c r="D71" t="s">
        <v>41</v>
      </c>
      <c r="E71" t="s">
        <v>42</v>
      </c>
      <c r="F71" t="s">
        <v>48</v>
      </c>
      <c r="G71" s="8">
        <f>IF('respostes SINDIC'!F71=1,(IF('respostes SINDIC'!$AS71=2021,variables!$E$10,IF('respostes SINDIC'!$AS71=2022,variables!$F$10))),0)</f>
        <v>7.5</v>
      </c>
      <c r="H71" s="8">
        <f>IF('respostes SINDIC'!G71=1,(IF('respostes SINDIC'!$AS71=2021,variables!$E$11,IF('respostes SINDIC'!$AS71=2022,variables!$F$11))),0)</f>
        <v>7.5</v>
      </c>
      <c r="I71" s="14">
        <f>IF('respostes SINDIC'!H71=1,(IF('respostes SINDIC'!$AS71=2021,variables!$E$12,IF('respostes SINDIC'!$AS71=2022,variables!$F$12))),0)</f>
        <v>25</v>
      </c>
      <c r="J71" s="11">
        <f>IF('respostes SINDIC'!I71=1,(IF('respostes SINDIC'!$AS71=2021,variables!$E$13,IF('respostes SINDIC'!$AS71=2022,variables!$F$13))),0)</f>
        <v>2.5</v>
      </c>
      <c r="K71" s="11">
        <f>IF('respostes SINDIC'!J71=1,(IF('respostes SINDIC'!$AS71=2021,variables!$E$14,IF('respostes SINDIC'!$AS71=2022,variables!$F$14))),0)</f>
        <v>0</v>
      </c>
      <c r="L71" s="11">
        <f>IF('respostes SINDIC'!K71=1,(IF('respostes SINDIC'!$AS71=2021,variables!$E$15,IF('respostes SINDIC'!$AS71=2022,variables!$F$15))),0)</f>
        <v>0</v>
      </c>
      <c r="M71" s="11">
        <f>IF('respostes SINDIC'!L71=1,(IF('respostes SINDIC'!$AS71=2021,variables!$E$16,IF('respostes SINDIC'!$AS71=2022,variables!$F$16))),0)</f>
        <v>0</v>
      </c>
      <c r="N71" s="11">
        <f>IF('respostes SINDIC'!M71=1,(IF('respostes SINDIC'!$AS71=2021,variables!$E$17,IF('respostes SINDIC'!$AS71=2022,variables!$F$17))),0)</f>
        <v>0</v>
      </c>
      <c r="O71" s="11">
        <f>IF('respostes SINDIC'!N71="Dintre de termini",(IF('respostes SINDIC'!$AS71=2021,variables!$E$18,IF('respostes SINDIC'!$AS71=2022,variables!$F$18))),0)</f>
        <v>20</v>
      </c>
      <c r="P71" s="16">
        <f>IF('respostes SINDIC'!O71="Null",0,(IF('respostes SINDIC'!$AS71=2021,variables!$E$20,IF('respostes SINDIC'!$AS71=2022,variables!$F$20))))</f>
        <v>25</v>
      </c>
      <c r="Q71" s="16">
        <f>IF('respostes SINDIC'!P71=1,(IF('respostes SINDIC'!$AS71=2021,variables!$E$20,IF('respostes SINDIC'!$AS71=2022,variables!$F$20))),0)</f>
        <v>25</v>
      </c>
      <c r="R71" s="16">
        <f>IF('respostes SINDIC'!Q71=1,(IF('respostes SINDIC'!$AS71=2021,variables!$E$21,IF('respostes SINDIC'!$AS71=2022,variables!$F$21))),0)</f>
        <v>0</v>
      </c>
      <c r="S71" s="16">
        <f>IF('respostes SINDIC'!R71=1,(IF('respostes SINDIC'!$AS71=2021,variables!$E$22,IF('respostes SINDIC'!$AS71=2022,variables!$F$22))),0)</f>
        <v>0</v>
      </c>
      <c r="T71" s="11">
        <f>IF('respostes SINDIC'!S71=1,(IF('respostes SINDIC'!$AS71=2021,variables!$E$23,IF('respostes SINDIC'!$AS71=2022,variables!$F$23))),0)</f>
        <v>35</v>
      </c>
      <c r="U71" s="14">
        <f>IF('respostes SINDIC'!T71=1,(IF('respostes SINDIC'!$AS71=2021,variables!$E$24,IF('respostes SINDIC'!$AS71=2022,variables!$F$24))),0)</f>
        <v>25</v>
      </c>
      <c r="V71" s="8">
        <f>IF('respostes SINDIC'!U71=1,(IF('respostes SINDIC'!$AS71=2021,variables!$E$25,IF('respostes SINDIC'!$AS71=2022,variables!$F$25))),0)</f>
        <v>20</v>
      </c>
      <c r="W71" s="8">
        <f>IF('respostes SINDIC'!V71=1,(IF('respostes SINDIC'!$AS71=2021,variables!$E$26,IF('respostes SINDIC'!$AS71=2022,variables!$F$26))),0)</f>
        <v>5</v>
      </c>
      <c r="X71" s="8">
        <f>IF('respostes SINDIC'!W71=1,(IF('respostes SINDIC'!$AS71=2021,variables!$E$27,IF('respostes SINDIC'!$AS71=2022,variables!$F$27))),0)</f>
        <v>10</v>
      </c>
      <c r="Y71" s="11">
        <f>IF('respostes SINDIC'!X71=1,(IF('respostes SINDIC'!$AS71=2021,variables!$E$28,IF('respostes SINDIC'!$AS71=2022,variables!$F$28))),0)</f>
        <v>0</v>
      </c>
      <c r="Z71" s="11">
        <f>IF('respostes SINDIC'!Y71=1,(IF('respostes SINDIC'!$AS71=2021,variables!$E$29,IF('respostes SINDIC'!$AS71=2022,variables!$F$29))),0)</f>
        <v>30</v>
      </c>
      <c r="AA71" s="18">
        <f>IF('respostes SINDIC'!Z71=1,(IF('respostes SINDIC'!$AS71=2021,variables!$E$30,IF('respostes SINDIC'!$AS71=2022,variables!$F$30))),0)</f>
        <v>25</v>
      </c>
      <c r="AB71" s="18">
        <f>IF('respostes SINDIC'!AA71=1,(IF('respostes SINDIC'!$AS71=2021,variables!$E$31,IF('respostes SINDIC'!$AS71=2022,variables!$F$31))),0)</f>
        <v>0</v>
      </c>
      <c r="AC71" s="18">
        <f>IF('respostes SINDIC'!AB71=1,(IF('respostes SINDIC'!$AS71=2021,variables!$E$32,IF('respostes SINDIC'!$AS71=2022,variables!$F$32))),0)</f>
        <v>25</v>
      </c>
      <c r="AD71" s="18">
        <f>IF('respostes SINDIC'!AC71=1,(IF('respostes SINDIC'!$AS71=2021,variables!$E$33,IF('respostes SINDIC'!$AS71=2022,variables!$F$33))),0)</f>
        <v>0</v>
      </c>
      <c r="AE71" s="20">
        <f>IF('respostes SINDIC'!AD71=1,(IF('respostes SINDIC'!$AS71=2021,variables!$E$34,IF('respostes SINDIC'!$AS71=2022,variables!$F$34))),0)</f>
        <v>0</v>
      </c>
      <c r="AF71" s="20">
        <f>IF('respostes SINDIC'!AE71=1,(IF('respostes SINDIC'!$AS71=2021,variables!$E$35,IF('respostes SINDIC'!$AS71=2022,variables!$F$35))),0)</f>
        <v>0</v>
      </c>
      <c r="AG71" s="20">
        <f>IF('respostes SINDIC'!AF71=1,(IF('respostes SINDIC'!$AS71=2021,variables!$E$36,IF('respostes SINDIC'!$AS71=2022,variables!$F$36))),0)</f>
        <v>0</v>
      </c>
      <c r="AH71" s="20">
        <f>IF('respostes SINDIC'!AG71=1,(IF('respostes SINDIC'!$AS71=2021,variables!$E$37,IF('respostes SINDIC'!$AS71=2022,variables!$F$37))),0)</f>
        <v>10</v>
      </c>
      <c r="AI71" s="14">
        <f>IF('respostes SINDIC'!AH71=1,(IF('respostes SINDIC'!$AS71=2021,variables!$E$38,IF('respostes SINDIC'!$AS71=2022,variables!$F$38))),0)</f>
        <v>25</v>
      </c>
      <c r="AJ71" s="20">
        <f>IF('respostes SINDIC'!AI71=1,(IF('respostes SINDIC'!$AS71=2021,variables!$E$39,IF('respostes SINDIC'!$AS71=2022,variables!$F$39))),0)</f>
        <v>20</v>
      </c>
      <c r="AK71" s="14">
        <f>IF('respostes SINDIC'!AJ71=1,(IF('respostes SINDIC'!$AS71=2021,variables!$E$40,IF('respostes SINDIC'!$AS71=2022,variables!$F$40))),0)</f>
        <v>25</v>
      </c>
      <c r="AL71" s="8">
        <f>IF('respostes SINDIC'!AK71=0,(IF('respostes SINDIC'!$AS71=2021,variables!$E$41,IF('respostes SINDIC'!$AS71=2022,variables!$F$41))),0)</f>
        <v>0</v>
      </c>
      <c r="AM71" s="20">
        <f>IF('respostes SINDIC'!AL71=1,(IF('respostes SINDIC'!$AS71=2021,variables!$E$42,IF('respostes SINDIC'!$AS71=2022,variables!$F$42))),0)</f>
        <v>10</v>
      </c>
      <c r="AN71" s="11">
        <f>IF('respostes SINDIC'!AM71=1,(IF('respostes SINDIC'!$AS71=2021,variables!$E$43,IF('respostes SINDIC'!$AS71=2022,variables!$F$43))),0)</f>
        <v>0</v>
      </c>
      <c r="AO71" s="8">
        <f>IF('respostes SINDIC'!AN71=1,(IF('respostes SINDIC'!$AS71=2021,variables!$E$44,IF('respostes SINDIC'!$AS71=2022,variables!$F$44))),0)</f>
        <v>0</v>
      </c>
      <c r="AP71" s="8">
        <f>IF('respostes SINDIC'!AO71=1,(IF('respostes SINDIC'!$AS71=2021,variables!$E$45,IF('respostes SINDIC'!$AS71=2022,variables!$F$45))),0)</f>
        <v>0</v>
      </c>
      <c r="AQ71" s="20">
        <f>IF('respostes SINDIC'!AP71=1,(IF('respostes SINDIC'!$AS71=2021,variables!$E$46,IF('respostes SINDIC'!$AS71=2022,variables!$F$46))),0)</f>
        <v>0</v>
      </c>
      <c r="AT71">
        <v>2021</v>
      </c>
    </row>
    <row r="72" spans="1:46" x14ac:dyDescent="0.3">
      <c r="A72">
        <v>808500000</v>
      </c>
      <c r="B72" t="str">
        <f>VLOOKUP(A72,'ine i comarca'!$A$1:$H$367,6,0)</f>
        <v>Alt Penedès</v>
      </c>
      <c r="C72" t="s">
        <v>122</v>
      </c>
      <c r="D72" t="s">
        <v>41</v>
      </c>
      <c r="E72" t="s">
        <v>42</v>
      </c>
      <c r="F72" t="s">
        <v>48</v>
      </c>
      <c r="G72" s="8">
        <f>IF('respostes SINDIC'!F72=1,(IF('respostes SINDIC'!$AS72=2021,variables!$E$10,IF('respostes SINDIC'!$AS72=2022,variables!$F$10))),0)</f>
        <v>7.5</v>
      </c>
      <c r="H72" s="8">
        <f>IF('respostes SINDIC'!G72=1,(IF('respostes SINDIC'!$AS72=2021,variables!$E$11,IF('respostes SINDIC'!$AS72=2022,variables!$F$11))),0)</f>
        <v>7.5</v>
      </c>
      <c r="I72" s="14">
        <f>IF('respostes SINDIC'!H72=1,(IF('respostes SINDIC'!$AS72=2021,variables!$E$12,IF('respostes SINDIC'!$AS72=2022,variables!$F$12))),0)</f>
        <v>25</v>
      </c>
      <c r="J72" s="11">
        <f>IF('respostes SINDIC'!I72=1,(IF('respostes SINDIC'!$AS72=2021,variables!$E$13,IF('respostes SINDIC'!$AS72=2022,variables!$F$13))),0)</f>
        <v>2.5</v>
      </c>
      <c r="K72" s="11">
        <f>IF('respostes SINDIC'!J72=1,(IF('respostes SINDIC'!$AS72=2021,variables!$E$14,IF('respostes SINDIC'!$AS72=2022,variables!$F$14))),0)</f>
        <v>0</v>
      </c>
      <c r="L72" s="11">
        <f>IF('respostes SINDIC'!K72=1,(IF('respostes SINDIC'!$AS72=2021,variables!$E$15,IF('respostes SINDIC'!$AS72=2022,variables!$F$15))),0)</f>
        <v>0</v>
      </c>
      <c r="M72" s="11">
        <f>IF('respostes SINDIC'!L72=1,(IF('respostes SINDIC'!$AS72=2021,variables!$E$16,IF('respostes SINDIC'!$AS72=2022,variables!$F$16))),0)</f>
        <v>0</v>
      </c>
      <c r="N72" s="11">
        <f>IF('respostes SINDIC'!M72=1,(IF('respostes SINDIC'!$AS72=2021,variables!$E$17,IF('respostes SINDIC'!$AS72=2022,variables!$F$17))),0)</f>
        <v>0</v>
      </c>
      <c r="O72" s="11">
        <f>IF('respostes SINDIC'!N72="Dintre de termini",(IF('respostes SINDIC'!$AS72=2021,variables!$E$18,IF('respostes SINDIC'!$AS72=2022,variables!$F$18))),0)</f>
        <v>0</v>
      </c>
      <c r="P72" s="16">
        <f>IF('respostes SINDIC'!O72="Null",0,(IF('respostes SINDIC'!$AS72=2021,variables!$E$20,IF('respostes SINDIC'!$AS72=2022,variables!$F$20))))</f>
        <v>25</v>
      </c>
      <c r="Q72" s="16">
        <f>IF('respostes SINDIC'!P72=1,(IF('respostes SINDIC'!$AS72=2021,variables!$E$20,IF('respostes SINDIC'!$AS72=2022,variables!$F$20))),0)</f>
        <v>25</v>
      </c>
      <c r="R72" s="16">
        <f>IF('respostes SINDIC'!Q72=1,(IF('respostes SINDIC'!$AS72=2021,variables!$E$21,IF('respostes SINDIC'!$AS72=2022,variables!$F$21))),0)</f>
        <v>0</v>
      </c>
      <c r="S72" s="16">
        <f>IF('respostes SINDIC'!R72=1,(IF('respostes SINDIC'!$AS72=2021,variables!$E$22,IF('respostes SINDIC'!$AS72=2022,variables!$F$22))),0)</f>
        <v>0</v>
      </c>
      <c r="T72" s="11">
        <f>IF('respostes SINDIC'!S72=1,(IF('respostes SINDIC'!$AS72=2021,variables!$E$23,IF('respostes SINDIC'!$AS72=2022,variables!$F$23))),0)</f>
        <v>35</v>
      </c>
      <c r="U72" s="14">
        <f>IF('respostes SINDIC'!T72=1,(IF('respostes SINDIC'!$AS72=2021,variables!$E$24,IF('respostes SINDIC'!$AS72=2022,variables!$F$24))),0)</f>
        <v>25</v>
      </c>
      <c r="V72" s="8">
        <f>IF('respostes SINDIC'!U72=1,(IF('respostes SINDIC'!$AS72=2021,variables!$E$25,IF('respostes SINDIC'!$AS72=2022,variables!$F$25))),0)</f>
        <v>20</v>
      </c>
      <c r="W72" s="8">
        <f>IF('respostes SINDIC'!V72=1,(IF('respostes SINDIC'!$AS72=2021,variables!$E$26,IF('respostes SINDIC'!$AS72=2022,variables!$F$26))),0)</f>
        <v>5</v>
      </c>
      <c r="X72" s="8">
        <f>IF('respostes SINDIC'!W72=1,(IF('respostes SINDIC'!$AS72=2021,variables!$E$27,IF('respostes SINDIC'!$AS72=2022,variables!$F$27))),0)</f>
        <v>10</v>
      </c>
      <c r="Y72" s="11">
        <f>IF('respostes SINDIC'!X72=1,(IF('respostes SINDIC'!$AS72=2021,variables!$E$28,IF('respostes SINDIC'!$AS72=2022,variables!$F$28))),0)</f>
        <v>0</v>
      </c>
      <c r="Z72" s="11">
        <f>IF('respostes SINDIC'!Y72=1,(IF('respostes SINDIC'!$AS72=2021,variables!$E$29,IF('respostes SINDIC'!$AS72=2022,variables!$F$29))),0)</f>
        <v>30</v>
      </c>
      <c r="AA72" s="18">
        <f>IF('respostes SINDIC'!Z72=1,(IF('respostes SINDIC'!$AS72=2021,variables!$E$30,IF('respostes SINDIC'!$AS72=2022,variables!$F$30))),0)</f>
        <v>25</v>
      </c>
      <c r="AB72" s="18">
        <f>IF('respostes SINDIC'!AA72=1,(IF('respostes SINDIC'!$AS72=2021,variables!$E$31,IF('respostes SINDIC'!$AS72=2022,variables!$F$31))),0)</f>
        <v>25</v>
      </c>
      <c r="AC72" s="18">
        <f>IF('respostes SINDIC'!AB72=1,(IF('respostes SINDIC'!$AS72=2021,variables!$E$32,IF('respostes SINDIC'!$AS72=2022,variables!$F$32))),0)</f>
        <v>25</v>
      </c>
      <c r="AD72" s="18">
        <f>IF('respostes SINDIC'!AC72=1,(IF('respostes SINDIC'!$AS72=2021,variables!$E$33,IF('respostes SINDIC'!$AS72=2022,variables!$F$33))),0)</f>
        <v>0</v>
      </c>
      <c r="AE72" s="20">
        <f>IF('respostes SINDIC'!AD72=1,(IF('respostes SINDIC'!$AS72=2021,variables!$E$34,IF('respostes SINDIC'!$AS72=2022,variables!$F$34))),0)</f>
        <v>0</v>
      </c>
      <c r="AF72" s="20">
        <f>IF('respostes SINDIC'!AE72=1,(IF('respostes SINDIC'!$AS72=2021,variables!$E$35,IF('respostes SINDIC'!$AS72=2022,variables!$F$35))),0)</f>
        <v>0</v>
      </c>
      <c r="AG72" s="20">
        <f>IF('respostes SINDIC'!AF72=1,(IF('respostes SINDIC'!$AS72=2021,variables!$E$36,IF('respostes SINDIC'!$AS72=2022,variables!$F$36))),0)</f>
        <v>0</v>
      </c>
      <c r="AH72" s="20">
        <f>IF('respostes SINDIC'!AG72=1,(IF('respostes SINDIC'!$AS72=2021,variables!$E$37,IF('respostes SINDIC'!$AS72=2022,variables!$F$37))),0)</f>
        <v>0</v>
      </c>
      <c r="AI72" s="14">
        <f>IF('respostes SINDIC'!AH72=1,(IF('respostes SINDIC'!$AS72=2021,variables!$E$38,IF('respostes SINDIC'!$AS72=2022,variables!$F$38))),0)</f>
        <v>25</v>
      </c>
      <c r="AJ72" s="20">
        <f>IF('respostes SINDIC'!AI72=1,(IF('respostes SINDIC'!$AS72=2021,variables!$E$39,IF('respostes SINDIC'!$AS72=2022,variables!$F$39))),0)</f>
        <v>0</v>
      </c>
      <c r="AK72" s="14">
        <f>IF('respostes SINDIC'!AJ72=1,(IF('respostes SINDIC'!$AS72=2021,variables!$E$40,IF('respostes SINDIC'!$AS72=2022,variables!$F$40))),0)</f>
        <v>25</v>
      </c>
      <c r="AL72" s="8">
        <f>IF('respostes SINDIC'!AK72=0,(IF('respostes SINDIC'!$AS72=2021,variables!$E$41,IF('respostes SINDIC'!$AS72=2022,variables!$F$41))),0)</f>
        <v>0</v>
      </c>
      <c r="AM72" s="20">
        <f>IF('respostes SINDIC'!AL72=1,(IF('respostes SINDIC'!$AS72=2021,variables!$E$42,IF('respostes SINDIC'!$AS72=2022,variables!$F$42))),0)</f>
        <v>10</v>
      </c>
      <c r="AN72" s="11">
        <f>IF('respostes SINDIC'!AM72=1,(IF('respostes SINDIC'!$AS72=2021,variables!$E$43,IF('respostes SINDIC'!$AS72=2022,variables!$F$43))),0)</f>
        <v>0</v>
      </c>
      <c r="AO72" s="8">
        <f>IF('respostes SINDIC'!AN72=1,(IF('respostes SINDIC'!$AS72=2021,variables!$E$44,IF('respostes SINDIC'!$AS72=2022,variables!$F$44))),0)</f>
        <v>0</v>
      </c>
      <c r="AP72" s="8">
        <f>IF('respostes SINDIC'!AO72=1,(IF('respostes SINDIC'!$AS72=2021,variables!$E$45,IF('respostes SINDIC'!$AS72=2022,variables!$F$45))),0)</f>
        <v>0</v>
      </c>
      <c r="AQ72" s="20">
        <f>IF('respostes SINDIC'!AP72=1,(IF('respostes SINDIC'!$AS72=2021,variables!$E$46,IF('respostes SINDIC'!$AS72=2022,variables!$F$46))),0)</f>
        <v>0</v>
      </c>
      <c r="AT72">
        <v>2021</v>
      </c>
    </row>
    <row r="73" spans="1:46" x14ac:dyDescent="0.3">
      <c r="A73">
        <v>808630008</v>
      </c>
      <c r="B73" t="str">
        <f>VLOOKUP(A73,'ine i comarca'!$A$1:$H$367,6,0)</f>
        <v>Vallès Oriental</v>
      </c>
      <c r="C73" t="s">
        <v>123</v>
      </c>
      <c r="D73" t="s">
        <v>41</v>
      </c>
      <c r="E73" t="s">
        <v>42</v>
      </c>
      <c r="F73" t="s">
        <v>68</v>
      </c>
      <c r="G73" s="8">
        <f>IF('respostes SINDIC'!F73=1,(IF('respostes SINDIC'!$AS73=2021,variables!$E$10,IF('respostes SINDIC'!$AS73=2022,variables!$F$10))),0)</f>
        <v>7.5</v>
      </c>
      <c r="H73" s="8">
        <f>IF('respostes SINDIC'!G73=1,(IF('respostes SINDIC'!$AS73=2021,variables!$E$11,IF('respostes SINDIC'!$AS73=2022,variables!$F$11))),0)</f>
        <v>7.5</v>
      </c>
      <c r="I73" s="14">
        <f>IF('respostes SINDIC'!H73=1,(IF('respostes SINDIC'!$AS73=2021,variables!$E$12,IF('respostes SINDIC'!$AS73=2022,variables!$F$12))),0)</f>
        <v>25</v>
      </c>
      <c r="J73" s="11">
        <f>IF('respostes SINDIC'!I73=1,(IF('respostes SINDIC'!$AS73=2021,variables!$E$13,IF('respostes SINDIC'!$AS73=2022,variables!$F$13))),0)</f>
        <v>2.5</v>
      </c>
      <c r="K73" s="11">
        <f>IF('respostes SINDIC'!J73=1,(IF('respostes SINDIC'!$AS73=2021,variables!$E$14,IF('respostes SINDIC'!$AS73=2022,variables!$F$14))),0)</f>
        <v>0</v>
      </c>
      <c r="L73" s="11">
        <f>IF('respostes SINDIC'!K73=1,(IF('respostes SINDIC'!$AS73=2021,variables!$E$15,IF('respostes SINDIC'!$AS73=2022,variables!$F$15))),0)</f>
        <v>0</v>
      </c>
      <c r="M73" s="11">
        <f>IF('respostes SINDIC'!L73=1,(IF('respostes SINDIC'!$AS73=2021,variables!$E$16,IF('respostes SINDIC'!$AS73=2022,variables!$F$16))),0)</f>
        <v>0</v>
      </c>
      <c r="N73" s="11">
        <f>IF('respostes SINDIC'!M73=1,(IF('respostes SINDIC'!$AS73=2021,variables!$E$17,IF('respostes SINDIC'!$AS73=2022,variables!$F$17))),0)</f>
        <v>0</v>
      </c>
      <c r="O73" s="11">
        <f>IF('respostes SINDIC'!N73="Dintre de termini",(IF('respostes SINDIC'!$AS73=2021,variables!$E$18,IF('respostes SINDIC'!$AS73=2022,variables!$F$18))),0)</f>
        <v>20</v>
      </c>
      <c r="P73" s="16">
        <f>IF('respostes SINDIC'!O73="Null",0,(IF('respostes SINDIC'!$AS73=2021,variables!$E$20,IF('respostes SINDIC'!$AS73=2022,variables!$F$20))))</f>
        <v>25</v>
      </c>
      <c r="Q73" s="16">
        <f>IF('respostes SINDIC'!P73=1,(IF('respostes SINDIC'!$AS73=2021,variables!$E$20,IF('respostes SINDIC'!$AS73=2022,variables!$F$20))),0)</f>
        <v>25</v>
      </c>
      <c r="R73" s="16">
        <f>IF('respostes SINDIC'!Q73=1,(IF('respostes SINDIC'!$AS73=2021,variables!$E$21,IF('respostes SINDIC'!$AS73=2022,variables!$F$21))),0)</f>
        <v>25</v>
      </c>
      <c r="S73" s="16">
        <f>IF('respostes SINDIC'!R73=1,(IF('respostes SINDIC'!$AS73=2021,variables!$E$22,IF('respostes SINDIC'!$AS73=2022,variables!$F$22))),0)</f>
        <v>25</v>
      </c>
      <c r="T73" s="11">
        <f>IF('respostes SINDIC'!S73=1,(IF('respostes SINDIC'!$AS73=2021,variables!$E$23,IF('respostes SINDIC'!$AS73=2022,variables!$F$23))),0)</f>
        <v>35</v>
      </c>
      <c r="U73" s="14">
        <f>IF('respostes SINDIC'!T73=1,(IF('respostes SINDIC'!$AS73=2021,variables!$E$24,IF('respostes SINDIC'!$AS73=2022,variables!$F$24))),0)</f>
        <v>25</v>
      </c>
      <c r="V73" s="8">
        <f>IF('respostes SINDIC'!U73=1,(IF('respostes SINDIC'!$AS73=2021,variables!$E$25,IF('respostes SINDIC'!$AS73=2022,variables!$F$25))),0)</f>
        <v>0</v>
      </c>
      <c r="W73" s="8">
        <f>IF('respostes SINDIC'!V73=1,(IF('respostes SINDIC'!$AS73=2021,variables!$E$26,IF('respostes SINDIC'!$AS73=2022,variables!$F$26))),0)</f>
        <v>5</v>
      </c>
      <c r="X73" s="8">
        <f>IF('respostes SINDIC'!W73=1,(IF('respostes SINDIC'!$AS73=2021,variables!$E$27,IF('respostes SINDIC'!$AS73=2022,variables!$F$27))),0)</f>
        <v>10</v>
      </c>
      <c r="Y73" s="11">
        <f>IF('respostes SINDIC'!X73=1,(IF('respostes SINDIC'!$AS73=2021,variables!$E$28,IF('respostes SINDIC'!$AS73=2022,variables!$F$28))),0)</f>
        <v>0</v>
      </c>
      <c r="Z73" s="11">
        <f>IF('respostes SINDIC'!Y73=1,(IF('respostes SINDIC'!$AS73=2021,variables!$E$29,IF('respostes SINDIC'!$AS73=2022,variables!$F$29))),0)</f>
        <v>30</v>
      </c>
      <c r="AA73" s="18">
        <f>IF('respostes SINDIC'!Z73=1,(IF('respostes SINDIC'!$AS73=2021,variables!$E$30,IF('respostes SINDIC'!$AS73=2022,variables!$F$30))),0)</f>
        <v>25</v>
      </c>
      <c r="AB73" s="18">
        <f>IF('respostes SINDIC'!AA73=1,(IF('respostes SINDIC'!$AS73=2021,variables!$E$31,IF('respostes SINDIC'!$AS73=2022,variables!$F$31))),0)</f>
        <v>25</v>
      </c>
      <c r="AC73" s="18">
        <f>IF('respostes SINDIC'!AB73=1,(IF('respostes SINDIC'!$AS73=2021,variables!$E$32,IF('respostes SINDIC'!$AS73=2022,variables!$F$32))),0)</f>
        <v>25</v>
      </c>
      <c r="AD73" s="18">
        <f>IF('respostes SINDIC'!AC73=1,(IF('respostes SINDIC'!$AS73=2021,variables!$E$33,IF('respostes SINDIC'!$AS73=2022,variables!$F$33))),0)</f>
        <v>0</v>
      </c>
      <c r="AE73" s="20">
        <f>IF('respostes SINDIC'!AD73=1,(IF('respostes SINDIC'!$AS73=2021,variables!$E$34,IF('respostes SINDIC'!$AS73=2022,variables!$F$34))),0)</f>
        <v>0</v>
      </c>
      <c r="AF73" s="20">
        <f>IF('respostes SINDIC'!AE73=1,(IF('respostes SINDIC'!$AS73=2021,variables!$E$35,IF('respostes SINDIC'!$AS73=2022,variables!$F$35))),0)</f>
        <v>0</v>
      </c>
      <c r="AG73" s="20">
        <f>IF('respostes SINDIC'!AF73=1,(IF('respostes SINDIC'!$AS73=2021,variables!$E$36,IF('respostes SINDIC'!$AS73=2022,variables!$F$36))),0)</f>
        <v>0</v>
      </c>
      <c r="AH73" s="20">
        <f>IF('respostes SINDIC'!AG73=1,(IF('respostes SINDIC'!$AS73=2021,variables!$E$37,IF('respostes SINDIC'!$AS73=2022,variables!$F$37))),0)</f>
        <v>0</v>
      </c>
      <c r="AI73" s="14">
        <f>IF('respostes SINDIC'!AH73=1,(IF('respostes SINDIC'!$AS73=2021,variables!$E$38,IF('respostes SINDIC'!$AS73=2022,variables!$F$38))),0)</f>
        <v>25</v>
      </c>
      <c r="AJ73" s="20">
        <f>IF('respostes SINDIC'!AI73=1,(IF('respostes SINDIC'!$AS73=2021,variables!$E$39,IF('respostes SINDIC'!$AS73=2022,variables!$F$39))),0)</f>
        <v>20</v>
      </c>
      <c r="AK73" s="14">
        <f>IF('respostes SINDIC'!AJ73=1,(IF('respostes SINDIC'!$AS73=2021,variables!$E$40,IF('respostes SINDIC'!$AS73=2022,variables!$F$40))),0)</f>
        <v>25</v>
      </c>
      <c r="AL73" s="8">
        <f>IF('respostes SINDIC'!AK73=0,(IF('respostes SINDIC'!$AS73=2021,variables!$E$41,IF('respostes SINDIC'!$AS73=2022,variables!$F$41))),0)</f>
        <v>20</v>
      </c>
      <c r="AM73" s="20">
        <f>IF('respostes SINDIC'!AL73=1,(IF('respostes SINDIC'!$AS73=2021,variables!$E$42,IF('respostes SINDIC'!$AS73=2022,variables!$F$42))),0)</f>
        <v>10</v>
      </c>
      <c r="AN73" s="11">
        <f>IF('respostes SINDIC'!AM73=1,(IF('respostes SINDIC'!$AS73=2021,variables!$E$43,IF('respostes SINDIC'!$AS73=2022,variables!$F$43))),0)</f>
        <v>0</v>
      </c>
      <c r="AO73" s="8">
        <f>IF('respostes SINDIC'!AN73=1,(IF('respostes SINDIC'!$AS73=2021,variables!$E$44,IF('respostes SINDIC'!$AS73=2022,variables!$F$44))),0)</f>
        <v>10</v>
      </c>
      <c r="AP73" s="8">
        <f>IF('respostes SINDIC'!AO73=1,(IF('respostes SINDIC'!$AS73=2021,variables!$E$45,IF('respostes SINDIC'!$AS73=2022,variables!$F$45))),0)</f>
        <v>20</v>
      </c>
      <c r="AQ73" s="20">
        <f>IF('respostes SINDIC'!AP73=1,(IF('respostes SINDIC'!$AS73=2021,variables!$E$46,IF('respostes SINDIC'!$AS73=2022,variables!$F$46))),0)</f>
        <v>0</v>
      </c>
      <c r="AT73">
        <v>2021</v>
      </c>
    </row>
    <row r="74" spans="1:46" x14ac:dyDescent="0.3">
      <c r="A74">
        <v>808850006</v>
      </c>
      <c r="B74" t="str">
        <f>VLOOKUP(A74,'ine i comarca'!$A$1:$H$367,6,0)</f>
        <v>Vallès Oriental</v>
      </c>
      <c r="C74" t="s">
        <v>124</v>
      </c>
      <c r="D74" t="s">
        <v>41</v>
      </c>
      <c r="E74" t="s">
        <v>42</v>
      </c>
      <c r="F74" t="s">
        <v>43</v>
      </c>
      <c r="G74" s="8">
        <f>IF('respostes SINDIC'!F74=1,(IF('respostes SINDIC'!$AS74=2021,variables!$E$10,IF('respostes SINDIC'!$AS74=2022,variables!$F$10))),0)</f>
        <v>7.5</v>
      </c>
      <c r="H74" s="8">
        <f>IF('respostes SINDIC'!G74=1,(IF('respostes SINDIC'!$AS74=2021,variables!$E$11,IF('respostes SINDIC'!$AS74=2022,variables!$F$11))),0)</f>
        <v>7.5</v>
      </c>
      <c r="I74" s="14">
        <f>IF('respostes SINDIC'!H74=1,(IF('respostes SINDIC'!$AS74=2021,variables!$E$12,IF('respostes SINDIC'!$AS74=2022,variables!$F$12))),0)</f>
        <v>25</v>
      </c>
      <c r="J74" s="11">
        <f>IF('respostes SINDIC'!I74=1,(IF('respostes SINDIC'!$AS74=2021,variables!$E$13,IF('respostes SINDIC'!$AS74=2022,variables!$F$13))),0)</f>
        <v>2.5</v>
      </c>
      <c r="K74" s="11">
        <f>IF('respostes SINDIC'!J74=1,(IF('respostes SINDIC'!$AS74=2021,variables!$E$14,IF('respostes SINDIC'!$AS74=2022,variables!$F$14))),0)</f>
        <v>0</v>
      </c>
      <c r="L74" s="11">
        <f>IF('respostes SINDIC'!K74=1,(IF('respostes SINDIC'!$AS74=2021,variables!$E$15,IF('respostes SINDIC'!$AS74=2022,variables!$F$15))),0)</f>
        <v>0</v>
      </c>
      <c r="M74" s="11">
        <f>IF('respostes SINDIC'!L74=1,(IF('respostes SINDIC'!$AS74=2021,variables!$E$16,IF('respostes SINDIC'!$AS74=2022,variables!$F$16))),0)</f>
        <v>0</v>
      </c>
      <c r="N74" s="11">
        <f>IF('respostes SINDIC'!M74=1,(IF('respostes SINDIC'!$AS74=2021,variables!$E$17,IF('respostes SINDIC'!$AS74=2022,variables!$F$17))),0)</f>
        <v>0</v>
      </c>
      <c r="O74" s="11">
        <f>IF('respostes SINDIC'!N74="Dintre de termini",(IF('respostes SINDIC'!$AS74=2021,variables!$E$18,IF('respostes SINDIC'!$AS74=2022,variables!$F$18))),0)</f>
        <v>20</v>
      </c>
      <c r="P74" s="16">
        <f>IF('respostes SINDIC'!O74="Null",0,(IF('respostes SINDIC'!$AS74=2021,variables!$E$20,IF('respostes SINDIC'!$AS74=2022,variables!$F$20))))</f>
        <v>25</v>
      </c>
      <c r="Q74" s="16">
        <f>IF('respostes SINDIC'!P74=1,(IF('respostes SINDIC'!$AS74=2021,variables!$E$20,IF('respostes SINDIC'!$AS74=2022,variables!$F$20))),0)</f>
        <v>25</v>
      </c>
      <c r="R74" s="16">
        <f>IF('respostes SINDIC'!Q74=1,(IF('respostes SINDIC'!$AS74=2021,variables!$E$21,IF('respostes SINDIC'!$AS74=2022,variables!$F$21))),0)</f>
        <v>0</v>
      </c>
      <c r="S74" s="16">
        <f>IF('respostes SINDIC'!R74=1,(IF('respostes SINDIC'!$AS74=2021,variables!$E$22,IF('respostes SINDIC'!$AS74=2022,variables!$F$22))),0)</f>
        <v>0</v>
      </c>
      <c r="T74" s="11">
        <f>IF('respostes SINDIC'!S74=1,(IF('respostes SINDIC'!$AS74=2021,variables!$E$23,IF('respostes SINDIC'!$AS74=2022,variables!$F$23))),0)</f>
        <v>35</v>
      </c>
      <c r="U74" s="14">
        <f>IF('respostes SINDIC'!T74=1,(IF('respostes SINDIC'!$AS74=2021,variables!$E$24,IF('respostes SINDIC'!$AS74=2022,variables!$F$24))),0)</f>
        <v>25</v>
      </c>
      <c r="V74" s="8">
        <f>IF('respostes SINDIC'!U74=1,(IF('respostes SINDIC'!$AS74=2021,variables!$E$25,IF('respostes SINDIC'!$AS74=2022,variables!$F$25))),0)</f>
        <v>20</v>
      </c>
      <c r="W74" s="8">
        <f>IF('respostes SINDIC'!V74=1,(IF('respostes SINDIC'!$AS74=2021,variables!$E$26,IF('respostes SINDIC'!$AS74=2022,variables!$F$26))),0)</f>
        <v>5</v>
      </c>
      <c r="X74" s="8">
        <f>IF('respostes SINDIC'!W74=1,(IF('respostes SINDIC'!$AS74=2021,variables!$E$27,IF('respostes SINDIC'!$AS74=2022,variables!$F$27))),0)</f>
        <v>10</v>
      </c>
      <c r="Y74" s="11">
        <f>IF('respostes SINDIC'!X74=1,(IF('respostes SINDIC'!$AS74=2021,variables!$E$28,IF('respostes SINDIC'!$AS74=2022,variables!$F$28))),0)</f>
        <v>0</v>
      </c>
      <c r="Z74" s="11">
        <f>IF('respostes SINDIC'!Y74=1,(IF('respostes SINDIC'!$AS74=2021,variables!$E$29,IF('respostes SINDIC'!$AS74=2022,variables!$F$29))),0)</f>
        <v>30</v>
      </c>
      <c r="AA74" s="18">
        <f>IF('respostes SINDIC'!Z74=1,(IF('respostes SINDIC'!$AS74=2021,variables!$E$30,IF('respostes SINDIC'!$AS74=2022,variables!$F$30))),0)</f>
        <v>25</v>
      </c>
      <c r="AB74" s="18">
        <f>IF('respostes SINDIC'!AA74=1,(IF('respostes SINDIC'!$AS74=2021,variables!$E$31,IF('respostes SINDIC'!$AS74=2022,variables!$F$31))),0)</f>
        <v>25</v>
      </c>
      <c r="AC74" s="18">
        <f>IF('respostes SINDIC'!AB74=1,(IF('respostes SINDIC'!$AS74=2021,variables!$E$32,IF('respostes SINDIC'!$AS74=2022,variables!$F$32))),0)</f>
        <v>25</v>
      </c>
      <c r="AD74" s="18">
        <f>IF('respostes SINDIC'!AC74=1,(IF('respostes SINDIC'!$AS74=2021,variables!$E$33,IF('respostes SINDIC'!$AS74=2022,variables!$F$33))),0)</f>
        <v>0</v>
      </c>
      <c r="AE74" s="20">
        <f>IF('respostes SINDIC'!AD74=1,(IF('respostes SINDIC'!$AS74=2021,variables!$E$34,IF('respostes SINDIC'!$AS74=2022,variables!$F$34))),0)</f>
        <v>0</v>
      </c>
      <c r="AF74" s="20">
        <f>IF('respostes SINDIC'!AE74=1,(IF('respostes SINDIC'!$AS74=2021,variables!$E$35,IF('respostes SINDIC'!$AS74=2022,variables!$F$35))),0)</f>
        <v>0</v>
      </c>
      <c r="AG74" s="20">
        <f>IF('respostes SINDIC'!AF74=1,(IF('respostes SINDIC'!$AS74=2021,variables!$E$36,IF('respostes SINDIC'!$AS74=2022,variables!$F$36))),0)</f>
        <v>0</v>
      </c>
      <c r="AH74" s="20">
        <f>IF('respostes SINDIC'!AG74=1,(IF('respostes SINDIC'!$AS74=2021,variables!$E$37,IF('respostes SINDIC'!$AS74=2022,variables!$F$37))),0)</f>
        <v>0</v>
      </c>
      <c r="AI74" s="14">
        <f>IF('respostes SINDIC'!AH74=1,(IF('respostes SINDIC'!$AS74=2021,variables!$E$38,IF('respostes SINDIC'!$AS74=2022,variables!$F$38))),0)</f>
        <v>25</v>
      </c>
      <c r="AJ74" s="20">
        <f>IF('respostes SINDIC'!AI74=1,(IF('respostes SINDIC'!$AS74=2021,variables!$E$39,IF('respostes SINDIC'!$AS74=2022,variables!$F$39))),0)</f>
        <v>20</v>
      </c>
      <c r="AK74" s="14">
        <f>IF('respostes SINDIC'!AJ74=1,(IF('respostes SINDIC'!$AS74=2021,variables!$E$40,IF('respostes SINDIC'!$AS74=2022,variables!$F$40))),0)</f>
        <v>25</v>
      </c>
      <c r="AL74" s="8">
        <f>IF('respostes SINDIC'!AK74=0,(IF('respostes SINDIC'!$AS74=2021,variables!$E$41,IF('respostes SINDIC'!$AS74=2022,variables!$F$41))),0)</f>
        <v>0</v>
      </c>
      <c r="AM74" s="20">
        <f>IF('respostes SINDIC'!AL74=1,(IF('respostes SINDIC'!$AS74=2021,variables!$E$42,IF('respostes SINDIC'!$AS74=2022,variables!$F$42))),0)</f>
        <v>10</v>
      </c>
      <c r="AN74" s="11">
        <f>IF('respostes SINDIC'!AM74=1,(IF('respostes SINDIC'!$AS74=2021,variables!$E$43,IF('respostes SINDIC'!$AS74=2022,variables!$F$43))),0)</f>
        <v>0</v>
      </c>
      <c r="AO74" s="8">
        <f>IF('respostes SINDIC'!AN74=1,(IF('respostes SINDIC'!$AS74=2021,variables!$E$44,IF('respostes SINDIC'!$AS74=2022,variables!$F$44))),0)</f>
        <v>0</v>
      </c>
      <c r="AP74" s="8">
        <f>IF('respostes SINDIC'!AO74=1,(IF('respostes SINDIC'!$AS74=2021,variables!$E$45,IF('respostes SINDIC'!$AS74=2022,variables!$F$45))),0)</f>
        <v>0</v>
      </c>
      <c r="AQ74" s="20">
        <f>IF('respostes SINDIC'!AP74=1,(IF('respostes SINDIC'!$AS74=2021,variables!$E$46,IF('respostes SINDIC'!$AS74=2022,variables!$F$46))),0)</f>
        <v>0</v>
      </c>
      <c r="AT74">
        <v>2021</v>
      </c>
    </row>
    <row r="75" spans="1:46" x14ac:dyDescent="0.3">
      <c r="A75">
        <v>808980001</v>
      </c>
      <c r="B75" t="str">
        <f>VLOOKUP(A75,'ine i comarca'!$A$1:$H$367,6,0)</f>
        <v>Baix Llobregat</v>
      </c>
      <c r="C75" t="s">
        <v>125</v>
      </c>
      <c r="D75" t="s">
        <v>41</v>
      </c>
      <c r="E75" t="s">
        <v>42</v>
      </c>
      <c r="F75" t="s">
        <v>68</v>
      </c>
      <c r="G75" s="8">
        <f>IF('respostes SINDIC'!F75=1,(IF('respostes SINDIC'!$AS75=2021,variables!$E$10,IF('respostes SINDIC'!$AS75=2022,variables!$F$10))),0)</f>
        <v>7.5</v>
      </c>
      <c r="H75" s="8">
        <f>IF('respostes SINDIC'!G75=1,(IF('respostes SINDIC'!$AS75=2021,variables!$E$11,IF('respostes SINDIC'!$AS75=2022,variables!$F$11))),0)</f>
        <v>7.5</v>
      </c>
      <c r="I75" s="14">
        <f>IF('respostes SINDIC'!H75=1,(IF('respostes SINDIC'!$AS75=2021,variables!$E$12,IF('respostes SINDIC'!$AS75=2022,variables!$F$12))),0)</f>
        <v>25</v>
      </c>
      <c r="J75" s="11">
        <f>IF('respostes SINDIC'!I75=1,(IF('respostes SINDIC'!$AS75=2021,variables!$E$13,IF('respostes SINDIC'!$AS75=2022,variables!$F$13))),0)</f>
        <v>2.5</v>
      </c>
      <c r="K75" s="11">
        <f>IF('respostes SINDIC'!J75=1,(IF('respostes SINDIC'!$AS75=2021,variables!$E$14,IF('respostes SINDIC'!$AS75=2022,variables!$F$14))),0)</f>
        <v>0</v>
      </c>
      <c r="L75" s="11">
        <f>IF('respostes SINDIC'!K75=1,(IF('respostes SINDIC'!$AS75=2021,variables!$E$15,IF('respostes SINDIC'!$AS75=2022,variables!$F$15))),0)</f>
        <v>0</v>
      </c>
      <c r="M75" s="11">
        <f>IF('respostes SINDIC'!L75=1,(IF('respostes SINDIC'!$AS75=2021,variables!$E$16,IF('respostes SINDIC'!$AS75=2022,variables!$F$16))),0)</f>
        <v>0</v>
      </c>
      <c r="N75" s="11">
        <f>IF('respostes SINDIC'!M75=1,(IF('respostes SINDIC'!$AS75=2021,variables!$E$17,IF('respostes SINDIC'!$AS75=2022,variables!$F$17))),0)</f>
        <v>0</v>
      </c>
      <c r="O75" s="11">
        <f>IF('respostes SINDIC'!N75="Dintre de termini",(IF('respostes SINDIC'!$AS75=2021,variables!$E$18,IF('respostes SINDIC'!$AS75=2022,variables!$F$18))),0)</f>
        <v>0</v>
      </c>
      <c r="P75" s="16">
        <f>IF('respostes SINDIC'!O75="Null",0,(IF('respostes SINDIC'!$AS75=2021,variables!$E$20,IF('respostes SINDIC'!$AS75=2022,variables!$F$20))))</f>
        <v>25</v>
      </c>
      <c r="Q75" s="16">
        <f>IF('respostes SINDIC'!P75=1,(IF('respostes SINDIC'!$AS75=2021,variables!$E$20,IF('respostes SINDIC'!$AS75=2022,variables!$F$20))),0)</f>
        <v>25</v>
      </c>
      <c r="R75" s="16">
        <f>IF('respostes SINDIC'!Q75=1,(IF('respostes SINDIC'!$AS75=2021,variables!$E$21,IF('respostes SINDIC'!$AS75=2022,variables!$F$21))),0)</f>
        <v>25</v>
      </c>
      <c r="S75" s="16">
        <f>IF('respostes SINDIC'!R75=1,(IF('respostes SINDIC'!$AS75=2021,variables!$E$22,IF('respostes SINDIC'!$AS75=2022,variables!$F$22))),0)</f>
        <v>25</v>
      </c>
      <c r="T75" s="11">
        <f>IF('respostes SINDIC'!S75=1,(IF('respostes SINDIC'!$AS75=2021,variables!$E$23,IF('respostes SINDIC'!$AS75=2022,variables!$F$23))),0)</f>
        <v>35</v>
      </c>
      <c r="U75" s="14">
        <f>IF('respostes SINDIC'!T75=1,(IF('respostes SINDIC'!$AS75=2021,variables!$E$24,IF('respostes SINDIC'!$AS75=2022,variables!$F$24))),0)</f>
        <v>25</v>
      </c>
      <c r="V75" s="8">
        <f>IF('respostes SINDIC'!U75=1,(IF('respostes SINDIC'!$AS75=2021,variables!$E$25,IF('respostes SINDIC'!$AS75=2022,variables!$F$25))),0)</f>
        <v>0</v>
      </c>
      <c r="W75" s="8">
        <f>IF('respostes SINDIC'!V75=1,(IF('respostes SINDIC'!$AS75=2021,variables!$E$26,IF('respostes SINDIC'!$AS75=2022,variables!$F$26))),0)</f>
        <v>5</v>
      </c>
      <c r="X75" s="8">
        <f>IF('respostes SINDIC'!W75=1,(IF('respostes SINDIC'!$AS75=2021,variables!$E$27,IF('respostes SINDIC'!$AS75=2022,variables!$F$27))),0)</f>
        <v>10</v>
      </c>
      <c r="Y75" s="11">
        <f>IF('respostes SINDIC'!X75=1,(IF('respostes SINDIC'!$AS75=2021,variables!$E$28,IF('respostes SINDIC'!$AS75=2022,variables!$F$28))),0)</f>
        <v>0</v>
      </c>
      <c r="Z75" s="11">
        <f>IF('respostes SINDIC'!Y75=1,(IF('respostes SINDIC'!$AS75=2021,variables!$E$29,IF('respostes SINDIC'!$AS75=2022,variables!$F$29))),0)</f>
        <v>30</v>
      </c>
      <c r="AA75" s="18">
        <f>IF('respostes SINDIC'!Z75=1,(IF('respostes SINDIC'!$AS75=2021,variables!$E$30,IF('respostes SINDIC'!$AS75=2022,variables!$F$30))),0)</f>
        <v>25</v>
      </c>
      <c r="AB75" s="18">
        <f>IF('respostes SINDIC'!AA75=1,(IF('respostes SINDIC'!$AS75=2021,variables!$E$31,IF('respostes SINDIC'!$AS75=2022,variables!$F$31))),0)</f>
        <v>0</v>
      </c>
      <c r="AC75" s="18">
        <f>IF('respostes SINDIC'!AB75=1,(IF('respostes SINDIC'!$AS75=2021,variables!$E$32,IF('respostes SINDIC'!$AS75=2022,variables!$F$32))),0)</f>
        <v>25</v>
      </c>
      <c r="AD75" s="18">
        <f>IF('respostes SINDIC'!AC75=1,(IF('respostes SINDIC'!$AS75=2021,variables!$E$33,IF('respostes SINDIC'!$AS75=2022,variables!$F$33))),0)</f>
        <v>0</v>
      </c>
      <c r="AE75" s="20">
        <f>IF('respostes SINDIC'!AD75=1,(IF('respostes SINDIC'!$AS75=2021,variables!$E$34,IF('respostes SINDIC'!$AS75=2022,variables!$F$34))),0)</f>
        <v>0</v>
      </c>
      <c r="AF75" s="20">
        <f>IF('respostes SINDIC'!AE75=1,(IF('respostes SINDIC'!$AS75=2021,variables!$E$35,IF('respostes SINDIC'!$AS75=2022,variables!$F$35))),0)</f>
        <v>0</v>
      </c>
      <c r="AG75" s="20">
        <f>IF('respostes SINDIC'!AF75=1,(IF('respostes SINDIC'!$AS75=2021,variables!$E$36,IF('respostes SINDIC'!$AS75=2022,variables!$F$36))),0)</f>
        <v>0</v>
      </c>
      <c r="AH75" s="20">
        <f>IF('respostes SINDIC'!AG75=1,(IF('respostes SINDIC'!$AS75=2021,variables!$E$37,IF('respostes SINDIC'!$AS75=2022,variables!$F$37))),0)</f>
        <v>0</v>
      </c>
      <c r="AI75" s="14">
        <f>IF('respostes SINDIC'!AH75=1,(IF('respostes SINDIC'!$AS75=2021,variables!$E$38,IF('respostes SINDIC'!$AS75=2022,variables!$F$38))),0)</f>
        <v>25</v>
      </c>
      <c r="AJ75" s="20">
        <f>IF('respostes SINDIC'!AI75=1,(IF('respostes SINDIC'!$AS75=2021,variables!$E$39,IF('respostes SINDIC'!$AS75=2022,variables!$F$39))),0)</f>
        <v>20</v>
      </c>
      <c r="AK75" s="14">
        <f>IF('respostes SINDIC'!AJ75=1,(IF('respostes SINDIC'!$AS75=2021,variables!$E$40,IF('respostes SINDIC'!$AS75=2022,variables!$F$40))),0)</f>
        <v>25</v>
      </c>
      <c r="AL75" s="8">
        <f>IF('respostes SINDIC'!AK75=0,(IF('respostes SINDIC'!$AS75=2021,variables!$E$41,IF('respostes SINDIC'!$AS75=2022,variables!$F$41))),0)</f>
        <v>20</v>
      </c>
      <c r="AM75" s="20">
        <f>IF('respostes SINDIC'!AL75=1,(IF('respostes SINDIC'!$AS75=2021,variables!$E$42,IF('respostes SINDIC'!$AS75=2022,variables!$F$42))),0)</f>
        <v>10</v>
      </c>
      <c r="AN75" s="11">
        <f>IF('respostes SINDIC'!AM75=1,(IF('respostes SINDIC'!$AS75=2021,variables!$E$43,IF('respostes SINDIC'!$AS75=2022,variables!$F$43))),0)</f>
        <v>0</v>
      </c>
      <c r="AO75" s="8">
        <f>IF('respostes SINDIC'!AN75=1,(IF('respostes SINDIC'!$AS75=2021,variables!$E$44,IF('respostes SINDIC'!$AS75=2022,variables!$F$44))),0)</f>
        <v>10</v>
      </c>
      <c r="AP75" s="8">
        <f>IF('respostes SINDIC'!AO75=1,(IF('respostes SINDIC'!$AS75=2021,variables!$E$45,IF('respostes SINDIC'!$AS75=2022,variables!$F$45))),0)</f>
        <v>20</v>
      </c>
      <c r="AQ75" s="20">
        <f>IF('respostes SINDIC'!AP75=1,(IF('respostes SINDIC'!$AS75=2021,variables!$E$46,IF('respostes SINDIC'!$AS75=2022,variables!$F$46))),0)</f>
        <v>0</v>
      </c>
      <c r="AT75">
        <v>2021</v>
      </c>
    </row>
    <row r="76" spans="1:46" x14ac:dyDescent="0.3">
      <c r="A76">
        <v>809190004</v>
      </c>
      <c r="B76" t="str">
        <f>VLOOKUP(A76,'ine i comarca'!$A$1:$H$367,6,0)</f>
        <v>Alt Penedès</v>
      </c>
      <c r="C76" t="s">
        <v>126</v>
      </c>
      <c r="D76" t="s">
        <v>41</v>
      </c>
      <c r="E76" t="s">
        <v>42</v>
      </c>
      <c r="F76" t="s">
        <v>43</v>
      </c>
      <c r="G76" s="8">
        <f>IF('respostes SINDIC'!F76=1,(IF('respostes SINDIC'!$AS76=2021,variables!$E$10,IF('respostes SINDIC'!$AS76=2022,variables!$F$10))),0)</f>
        <v>7.5</v>
      </c>
      <c r="H76" s="8">
        <f>IF('respostes SINDIC'!G76=1,(IF('respostes SINDIC'!$AS76=2021,variables!$E$11,IF('respostes SINDIC'!$AS76=2022,variables!$F$11))),0)</f>
        <v>7.5</v>
      </c>
      <c r="I76" s="14">
        <f>IF('respostes SINDIC'!H76=1,(IF('respostes SINDIC'!$AS76=2021,variables!$E$12,IF('respostes SINDIC'!$AS76=2022,variables!$F$12))),0)</f>
        <v>25</v>
      </c>
      <c r="J76" s="11">
        <f>IF('respostes SINDIC'!I76=1,(IF('respostes SINDIC'!$AS76=2021,variables!$E$13,IF('respostes SINDIC'!$AS76=2022,variables!$F$13))),0)</f>
        <v>2.5</v>
      </c>
      <c r="K76" s="11">
        <f>IF('respostes SINDIC'!J76=1,(IF('respostes SINDIC'!$AS76=2021,variables!$E$14,IF('respostes SINDIC'!$AS76=2022,variables!$F$14))),0)</f>
        <v>0</v>
      </c>
      <c r="L76" s="11">
        <f>IF('respostes SINDIC'!K76=1,(IF('respostes SINDIC'!$AS76=2021,variables!$E$15,IF('respostes SINDIC'!$AS76=2022,variables!$F$15))),0)</f>
        <v>0</v>
      </c>
      <c r="M76" s="11">
        <f>IF('respostes SINDIC'!L76=1,(IF('respostes SINDIC'!$AS76=2021,variables!$E$16,IF('respostes SINDIC'!$AS76=2022,variables!$F$16))),0)</f>
        <v>0</v>
      </c>
      <c r="N76" s="11">
        <f>IF('respostes SINDIC'!M76=1,(IF('respostes SINDIC'!$AS76=2021,variables!$E$17,IF('respostes SINDIC'!$AS76=2022,variables!$F$17))),0)</f>
        <v>0</v>
      </c>
      <c r="O76" s="11">
        <f>IF('respostes SINDIC'!N76="Dintre de termini",(IF('respostes SINDIC'!$AS76=2021,variables!$E$18,IF('respostes SINDIC'!$AS76=2022,variables!$F$18))),0)</f>
        <v>20</v>
      </c>
      <c r="P76" s="16">
        <f>IF('respostes SINDIC'!O76="Null",0,(IF('respostes SINDIC'!$AS76=2021,variables!$E$20,IF('respostes SINDIC'!$AS76=2022,variables!$F$20))))</f>
        <v>25</v>
      </c>
      <c r="Q76" s="16">
        <f>IF('respostes SINDIC'!P76=1,(IF('respostes SINDIC'!$AS76=2021,variables!$E$20,IF('respostes SINDIC'!$AS76=2022,variables!$F$20))),0)</f>
        <v>0</v>
      </c>
      <c r="R76" s="16">
        <f>IF('respostes SINDIC'!Q76=1,(IF('respostes SINDIC'!$AS76=2021,variables!$E$21,IF('respostes SINDIC'!$AS76=2022,variables!$F$21))),0)</f>
        <v>0</v>
      </c>
      <c r="S76" s="16">
        <f>IF('respostes SINDIC'!R76=1,(IF('respostes SINDIC'!$AS76=2021,variables!$E$22,IF('respostes SINDIC'!$AS76=2022,variables!$F$22))),0)</f>
        <v>0</v>
      </c>
      <c r="T76" s="11">
        <f>IF('respostes SINDIC'!S76=1,(IF('respostes SINDIC'!$AS76=2021,variables!$E$23,IF('respostes SINDIC'!$AS76=2022,variables!$F$23))),0)</f>
        <v>35</v>
      </c>
      <c r="U76" s="14">
        <f>IF('respostes SINDIC'!T76=1,(IF('respostes SINDIC'!$AS76=2021,variables!$E$24,IF('respostes SINDIC'!$AS76=2022,variables!$F$24))),0)</f>
        <v>25</v>
      </c>
      <c r="V76" s="8">
        <f>IF('respostes SINDIC'!U76=1,(IF('respostes SINDIC'!$AS76=2021,variables!$E$25,IF('respostes SINDIC'!$AS76=2022,variables!$F$25))),0)</f>
        <v>20</v>
      </c>
      <c r="W76" s="8">
        <f>IF('respostes SINDIC'!V76=1,(IF('respostes SINDIC'!$AS76=2021,variables!$E$26,IF('respostes SINDIC'!$AS76=2022,variables!$F$26))),0)</f>
        <v>5</v>
      </c>
      <c r="X76" s="8">
        <f>IF('respostes SINDIC'!W76=1,(IF('respostes SINDIC'!$AS76=2021,variables!$E$27,IF('respostes SINDIC'!$AS76=2022,variables!$F$27))),0)</f>
        <v>10</v>
      </c>
      <c r="Y76" s="11">
        <f>IF('respostes SINDIC'!X76=1,(IF('respostes SINDIC'!$AS76=2021,variables!$E$28,IF('respostes SINDIC'!$AS76=2022,variables!$F$28))),0)</f>
        <v>0</v>
      </c>
      <c r="Z76" s="11">
        <f>IF('respostes SINDIC'!Y76=1,(IF('respostes SINDIC'!$AS76=2021,variables!$E$29,IF('respostes SINDIC'!$AS76=2022,variables!$F$29))),0)</f>
        <v>30</v>
      </c>
      <c r="AA76" s="18">
        <f>IF('respostes SINDIC'!Z76=1,(IF('respostes SINDIC'!$AS76=2021,variables!$E$30,IF('respostes SINDIC'!$AS76=2022,variables!$F$30))),0)</f>
        <v>25</v>
      </c>
      <c r="AB76" s="18">
        <f>IF('respostes SINDIC'!AA76=1,(IF('respostes SINDIC'!$AS76=2021,variables!$E$31,IF('respostes SINDIC'!$AS76=2022,variables!$F$31))),0)</f>
        <v>0</v>
      </c>
      <c r="AC76" s="18">
        <f>IF('respostes SINDIC'!AB76=1,(IF('respostes SINDIC'!$AS76=2021,variables!$E$32,IF('respostes SINDIC'!$AS76=2022,variables!$F$32))),0)</f>
        <v>0</v>
      </c>
      <c r="AD76" s="18">
        <f>IF('respostes SINDIC'!AC76=1,(IF('respostes SINDIC'!$AS76=2021,variables!$E$33,IF('respostes SINDIC'!$AS76=2022,variables!$F$33))),0)</f>
        <v>0</v>
      </c>
      <c r="AE76" s="20">
        <f>IF('respostes SINDIC'!AD76=1,(IF('respostes SINDIC'!$AS76=2021,variables!$E$34,IF('respostes SINDIC'!$AS76=2022,variables!$F$34))),0)</f>
        <v>0</v>
      </c>
      <c r="AF76" s="20">
        <f>IF('respostes SINDIC'!AE76=1,(IF('respostes SINDIC'!$AS76=2021,variables!$E$35,IF('respostes SINDIC'!$AS76=2022,variables!$F$35))),0)</f>
        <v>0</v>
      </c>
      <c r="AG76" s="20">
        <f>IF('respostes SINDIC'!AF76=1,(IF('respostes SINDIC'!$AS76=2021,variables!$E$36,IF('respostes SINDIC'!$AS76=2022,variables!$F$36))),0)</f>
        <v>0</v>
      </c>
      <c r="AH76" s="20">
        <f>IF('respostes SINDIC'!AG76=1,(IF('respostes SINDIC'!$AS76=2021,variables!$E$37,IF('respostes SINDIC'!$AS76=2022,variables!$F$37))),0)</f>
        <v>0</v>
      </c>
      <c r="AI76" s="14">
        <f>IF('respostes SINDIC'!AH76=1,(IF('respostes SINDIC'!$AS76=2021,variables!$E$38,IF('respostes SINDIC'!$AS76=2022,variables!$F$38))),0)</f>
        <v>25</v>
      </c>
      <c r="AJ76" s="20">
        <f>IF('respostes SINDIC'!AI76=1,(IF('respostes SINDIC'!$AS76=2021,variables!$E$39,IF('respostes SINDIC'!$AS76=2022,variables!$F$39))),0)</f>
        <v>20</v>
      </c>
      <c r="AK76" s="14">
        <f>IF('respostes SINDIC'!AJ76=1,(IF('respostes SINDIC'!$AS76=2021,variables!$E$40,IF('respostes SINDIC'!$AS76=2022,variables!$F$40))),0)</f>
        <v>25</v>
      </c>
      <c r="AL76" s="8">
        <f>IF('respostes SINDIC'!AK76=0,(IF('respostes SINDIC'!$AS76=2021,variables!$E$41,IF('respostes SINDIC'!$AS76=2022,variables!$F$41))),0)</f>
        <v>0</v>
      </c>
      <c r="AM76" s="20">
        <f>IF('respostes SINDIC'!AL76=1,(IF('respostes SINDIC'!$AS76=2021,variables!$E$42,IF('respostes SINDIC'!$AS76=2022,variables!$F$42))),0)</f>
        <v>10</v>
      </c>
      <c r="AN76" s="11">
        <f>IF('respostes SINDIC'!AM76=1,(IF('respostes SINDIC'!$AS76=2021,variables!$E$43,IF('respostes SINDIC'!$AS76=2022,variables!$F$43))),0)</f>
        <v>0</v>
      </c>
      <c r="AO76" s="8">
        <f>IF('respostes SINDIC'!AN76=1,(IF('respostes SINDIC'!$AS76=2021,variables!$E$44,IF('respostes SINDIC'!$AS76=2022,variables!$F$44))),0)</f>
        <v>0</v>
      </c>
      <c r="AP76" s="8">
        <f>IF('respostes SINDIC'!AO76=1,(IF('respostes SINDIC'!$AS76=2021,variables!$E$45,IF('respostes SINDIC'!$AS76=2022,variables!$F$45))),0)</f>
        <v>0</v>
      </c>
      <c r="AQ76" s="20">
        <f>IF('respostes SINDIC'!AP76=1,(IF('respostes SINDIC'!$AS76=2021,variables!$E$46,IF('respostes SINDIC'!$AS76=2022,variables!$F$46))),0)</f>
        <v>0</v>
      </c>
      <c r="AT76">
        <v>2021</v>
      </c>
    </row>
    <row r="77" spans="1:46" x14ac:dyDescent="0.3">
      <c r="A77">
        <v>809240003</v>
      </c>
      <c r="B77" t="str">
        <f>VLOOKUP(A77,'ine i comarca'!$A$1:$H$367,6,0)</f>
        <v>Berguedà</v>
      </c>
      <c r="C77" t="s">
        <v>127</v>
      </c>
      <c r="D77" t="s">
        <v>41</v>
      </c>
      <c r="E77" t="s">
        <v>42</v>
      </c>
      <c r="F77" t="s">
        <v>48</v>
      </c>
      <c r="G77" s="8">
        <f>IF('respostes SINDIC'!F77=1,(IF('respostes SINDIC'!$AS77=2021,variables!$E$10,IF('respostes SINDIC'!$AS77=2022,variables!$F$10))),0)</f>
        <v>7.5</v>
      </c>
      <c r="H77" s="8">
        <f>IF('respostes SINDIC'!G77=1,(IF('respostes SINDIC'!$AS77=2021,variables!$E$11,IF('respostes SINDIC'!$AS77=2022,variables!$F$11))),0)</f>
        <v>7.5</v>
      </c>
      <c r="I77" s="14">
        <f>IF('respostes SINDIC'!H77=1,(IF('respostes SINDIC'!$AS77=2021,variables!$E$12,IF('respostes SINDIC'!$AS77=2022,variables!$F$12))),0)</f>
        <v>25</v>
      </c>
      <c r="J77" s="11">
        <f>IF('respostes SINDIC'!I77=1,(IF('respostes SINDIC'!$AS77=2021,variables!$E$13,IF('respostes SINDIC'!$AS77=2022,variables!$F$13))),0)</f>
        <v>2.5</v>
      </c>
      <c r="K77" s="11">
        <f>IF('respostes SINDIC'!J77=1,(IF('respostes SINDIC'!$AS77=2021,variables!$E$14,IF('respostes SINDIC'!$AS77=2022,variables!$F$14))),0)</f>
        <v>0</v>
      </c>
      <c r="L77" s="11">
        <f>IF('respostes SINDIC'!K77=1,(IF('respostes SINDIC'!$AS77=2021,variables!$E$15,IF('respostes SINDIC'!$AS77=2022,variables!$F$15))),0)</f>
        <v>0</v>
      </c>
      <c r="M77" s="11">
        <f>IF('respostes SINDIC'!L77=1,(IF('respostes SINDIC'!$AS77=2021,variables!$E$16,IF('respostes SINDIC'!$AS77=2022,variables!$F$16))),0)</f>
        <v>0</v>
      </c>
      <c r="N77" s="11">
        <f>IF('respostes SINDIC'!M77=1,(IF('respostes SINDIC'!$AS77=2021,variables!$E$17,IF('respostes SINDIC'!$AS77=2022,variables!$F$17))),0)</f>
        <v>0</v>
      </c>
      <c r="O77" s="11">
        <f>IF('respostes SINDIC'!N77="Dintre de termini",(IF('respostes SINDIC'!$AS77=2021,variables!$E$18,IF('respostes SINDIC'!$AS77=2022,variables!$F$18))),0)</f>
        <v>0</v>
      </c>
      <c r="P77" s="16">
        <f>IF('respostes SINDIC'!O77="Null",0,(IF('respostes SINDIC'!$AS77=2021,variables!$E$20,IF('respostes SINDIC'!$AS77=2022,variables!$F$20))))</f>
        <v>0</v>
      </c>
      <c r="Q77" s="16">
        <f>IF('respostes SINDIC'!P77=1,(IF('respostes SINDIC'!$AS77=2021,variables!$E$20,IF('respostes SINDIC'!$AS77=2022,variables!$F$20))),0)</f>
        <v>0</v>
      </c>
      <c r="R77" s="16">
        <f>IF('respostes SINDIC'!Q77=1,(IF('respostes SINDIC'!$AS77=2021,variables!$E$21,IF('respostes SINDIC'!$AS77=2022,variables!$F$21))),0)</f>
        <v>0</v>
      </c>
      <c r="S77" s="16">
        <f>IF('respostes SINDIC'!R77=1,(IF('respostes SINDIC'!$AS77=2021,variables!$E$22,IF('respostes SINDIC'!$AS77=2022,variables!$F$22))),0)</f>
        <v>0</v>
      </c>
      <c r="T77" s="11">
        <f>IF('respostes SINDIC'!S77=1,(IF('respostes SINDIC'!$AS77=2021,variables!$E$23,IF('respostes SINDIC'!$AS77=2022,variables!$F$23))),0)</f>
        <v>0</v>
      </c>
      <c r="U77" s="14">
        <f>IF('respostes SINDIC'!T77=1,(IF('respostes SINDIC'!$AS77=2021,variables!$E$24,IF('respostes SINDIC'!$AS77=2022,variables!$F$24))),0)</f>
        <v>0</v>
      </c>
      <c r="V77" s="8">
        <f>IF('respostes SINDIC'!U77=1,(IF('respostes SINDIC'!$AS77=2021,variables!$E$25,IF('respostes SINDIC'!$AS77=2022,variables!$F$25))),0)</f>
        <v>20</v>
      </c>
      <c r="W77" s="8">
        <f>IF('respostes SINDIC'!V77=1,(IF('respostes SINDIC'!$AS77=2021,variables!$E$26,IF('respostes SINDIC'!$AS77=2022,variables!$F$26))),0)</f>
        <v>5</v>
      </c>
      <c r="X77" s="8">
        <f>IF('respostes SINDIC'!W77=1,(IF('respostes SINDIC'!$AS77=2021,variables!$E$27,IF('respostes SINDIC'!$AS77=2022,variables!$F$27))),0)</f>
        <v>10</v>
      </c>
      <c r="Y77" s="11">
        <f>IF('respostes SINDIC'!X77=1,(IF('respostes SINDIC'!$AS77=2021,variables!$E$28,IF('respostes SINDIC'!$AS77=2022,variables!$F$28))),0)</f>
        <v>0</v>
      </c>
      <c r="Z77" s="11">
        <f>IF('respostes SINDIC'!Y77=1,(IF('respostes SINDIC'!$AS77=2021,variables!$E$29,IF('respostes SINDIC'!$AS77=2022,variables!$F$29))),0)</f>
        <v>0</v>
      </c>
      <c r="AA77" s="18">
        <f>IF('respostes SINDIC'!Z77=1,(IF('respostes SINDIC'!$AS77=2021,variables!$E$30,IF('respostes SINDIC'!$AS77=2022,variables!$F$30))),0)</f>
        <v>25</v>
      </c>
      <c r="AB77" s="18">
        <f>IF('respostes SINDIC'!AA77=1,(IF('respostes SINDIC'!$AS77=2021,variables!$E$31,IF('respostes SINDIC'!$AS77=2022,variables!$F$31))),0)</f>
        <v>0</v>
      </c>
      <c r="AC77" s="18">
        <f>IF('respostes SINDIC'!AB77=1,(IF('respostes SINDIC'!$AS77=2021,variables!$E$32,IF('respostes SINDIC'!$AS77=2022,variables!$F$32))),0)</f>
        <v>0</v>
      </c>
      <c r="AD77" s="18">
        <f>IF('respostes SINDIC'!AC77=1,(IF('respostes SINDIC'!$AS77=2021,variables!$E$33,IF('respostes SINDIC'!$AS77=2022,variables!$F$33))),0)</f>
        <v>0</v>
      </c>
      <c r="AE77" s="20">
        <f>IF('respostes SINDIC'!AD77=1,(IF('respostes SINDIC'!$AS77=2021,variables!$E$34,IF('respostes SINDIC'!$AS77=2022,variables!$F$34))),0)</f>
        <v>0</v>
      </c>
      <c r="AF77" s="20">
        <f>IF('respostes SINDIC'!AE77=1,(IF('respostes SINDIC'!$AS77=2021,variables!$E$35,IF('respostes SINDIC'!$AS77=2022,variables!$F$35))),0)</f>
        <v>0</v>
      </c>
      <c r="AG77" s="20">
        <f>IF('respostes SINDIC'!AF77=1,(IF('respostes SINDIC'!$AS77=2021,variables!$E$36,IF('respostes SINDIC'!$AS77=2022,variables!$F$36))),0)</f>
        <v>0</v>
      </c>
      <c r="AH77" s="20">
        <f>IF('respostes SINDIC'!AG77=1,(IF('respostes SINDIC'!$AS77=2021,variables!$E$37,IF('respostes SINDIC'!$AS77=2022,variables!$F$37))),0)</f>
        <v>0</v>
      </c>
      <c r="AI77" s="14">
        <f>IF('respostes SINDIC'!AH77=1,(IF('respostes SINDIC'!$AS77=2021,variables!$E$38,IF('respostes SINDIC'!$AS77=2022,variables!$F$38))),0)</f>
        <v>25</v>
      </c>
      <c r="AJ77" s="20">
        <f>IF('respostes SINDIC'!AI77=1,(IF('respostes SINDIC'!$AS77=2021,variables!$E$39,IF('respostes SINDIC'!$AS77=2022,variables!$F$39))),0)</f>
        <v>20</v>
      </c>
      <c r="AK77" s="14">
        <f>IF('respostes SINDIC'!AJ77=1,(IF('respostes SINDIC'!$AS77=2021,variables!$E$40,IF('respostes SINDIC'!$AS77=2022,variables!$F$40))),0)</f>
        <v>0</v>
      </c>
      <c r="AL77" s="8">
        <f>IF('respostes SINDIC'!AK77=0,(IF('respostes SINDIC'!$AS77=2021,variables!$E$41,IF('respostes SINDIC'!$AS77=2022,variables!$F$41))),0)</f>
        <v>0</v>
      </c>
      <c r="AM77" s="20">
        <f>IF('respostes SINDIC'!AL77=1,(IF('respostes SINDIC'!$AS77=2021,variables!$E$42,IF('respostes SINDIC'!$AS77=2022,variables!$F$42))),0)</f>
        <v>0</v>
      </c>
      <c r="AN77" s="11">
        <f>IF('respostes SINDIC'!AM77=1,(IF('respostes SINDIC'!$AS77=2021,variables!$E$43,IF('respostes SINDIC'!$AS77=2022,variables!$F$43))),0)</f>
        <v>0</v>
      </c>
      <c r="AO77" s="8">
        <f>IF('respostes SINDIC'!AN77=1,(IF('respostes SINDIC'!$AS77=2021,variables!$E$44,IF('respostes SINDIC'!$AS77=2022,variables!$F$44))),0)</f>
        <v>0</v>
      </c>
      <c r="AP77" s="8">
        <f>IF('respostes SINDIC'!AO77=1,(IF('respostes SINDIC'!$AS77=2021,variables!$E$45,IF('respostes SINDIC'!$AS77=2022,variables!$F$45))),0)</f>
        <v>0</v>
      </c>
      <c r="AQ77" s="20">
        <f>IF('respostes SINDIC'!AP77=1,(IF('respostes SINDIC'!$AS77=2021,variables!$E$46,IF('respostes SINDIC'!$AS77=2022,variables!$F$46))),0)</f>
        <v>0</v>
      </c>
      <c r="AT77">
        <v>2021</v>
      </c>
    </row>
    <row r="78" spans="1:46" x14ac:dyDescent="0.3">
      <c r="A78">
        <v>809450006</v>
      </c>
      <c r="B78" t="str">
        <f>VLOOKUP(A78,'ine i comarca'!$A$1:$H$367,6,0)</f>
        <v>Alt Penedès</v>
      </c>
      <c r="C78" t="s">
        <v>128</v>
      </c>
      <c r="D78" t="s">
        <v>41</v>
      </c>
      <c r="E78" t="s">
        <v>42</v>
      </c>
      <c r="F78" t="s">
        <v>48</v>
      </c>
      <c r="G78" s="8">
        <f>IF('respostes SINDIC'!F78=1,(IF('respostes SINDIC'!$AS78=2021,variables!$E$10,IF('respostes SINDIC'!$AS78=2022,variables!$F$10))),0)</f>
        <v>7.5</v>
      </c>
      <c r="H78" s="8">
        <f>IF('respostes SINDIC'!G78=1,(IF('respostes SINDIC'!$AS78=2021,variables!$E$11,IF('respostes SINDIC'!$AS78=2022,variables!$F$11))),0)</f>
        <v>7.5</v>
      </c>
      <c r="I78" s="14">
        <f>IF('respostes SINDIC'!H78=1,(IF('respostes SINDIC'!$AS78=2021,variables!$E$12,IF('respostes SINDIC'!$AS78=2022,variables!$F$12))),0)</f>
        <v>25</v>
      </c>
      <c r="J78" s="11">
        <f>IF('respostes SINDIC'!I78=1,(IF('respostes SINDIC'!$AS78=2021,variables!$E$13,IF('respostes SINDIC'!$AS78=2022,variables!$F$13))),0)</f>
        <v>2.5</v>
      </c>
      <c r="K78" s="11">
        <f>IF('respostes SINDIC'!J78=1,(IF('respostes SINDIC'!$AS78=2021,variables!$E$14,IF('respostes SINDIC'!$AS78=2022,variables!$F$14))),0)</f>
        <v>0</v>
      </c>
      <c r="L78" s="11">
        <f>IF('respostes SINDIC'!K78=1,(IF('respostes SINDIC'!$AS78=2021,variables!$E$15,IF('respostes SINDIC'!$AS78=2022,variables!$F$15))),0)</f>
        <v>0</v>
      </c>
      <c r="M78" s="11">
        <f>IF('respostes SINDIC'!L78=1,(IF('respostes SINDIC'!$AS78=2021,variables!$E$16,IF('respostes SINDIC'!$AS78=2022,variables!$F$16))),0)</f>
        <v>0</v>
      </c>
      <c r="N78" s="11">
        <f>IF('respostes SINDIC'!M78=1,(IF('respostes SINDIC'!$AS78=2021,variables!$E$17,IF('respostes SINDIC'!$AS78=2022,variables!$F$17))),0)</f>
        <v>0</v>
      </c>
      <c r="O78" s="11">
        <f>IF('respostes SINDIC'!N78="Dintre de termini",(IF('respostes SINDIC'!$AS78=2021,variables!$E$18,IF('respostes SINDIC'!$AS78=2022,variables!$F$18))),0)</f>
        <v>20</v>
      </c>
      <c r="P78" s="16">
        <f>IF('respostes SINDIC'!O78="Null",0,(IF('respostes SINDIC'!$AS78=2021,variables!$E$20,IF('respostes SINDIC'!$AS78=2022,variables!$F$20))))</f>
        <v>25</v>
      </c>
      <c r="Q78" s="16">
        <f>IF('respostes SINDIC'!P78=1,(IF('respostes SINDIC'!$AS78=2021,variables!$E$20,IF('respostes SINDIC'!$AS78=2022,variables!$F$20))),0)</f>
        <v>0</v>
      </c>
      <c r="R78" s="16">
        <f>IF('respostes SINDIC'!Q78=1,(IF('respostes SINDIC'!$AS78=2021,variables!$E$21,IF('respostes SINDIC'!$AS78=2022,variables!$F$21))),0)</f>
        <v>0</v>
      </c>
      <c r="S78" s="16">
        <f>IF('respostes SINDIC'!R78=1,(IF('respostes SINDIC'!$AS78=2021,variables!$E$22,IF('respostes SINDIC'!$AS78=2022,variables!$F$22))),0)</f>
        <v>0</v>
      </c>
      <c r="T78" s="11">
        <f>IF('respostes SINDIC'!S78=1,(IF('respostes SINDIC'!$AS78=2021,variables!$E$23,IF('respostes SINDIC'!$AS78=2022,variables!$F$23))),0)</f>
        <v>35</v>
      </c>
      <c r="U78" s="14">
        <f>IF('respostes SINDIC'!T78=1,(IF('respostes SINDIC'!$AS78=2021,variables!$E$24,IF('respostes SINDIC'!$AS78=2022,variables!$F$24))),0)</f>
        <v>25</v>
      </c>
      <c r="V78" s="8">
        <f>IF('respostes SINDIC'!U78=1,(IF('respostes SINDIC'!$AS78=2021,variables!$E$25,IF('respostes SINDIC'!$AS78=2022,variables!$F$25))),0)</f>
        <v>0</v>
      </c>
      <c r="W78" s="8">
        <f>IF('respostes SINDIC'!V78=1,(IF('respostes SINDIC'!$AS78=2021,variables!$E$26,IF('respostes SINDIC'!$AS78=2022,variables!$F$26))),0)</f>
        <v>5</v>
      </c>
      <c r="X78" s="8">
        <f>IF('respostes SINDIC'!W78=1,(IF('respostes SINDIC'!$AS78=2021,variables!$E$27,IF('respostes SINDIC'!$AS78=2022,variables!$F$27))),0)</f>
        <v>10</v>
      </c>
      <c r="Y78" s="11">
        <f>IF('respostes SINDIC'!X78=1,(IF('respostes SINDIC'!$AS78=2021,variables!$E$28,IF('respostes SINDIC'!$AS78=2022,variables!$F$28))),0)</f>
        <v>0</v>
      </c>
      <c r="Z78" s="11">
        <f>IF('respostes SINDIC'!Y78=1,(IF('respostes SINDIC'!$AS78=2021,variables!$E$29,IF('respostes SINDIC'!$AS78=2022,variables!$F$29))),0)</f>
        <v>30</v>
      </c>
      <c r="AA78" s="18">
        <f>IF('respostes SINDIC'!Z78=1,(IF('respostes SINDIC'!$AS78=2021,variables!$E$30,IF('respostes SINDIC'!$AS78=2022,variables!$F$30))),0)</f>
        <v>25</v>
      </c>
      <c r="AB78" s="18">
        <f>IF('respostes SINDIC'!AA78=1,(IF('respostes SINDIC'!$AS78=2021,variables!$E$31,IF('respostes SINDIC'!$AS78=2022,variables!$F$31))),0)</f>
        <v>25</v>
      </c>
      <c r="AC78" s="18">
        <f>IF('respostes SINDIC'!AB78=1,(IF('respostes SINDIC'!$AS78=2021,variables!$E$32,IF('respostes SINDIC'!$AS78=2022,variables!$F$32))),0)</f>
        <v>25</v>
      </c>
      <c r="AD78" s="18">
        <f>IF('respostes SINDIC'!AC78=1,(IF('respostes SINDIC'!$AS78=2021,variables!$E$33,IF('respostes SINDIC'!$AS78=2022,variables!$F$33))),0)</f>
        <v>0</v>
      </c>
      <c r="AE78" s="20">
        <f>IF('respostes SINDIC'!AD78=1,(IF('respostes SINDIC'!$AS78=2021,variables!$E$34,IF('respostes SINDIC'!$AS78=2022,variables!$F$34))),0)</f>
        <v>0</v>
      </c>
      <c r="AF78" s="20">
        <f>IF('respostes SINDIC'!AE78=1,(IF('respostes SINDIC'!$AS78=2021,variables!$E$35,IF('respostes SINDIC'!$AS78=2022,variables!$F$35))),0)</f>
        <v>0</v>
      </c>
      <c r="AG78" s="20">
        <f>IF('respostes SINDIC'!AF78=1,(IF('respostes SINDIC'!$AS78=2021,variables!$E$36,IF('respostes SINDIC'!$AS78=2022,variables!$F$36))),0)</f>
        <v>0</v>
      </c>
      <c r="AH78" s="20">
        <f>IF('respostes SINDIC'!AG78=1,(IF('respostes SINDIC'!$AS78=2021,variables!$E$37,IF('respostes SINDIC'!$AS78=2022,variables!$F$37))),0)</f>
        <v>0</v>
      </c>
      <c r="AI78" s="14">
        <f>IF('respostes SINDIC'!AH78=1,(IF('respostes SINDIC'!$AS78=2021,variables!$E$38,IF('respostes SINDIC'!$AS78=2022,variables!$F$38))),0)</f>
        <v>25</v>
      </c>
      <c r="AJ78" s="20">
        <f>IF('respostes SINDIC'!AI78=1,(IF('respostes SINDIC'!$AS78=2021,variables!$E$39,IF('respostes SINDIC'!$AS78=2022,variables!$F$39))),0)</f>
        <v>0</v>
      </c>
      <c r="AK78" s="14">
        <f>IF('respostes SINDIC'!AJ78=1,(IF('respostes SINDIC'!$AS78=2021,variables!$E$40,IF('respostes SINDIC'!$AS78=2022,variables!$F$40))),0)</f>
        <v>25</v>
      </c>
      <c r="AL78" s="8">
        <f>IF('respostes SINDIC'!AK78=0,(IF('respostes SINDIC'!$AS78=2021,variables!$E$41,IF('respostes SINDIC'!$AS78=2022,variables!$F$41))),0)</f>
        <v>0</v>
      </c>
      <c r="AM78" s="20">
        <f>IF('respostes SINDIC'!AL78=1,(IF('respostes SINDIC'!$AS78=2021,variables!$E$42,IF('respostes SINDIC'!$AS78=2022,variables!$F$42))),0)</f>
        <v>10</v>
      </c>
      <c r="AN78" s="11">
        <f>IF('respostes SINDIC'!AM78=1,(IF('respostes SINDIC'!$AS78=2021,variables!$E$43,IF('respostes SINDIC'!$AS78=2022,variables!$F$43))),0)</f>
        <v>0</v>
      </c>
      <c r="AO78" s="8">
        <f>IF('respostes SINDIC'!AN78=1,(IF('respostes SINDIC'!$AS78=2021,variables!$E$44,IF('respostes SINDIC'!$AS78=2022,variables!$F$44))),0)</f>
        <v>0</v>
      </c>
      <c r="AP78" s="8">
        <f>IF('respostes SINDIC'!AO78=1,(IF('respostes SINDIC'!$AS78=2021,variables!$E$45,IF('respostes SINDIC'!$AS78=2022,variables!$F$45))),0)</f>
        <v>0</v>
      </c>
      <c r="AQ78" s="20">
        <f>IF('respostes SINDIC'!AP78=1,(IF('respostes SINDIC'!$AS78=2021,variables!$E$46,IF('respostes SINDIC'!$AS78=2022,variables!$F$46))),0)</f>
        <v>0</v>
      </c>
      <c r="AT78">
        <v>2021</v>
      </c>
    </row>
    <row r="79" spans="1:46" x14ac:dyDescent="0.3">
      <c r="A79">
        <v>809610007</v>
      </c>
      <c r="B79" t="e">
        <f>VLOOKUP(A79,'ine i comarca'!$A$1:$H$367,6,0)</f>
        <v>#N/A</v>
      </c>
      <c r="C79" t="s">
        <v>129</v>
      </c>
      <c r="D79" t="s">
        <v>41</v>
      </c>
      <c r="E79" t="s">
        <v>42</v>
      </c>
      <c r="F79" t="s">
        <v>61</v>
      </c>
      <c r="G79" s="8">
        <f>IF('respostes SINDIC'!F79=1,(IF('respostes SINDIC'!$AS79=2021,variables!$E$10,IF('respostes SINDIC'!$AS79=2022,variables!$F$10))),0)</f>
        <v>7.5</v>
      </c>
      <c r="H79" s="8">
        <f>IF('respostes SINDIC'!G79=1,(IF('respostes SINDIC'!$AS79=2021,variables!$E$11,IF('respostes SINDIC'!$AS79=2022,variables!$F$11))),0)</f>
        <v>7.5</v>
      </c>
      <c r="I79" s="14">
        <f>IF('respostes SINDIC'!H79=1,(IF('respostes SINDIC'!$AS79=2021,variables!$E$12,IF('respostes SINDIC'!$AS79=2022,variables!$F$12))),0)</f>
        <v>25</v>
      </c>
      <c r="J79" s="11">
        <f>IF('respostes SINDIC'!I79=1,(IF('respostes SINDIC'!$AS79=2021,variables!$E$13,IF('respostes SINDIC'!$AS79=2022,variables!$F$13))),0)</f>
        <v>2.5</v>
      </c>
      <c r="K79" s="11">
        <f>IF('respostes SINDIC'!J79=1,(IF('respostes SINDIC'!$AS79=2021,variables!$E$14,IF('respostes SINDIC'!$AS79=2022,variables!$F$14))),0)</f>
        <v>0</v>
      </c>
      <c r="L79" s="11">
        <f>IF('respostes SINDIC'!K79=1,(IF('respostes SINDIC'!$AS79=2021,variables!$E$15,IF('respostes SINDIC'!$AS79=2022,variables!$F$15))),0)</f>
        <v>0</v>
      </c>
      <c r="M79" s="11">
        <f>IF('respostes SINDIC'!L79=1,(IF('respostes SINDIC'!$AS79=2021,variables!$E$16,IF('respostes SINDIC'!$AS79=2022,variables!$F$16))),0)</f>
        <v>0</v>
      </c>
      <c r="N79" s="11">
        <f>IF('respostes SINDIC'!M79=1,(IF('respostes SINDIC'!$AS79=2021,variables!$E$17,IF('respostes SINDIC'!$AS79=2022,variables!$F$17))),0)</f>
        <v>0</v>
      </c>
      <c r="O79" s="11">
        <f>IF('respostes SINDIC'!N79="Dintre de termini",(IF('respostes SINDIC'!$AS79=2021,variables!$E$18,IF('respostes SINDIC'!$AS79=2022,variables!$F$18))),0)</f>
        <v>20</v>
      </c>
      <c r="P79" s="16">
        <f>IF('respostes SINDIC'!O79="Null",0,(IF('respostes SINDIC'!$AS79=2021,variables!$E$20,IF('respostes SINDIC'!$AS79=2022,variables!$F$20))))</f>
        <v>25</v>
      </c>
      <c r="Q79" s="16">
        <f>IF('respostes SINDIC'!P79=1,(IF('respostes SINDIC'!$AS79=2021,variables!$E$20,IF('respostes SINDIC'!$AS79=2022,variables!$F$20))),0)</f>
        <v>25</v>
      </c>
      <c r="R79" s="16">
        <f>IF('respostes SINDIC'!Q79=1,(IF('respostes SINDIC'!$AS79=2021,variables!$E$21,IF('respostes SINDIC'!$AS79=2022,variables!$F$21))),0)</f>
        <v>25</v>
      </c>
      <c r="S79" s="16">
        <f>IF('respostes SINDIC'!R79=1,(IF('respostes SINDIC'!$AS79=2021,variables!$E$22,IF('respostes SINDIC'!$AS79=2022,variables!$F$22))),0)</f>
        <v>25</v>
      </c>
      <c r="T79" s="11">
        <f>IF('respostes SINDIC'!S79=1,(IF('respostes SINDIC'!$AS79=2021,variables!$E$23,IF('respostes SINDIC'!$AS79=2022,variables!$F$23))),0)</f>
        <v>35</v>
      </c>
      <c r="U79" s="14">
        <f>IF('respostes SINDIC'!T79=1,(IF('respostes SINDIC'!$AS79=2021,variables!$E$24,IF('respostes SINDIC'!$AS79=2022,variables!$F$24))),0)</f>
        <v>25</v>
      </c>
      <c r="V79" s="8">
        <f>IF('respostes SINDIC'!U79=1,(IF('respostes SINDIC'!$AS79=2021,variables!$E$25,IF('respostes SINDIC'!$AS79=2022,variables!$F$25))),0)</f>
        <v>20</v>
      </c>
      <c r="W79" s="8">
        <f>IF('respostes SINDIC'!V79=1,(IF('respostes SINDIC'!$AS79=2021,variables!$E$26,IF('respostes SINDIC'!$AS79=2022,variables!$F$26))),0)</f>
        <v>5</v>
      </c>
      <c r="X79" s="8">
        <f>IF('respostes SINDIC'!W79=1,(IF('respostes SINDIC'!$AS79=2021,variables!$E$27,IF('respostes SINDIC'!$AS79=2022,variables!$F$27))),0)</f>
        <v>10</v>
      </c>
      <c r="Y79" s="11">
        <f>IF('respostes SINDIC'!X79=1,(IF('respostes SINDIC'!$AS79=2021,variables!$E$28,IF('respostes SINDIC'!$AS79=2022,variables!$F$28))),0)</f>
        <v>0</v>
      </c>
      <c r="Z79" s="11">
        <f>IF('respostes SINDIC'!Y79=1,(IF('respostes SINDIC'!$AS79=2021,variables!$E$29,IF('respostes SINDIC'!$AS79=2022,variables!$F$29))),0)</f>
        <v>30</v>
      </c>
      <c r="AA79" s="18">
        <f>IF('respostes SINDIC'!Z79=1,(IF('respostes SINDIC'!$AS79=2021,variables!$E$30,IF('respostes SINDIC'!$AS79=2022,variables!$F$30))),0)</f>
        <v>0</v>
      </c>
      <c r="AB79" s="18">
        <f>IF('respostes SINDIC'!AA79=1,(IF('respostes SINDIC'!$AS79=2021,variables!$E$31,IF('respostes SINDIC'!$AS79=2022,variables!$F$31))),0)</f>
        <v>0</v>
      </c>
      <c r="AC79" s="18">
        <f>IF('respostes SINDIC'!AB79=1,(IF('respostes SINDIC'!$AS79=2021,variables!$E$32,IF('respostes SINDIC'!$AS79=2022,variables!$F$32))),0)</f>
        <v>25</v>
      </c>
      <c r="AD79" s="18">
        <f>IF('respostes SINDIC'!AC79=1,(IF('respostes SINDIC'!$AS79=2021,variables!$E$33,IF('respostes SINDIC'!$AS79=2022,variables!$F$33))),0)</f>
        <v>0</v>
      </c>
      <c r="AE79" s="20">
        <f>IF('respostes SINDIC'!AD79=1,(IF('respostes SINDIC'!$AS79=2021,variables!$E$34,IF('respostes SINDIC'!$AS79=2022,variables!$F$34))),0)</f>
        <v>0</v>
      </c>
      <c r="AF79" s="20">
        <f>IF('respostes SINDIC'!AE79=1,(IF('respostes SINDIC'!$AS79=2021,variables!$E$35,IF('respostes SINDIC'!$AS79=2022,variables!$F$35))),0)</f>
        <v>0</v>
      </c>
      <c r="AG79" s="20">
        <f>IF('respostes SINDIC'!AF79=1,(IF('respostes SINDIC'!$AS79=2021,variables!$E$36,IF('respostes SINDIC'!$AS79=2022,variables!$F$36))),0)</f>
        <v>0</v>
      </c>
      <c r="AH79" s="20">
        <f>IF('respostes SINDIC'!AG79=1,(IF('respostes SINDIC'!$AS79=2021,variables!$E$37,IF('respostes SINDIC'!$AS79=2022,variables!$F$37))),0)</f>
        <v>0</v>
      </c>
      <c r="AI79" s="14">
        <f>IF('respostes SINDIC'!AH79=1,(IF('respostes SINDIC'!$AS79=2021,variables!$E$38,IF('respostes SINDIC'!$AS79=2022,variables!$F$38))),0)</f>
        <v>25</v>
      </c>
      <c r="AJ79" s="20">
        <f>IF('respostes SINDIC'!AI79=1,(IF('respostes SINDIC'!$AS79=2021,variables!$E$39,IF('respostes SINDIC'!$AS79=2022,variables!$F$39))),0)</f>
        <v>0</v>
      </c>
      <c r="AK79" s="14">
        <f>IF('respostes SINDIC'!AJ79=1,(IF('respostes SINDIC'!$AS79=2021,variables!$E$40,IF('respostes SINDIC'!$AS79=2022,variables!$F$40))),0)</f>
        <v>25</v>
      </c>
      <c r="AL79" s="8">
        <f>IF('respostes SINDIC'!AK79=0,(IF('respostes SINDIC'!$AS79=2021,variables!$E$41,IF('respostes SINDIC'!$AS79=2022,variables!$F$41))),0)</f>
        <v>20</v>
      </c>
      <c r="AM79" s="20">
        <f>IF('respostes SINDIC'!AL79=1,(IF('respostes SINDIC'!$AS79=2021,variables!$E$42,IF('respostes SINDIC'!$AS79=2022,variables!$F$42))),0)</f>
        <v>10</v>
      </c>
      <c r="AN79" s="11">
        <f>IF('respostes SINDIC'!AM79=1,(IF('respostes SINDIC'!$AS79=2021,variables!$E$43,IF('respostes SINDIC'!$AS79=2022,variables!$F$43))),0)</f>
        <v>0</v>
      </c>
      <c r="AO79" s="8">
        <f>IF('respostes SINDIC'!AN79=1,(IF('respostes SINDIC'!$AS79=2021,variables!$E$44,IF('respostes SINDIC'!$AS79=2022,variables!$F$44))),0)</f>
        <v>10</v>
      </c>
      <c r="AP79" s="8">
        <f>IF('respostes SINDIC'!AO79=1,(IF('respostes SINDIC'!$AS79=2021,variables!$E$45,IF('respostes SINDIC'!$AS79=2022,variables!$F$45))),0)</f>
        <v>20</v>
      </c>
      <c r="AQ79" s="20">
        <f>IF('respostes SINDIC'!AP79=1,(IF('respostes SINDIC'!$AS79=2021,variables!$E$46,IF('respostes SINDIC'!$AS79=2022,variables!$F$46))),0)</f>
        <v>0</v>
      </c>
      <c r="AT79">
        <v>2021</v>
      </c>
    </row>
    <row r="80" spans="1:46" x14ac:dyDescent="0.3">
      <c r="A80">
        <v>809770005</v>
      </c>
      <c r="B80" t="str">
        <f>VLOOKUP(A80,'ine i comarca'!$A$1:$H$367,6,0)</f>
        <v>Vallès Oriental</v>
      </c>
      <c r="C80" t="s">
        <v>130</v>
      </c>
      <c r="D80" t="s">
        <v>41</v>
      </c>
      <c r="E80" t="s">
        <v>42</v>
      </c>
      <c r="F80" t="s">
        <v>48</v>
      </c>
      <c r="G80" s="8">
        <f>IF('respostes SINDIC'!F80=1,(IF('respostes SINDIC'!$AS80=2021,variables!$E$10,IF('respostes SINDIC'!$AS80=2022,variables!$F$10))),0)</f>
        <v>7.5</v>
      </c>
      <c r="H80" s="8">
        <f>IF('respostes SINDIC'!G80=1,(IF('respostes SINDIC'!$AS80=2021,variables!$E$11,IF('respostes SINDIC'!$AS80=2022,variables!$F$11))),0)</f>
        <v>7.5</v>
      </c>
      <c r="I80" s="14">
        <f>IF('respostes SINDIC'!H80=1,(IF('respostes SINDIC'!$AS80=2021,variables!$E$12,IF('respostes SINDIC'!$AS80=2022,variables!$F$12))),0)</f>
        <v>25</v>
      </c>
      <c r="J80" s="11">
        <f>IF('respostes SINDIC'!I80=1,(IF('respostes SINDIC'!$AS80=2021,variables!$E$13,IF('respostes SINDIC'!$AS80=2022,variables!$F$13))),0)</f>
        <v>2.5</v>
      </c>
      <c r="K80" s="11">
        <f>IF('respostes SINDIC'!J80=1,(IF('respostes SINDIC'!$AS80=2021,variables!$E$14,IF('respostes SINDIC'!$AS80=2022,variables!$F$14))),0)</f>
        <v>0</v>
      </c>
      <c r="L80" s="11">
        <f>IF('respostes SINDIC'!K80=1,(IF('respostes SINDIC'!$AS80=2021,variables!$E$15,IF('respostes SINDIC'!$AS80=2022,variables!$F$15))),0)</f>
        <v>0</v>
      </c>
      <c r="M80" s="11">
        <f>IF('respostes SINDIC'!L80=1,(IF('respostes SINDIC'!$AS80=2021,variables!$E$16,IF('respostes SINDIC'!$AS80=2022,variables!$F$16))),0)</f>
        <v>0</v>
      </c>
      <c r="N80" s="11">
        <f>IF('respostes SINDIC'!M80=1,(IF('respostes SINDIC'!$AS80=2021,variables!$E$17,IF('respostes SINDIC'!$AS80=2022,variables!$F$17))),0)</f>
        <v>0</v>
      </c>
      <c r="O80" s="11">
        <f>IF('respostes SINDIC'!N80="Dintre de termini",(IF('respostes SINDIC'!$AS80=2021,variables!$E$18,IF('respostes SINDIC'!$AS80=2022,variables!$F$18))),0)</f>
        <v>0</v>
      </c>
      <c r="P80" s="16">
        <f>IF('respostes SINDIC'!O80="Null",0,(IF('respostes SINDIC'!$AS80=2021,variables!$E$20,IF('respostes SINDIC'!$AS80=2022,variables!$F$20))))</f>
        <v>0</v>
      </c>
      <c r="Q80" s="16">
        <f>IF('respostes SINDIC'!P80=1,(IF('respostes SINDIC'!$AS80=2021,variables!$E$20,IF('respostes SINDIC'!$AS80=2022,variables!$F$20))),0)</f>
        <v>0</v>
      </c>
      <c r="R80" s="16">
        <f>IF('respostes SINDIC'!Q80=1,(IF('respostes SINDIC'!$AS80=2021,variables!$E$21,IF('respostes SINDIC'!$AS80=2022,variables!$F$21))),0)</f>
        <v>0</v>
      </c>
      <c r="S80" s="16">
        <f>IF('respostes SINDIC'!R80=1,(IF('respostes SINDIC'!$AS80=2021,variables!$E$22,IF('respostes SINDIC'!$AS80=2022,variables!$F$22))),0)</f>
        <v>0</v>
      </c>
      <c r="T80" s="11">
        <f>IF('respostes SINDIC'!S80=1,(IF('respostes SINDIC'!$AS80=2021,variables!$E$23,IF('respostes SINDIC'!$AS80=2022,variables!$F$23))),0)</f>
        <v>0</v>
      </c>
      <c r="U80" s="14">
        <f>IF('respostes SINDIC'!T80=1,(IF('respostes SINDIC'!$AS80=2021,variables!$E$24,IF('respostes SINDIC'!$AS80=2022,variables!$F$24))),0)</f>
        <v>0</v>
      </c>
      <c r="V80" s="8">
        <f>IF('respostes SINDIC'!U80=1,(IF('respostes SINDIC'!$AS80=2021,variables!$E$25,IF('respostes SINDIC'!$AS80=2022,variables!$F$25))),0)</f>
        <v>0</v>
      </c>
      <c r="W80" s="8">
        <f>IF('respostes SINDIC'!V80=1,(IF('respostes SINDIC'!$AS80=2021,variables!$E$26,IF('respostes SINDIC'!$AS80=2022,variables!$F$26))),0)</f>
        <v>5</v>
      </c>
      <c r="X80" s="8">
        <f>IF('respostes SINDIC'!W80=1,(IF('respostes SINDIC'!$AS80=2021,variables!$E$27,IF('respostes SINDIC'!$AS80=2022,variables!$F$27))),0)</f>
        <v>10</v>
      </c>
      <c r="Y80" s="11">
        <f>IF('respostes SINDIC'!X80=1,(IF('respostes SINDIC'!$AS80=2021,variables!$E$28,IF('respostes SINDIC'!$AS80=2022,variables!$F$28))),0)</f>
        <v>0</v>
      </c>
      <c r="Z80" s="11">
        <f>IF('respostes SINDIC'!Y80=1,(IF('respostes SINDIC'!$AS80=2021,variables!$E$29,IF('respostes SINDIC'!$AS80=2022,variables!$F$29))),0)</f>
        <v>0</v>
      </c>
      <c r="AA80" s="18">
        <f>IF('respostes SINDIC'!Z80=1,(IF('respostes SINDIC'!$AS80=2021,variables!$E$30,IF('respostes SINDIC'!$AS80=2022,variables!$F$30))),0)</f>
        <v>25</v>
      </c>
      <c r="AB80" s="18">
        <f>IF('respostes SINDIC'!AA80=1,(IF('respostes SINDIC'!$AS80=2021,variables!$E$31,IF('respostes SINDIC'!$AS80=2022,variables!$F$31))),0)</f>
        <v>0</v>
      </c>
      <c r="AC80" s="18">
        <f>IF('respostes SINDIC'!AB80=1,(IF('respostes SINDIC'!$AS80=2021,variables!$E$32,IF('respostes SINDIC'!$AS80=2022,variables!$F$32))),0)</f>
        <v>0</v>
      </c>
      <c r="AD80" s="18">
        <f>IF('respostes SINDIC'!AC80=1,(IF('respostes SINDIC'!$AS80=2021,variables!$E$33,IF('respostes SINDIC'!$AS80=2022,variables!$F$33))),0)</f>
        <v>0</v>
      </c>
      <c r="AE80" s="20">
        <f>IF('respostes SINDIC'!AD80=1,(IF('respostes SINDIC'!$AS80=2021,variables!$E$34,IF('respostes SINDIC'!$AS80=2022,variables!$F$34))),0)</f>
        <v>0</v>
      </c>
      <c r="AF80" s="20">
        <f>IF('respostes SINDIC'!AE80=1,(IF('respostes SINDIC'!$AS80=2021,variables!$E$35,IF('respostes SINDIC'!$AS80=2022,variables!$F$35))),0)</f>
        <v>0</v>
      </c>
      <c r="AG80" s="20">
        <f>IF('respostes SINDIC'!AF80=1,(IF('respostes SINDIC'!$AS80=2021,variables!$E$36,IF('respostes SINDIC'!$AS80=2022,variables!$F$36))),0)</f>
        <v>0</v>
      </c>
      <c r="AH80" s="20">
        <f>IF('respostes SINDIC'!AG80=1,(IF('respostes SINDIC'!$AS80=2021,variables!$E$37,IF('respostes SINDIC'!$AS80=2022,variables!$F$37))),0)</f>
        <v>0</v>
      </c>
      <c r="AI80" s="14">
        <f>IF('respostes SINDIC'!AH80=1,(IF('respostes SINDIC'!$AS80=2021,variables!$E$38,IF('respostes SINDIC'!$AS80=2022,variables!$F$38))),0)</f>
        <v>25</v>
      </c>
      <c r="AJ80" s="20">
        <f>IF('respostes SINDIC'!AI80=1,(IF('respostes SINDIC'!$AS80=2021,variables!$E$39,IF('respostes SINDIC'!$AS80=2022,variables!$F$39))),0)</f>
        <v>0</v>
      </c>
      <c r="AK80" s="14">
        <f>IF('respostes SINDIC'!AJ80=1,(IF('respostes SINDIC'!$AS80=2021,variables!$E$40,IF('respostes SINDIC'!$AS80=2022,variables!$F$40))),0)</f>
        <v>0</v>
      </c>
      <c r="AL80" s="8">
        <f>IF('respostes SINDIC'!AK80=0,(IF('respostes SINDIC'!$AS80=2021,variables!$E$41,IF('respostes SINDIC'!$AS80=2022,variables!$F$41))),0)</f>
        <v>0</v>
      </c>
      <c r="AM80" s="20">
        <f>IF('respostes SINDIC'!AL80=1,(IF('respostes SINDIC'!$AS80=2021,variables!$E$42,IF('respostes SINDIC'!$AS80=2022,variables!$F$42))),0)</f>
        <v>0</v>
      </c>
      <c r="AN80" s="11">
        <f>IF('respostes SINDIC'!AM80=1,(IF('respostes SINDIC'!$AS80=2021,variables!$E$43,IF('respostes SINDIC'!$AS80=2022,variables!$F$43))),0)</f>
        <v>0</v>
      </c>
      <c r="AO80" s="8">
        <f>IF('respostes SINDIC'!AN80=1,(IF('respostes SINDIC'!$AS80=2021,variables!$E$44,IF('respostes SINDIC'!$AS80=2022,variables!$F$44))),0)</f>
        <v>0</v>
      </c>
      <c r="AP80" s="8">
        <f>IF('respostes SINDIC'!AO80=1,(IF('respostes SINDIC'!$AS80=2021,variables!$E$45,IF('respostes SINDIC'!$AS80=2022,variables!$F$45))),0)</f>
        <v>0</v>
      </c>
      <c r="AQ80" s="20">
        <f>IF('respostes SINDIC'!AP80=1,(IF('respostes SINDIC'!$AS80=2021,variables!$E$46,IF('respostes SINDIC'!$AS80=2022,variables!$F$46))),0)</f>
        <v>0</v>
      </c>
      <c r="AT80">
        <v>2021</v>
      </c>
    </row>
    <row r="81" spans="1:46" x14ac:dyDescent="0.3">
      <c r="A81">
        <v>809960009</v>
      </c>
      <c r="B81" t="str">
        <f>VLOOKUP(A81,'ine i comarca'!$A$1:$H$367,6,0)</f>
        <v>Berguedà</v>
      </c>
      <c r="C81" t="s">
        <v>131</v>
      </c>
      <c r="D81" t="s">
        <v>41</v>
      </c>
      <c r="E81" t="s">
        <v>42</v>
      </c>
      <c r="F81" t="s">
        <v>48</v>
      </c>
      <c r="G81" s="8">
        <f>IF('respostes SINDIC'!F81=1,(IF('respostes SINDIC'!$AS81=2021,variables!$E$10,IF('respostes SINDIC'!$AS81=2022,variables!$F$10))),0)</f>
        <v>7.5</v>
      </c>
      <c r="H81" s="8">
        <f>IF('respostes SINDIC'!G81=1,(IF('respostes SINDIC'!$AS81=2021,variables!$E$11,IF('respostes SINDIC'!$AS81=2022,variables!$F$11))),0)</f>
        <v>7.5</v>
      </c>
      <c r="I81" s="14">
        <f>IF('respostes SINDIC'!H81=1,(IF('respostes SINDIC'!$AS81=2021,variables!$E$12,IF('respostes SINDIC'!$AS81=2022,variables!$F$12))),0)</f>
        <v>25</v>
      </c>
      <c r="J81" s="11">
        <f>IF('respostes SINDIC'!I81=1,(IF('respostes SINDIC'!$AS81=2021,variables!$E$13,IF('respostes SINDIC'!$AS81=2022,variables!$F$13))),0)</f>
        <v>2.5</v>
      </c>
      <c r="K81" s="11">
        <f>IF('respostes SINDIC'!J81=1,(IF('respostes SINDIC'!$AS81=2021,variables!$E$14,IF('respostes SINDIC'!$AS81=2022,variables!$F$14))),0)</f>
        <v>0</v>
      </c>
      <c r="L81" s="11">
        <f>IF('respostes SINDIC'!K81=1,(IF('respostes SINDIC'!$AS81=2021,variables!$E$15,IF('respostes SINDIC'!$AS81=2022,variables!$F$15))),0)</f>
        <v>0</v>
      </c>
      <c r="M81" s="11">
        <f>IF('respostes SINDIC'!L81=1,(IF('respostes SINDIC'!$AS81=2021,variables!$E$16,IF('respostes SINDIC'!$AS81=2022,variables!$F$16))),0)</f>
        <v>0</v>
      </c>
      <c r="N81" s="11">
        <f>IF('respostes SINDIC'!M81=1,(IF('respostes SINDIC'!$AS81=2021,variables!$E$17,IF('respostes SINDIC'!$AS81=2022,variables!$F$17))),0)</f>
        <v>0</v>
      </c>
      <c r="O81" s="11">
        <f>IF('respostes SINDIC'!N81="Dintre de termini",(IF('respostes SINDIC'!$AS81=2021,variables!$E$18,IF('respostes SINDIC'!$AS81=2022,variables!$F$18))),0)</f>
        <v>20</v>
      </c>
      <c r="P81" s="16">
        <f>IF('respostes SINDIC'!O81="Null",0,(IF('respostes SINDIC'!$AS81=2021,variables!$E$20,IF('respostes SINDIC'!$AS81=2022,variables!$F$20))))</f>
        <v>25</v>
      </c>
      <c r="Q81" s="16">
        <f>IF('respostes SINDIC'!P81=1,(IF('respostes SINDIC'!$AS81=2021,variables!$E$20,IF('respostes SINDIC'!$AS81=2022,variables!$F$20))),0)</f>
        <v>25</v>
      </c>
      <c r="R81" s="16">
        <f>IF('respostes SINDIC'!Q81=1,(IF('respostes SINDIC'!$AS81=2021,variables!$E$21,IF('respostes SINDIC'!$AS81=2022,variables!$F$21))),0)</f>
        <v>0</v>
      </c>
      <c r="S81" s="16">
        <f>IF('respostes SINDIC'!R81=1,(IF('respostes SINDIC'!$AS81=2021,variables!$E$22,IF('respostes SINDIC'!$AS81=2022,variables!$F$22))),0)</f>
        <v>0</v>
      </c>
      <c r="T81" s="11">
        <f>IF('respostes SINDIC'!S81=1,(IF('respostes SINDIC'!$AS81=2021,variables!$E$23,IF('respostes SINDIC'!$AS81=2022,variables!$F$23))),0)</f>
        <v>35</v>
      </c>
      <c r="U81" s="14">
        <f>IF('respostes SINDIC'!T81=1,(IF('respostes SINDIC'!$AS81=2021,variables!$E$24,IF('respostes SINDIC'!$AS81=2022,variables!$F$24))),0)</f>
        <v>25</v>
      </c>
      <c r="V81" s="8">
        <f>IF('respostes SINDIC'!U81=1,(IF('respostes SINDIC'!$AS81=2021,variables!$E$25,IF('respostes SINDIC'!$AS81=2022,variables!$F$25))),0)</f>
        <v>0</v>
      </c>
      <c r="W81" s="8">
        <f>IF('respostes SINDIC'!V81=1,(IF('respostes SINDIC'!$AS81=2021,variables!$E$26,IF('respostes SINDIC'!$AS81=2022,variables!$F$26))),0)</f>
        <v>5</v>
      </c>
      <c r="X81" s="8">
        <f>IF('respostes SINDIC'!W81=1,(IF('respostes SINDIC'!$AS81=2021,variables!$E$27,IF('respostes SINDIC'!$AS81=2022,variables!$F$27))),0)</f>
        <v>10</v>
      </c>
      <c r="Y81" s="11">
        <f>IF('respostes SINDIC'!X81=1,(IF('respostes SINDIC'!$AS81=2021,variables!$E$28,IF('respostes SINDIC'!$AS81=2022,variables!$F$28))),0)</f>
        <v>0</v>
      </c>
      <c r="Z81" s="11">
        <f>IF('respostes SINDIC'!Y81=1,(IF('respostes SINDIC'!$AS81=2021,variables!$E$29,IF('respostes SINDIC'!$AS81=2022,variables!$F$29))),0)</f>
        <v>30</v>
      </c>
      <c r="AA81" s="18">
        <f>IF('respostes SINDIC'!Z81=1,(IF('respostes SINDIC'!$AS81=2021,variables!$E$30,IF('respostes SINDIC'!$AS81=2022,variables!$F$30))),0)</f>
        <v>25</v>
      </c>
      <c r="AB81" s="18">
        <f>IF('respostes SINDIC'!AA81=1,(IF('respostes SINDIC'!$AS81=2021,variables!$E$31,IF('respostes SINDIC'!$AS81=2022,variables!$F$31))),0)</f>
        <v>25</v>
      </c>
      <c r="AC81" s="18">
        <f>IF('respostes SINDIC'!AB81=1,(IF('respostes SINDIC'!$AS81=2021,variables!$E$32,IF('respostes SINDIC'!$AS81=2022,variables!$F$32))),0)</f>
        <v>25</v>
      </c>
      <c r="AD81" s="18">
        <f>IF('respostes SINDIC'!AC81=1,(IF('respostes SINDIC'!$AS81=2021,variables!$E$33,IF('respostes SINDIC'!$AS81=2022,variables!$F$33))),0)</f>
        <v>0</v>
      </c>
      <c r="AE81" s="20">
        <f>IF('respostes SINDIC'!AD81=1,(IF('respostes SINDIC'!$AS81=2021,variables!$E$34,IF('respostes SINDIC'!$AS81=2022,variables!$F$34))),0)</f>
        <v>0</v>
      </c>
      <c r="AF81" s="20">
        <f>IF('respostes SINDIC'!AE81=1,(IF('respostes SINDIC'!$AS81=2021,variables!$E$35,IF('respostes SINDIC'!$AS81=2022,variables!$F$35))),0)</f>
        <v>0</v>
      </c>
      <c r="AG81" s="20">
        <f>IF('respostes SINDIC'!AF81=1,(IF('respostes SINDIC'!$AS81=2021,variables!$E$36,IF('respostes SINDIC'!$AS81=2022,variables!$F$36))),0)</f>
        <v>0</v>
      </c>
      <c r="AH81" s="20">
        <f>IF('respostes SINDIC'!AG81=1,(IF('respostes SINDIC'!$AS81=2021,variables!$E$37,IF('respostes SINDIC'!$AS81=2022,variables!$F$37))),0)</f>
        <v>0</v>
      </c>
      <c r="AI81" s="14">
        <f>IF('respostes SINDIC'!AH81=1,(IF('respostes SINDIC'!$AS81=2021,variables!$E$38,IF('respostes SINDIC'!$AS81=2022,variables!$F$38))),0)</f>
        <v>25</v>
      </c>
      <c r="AJ81" s="20">
        <f>IF('respostes SINDIC'!AI81=1,(IF('respostes SINDIC'!$AS81=2021,variables!$E$39,IF('respostes SINDIC'!$AS81=2022,variables!$F$39))),0)</f>
        <v>20</v>
      </c>
      <c r="AK81" s="14">
        <f>IF('respostes SINDIC'!AJ81=1,(IF('respostes SINDIC'!$AS81=2021,variables!$E$40,IF('respostes SINDIC'!$AS81=2022,variables!$F$40))),0)</f>
        <v>25</v>
      </c>
      <c r="AL81" s="8">
        <f>IF('respostes SINDIC'!AK81=0,(IF('respostes SINDIC'!$AS81=2021,variables!$E$41,IF('respostes SINDIC'!$AS81=2022,variables!$F$41))),0)</f>
        <v>20</v>
      </c>
      <c r="AM81" s="20">
        <f>IF('respostes SINDIC'!AL81=1,(IF('respostes SINDIC'!$AS81=2021,variables!$E$42,IF('respostes SINDIC'!$AS81=2022,variables!$F$42))),0)</f>
        <v>10</v>
      </c>
      <c r="AN81" s="11">
        <f>IF('respostes SINDIC'!AM81=1,(IF('respostes SINDIC'!$AS81=2021,variables!$E$43,IF('respostes SINDIC'!$AS81=2022,variables!$F$43))),0)</f>
        <v>0</v>
      </c>
      <c r="AO81" s="8">
        <f>IF('respostes SINDIC'!AN81=1,(IF('respostes SINDIC'!$AS81=2021,variables!$E$44,IF('respostes SINDIC'!$AS81=2022,variables!$F$44))),0)</f>
        <v>0</v>
      </c>
      <c r="AP81" s="8">
        <f>IF('respostes SINDIC'!AO81=1,(IF('respostes SINDIC'!$AS81=2021,variables!$E$45,IF('respostes SINDIC'!$AS81=2022,variables!$F$45))),0)</f>
        <v>0</v>
      </c>
      <c r="AQ81" s="20">
        <f>IF('respostes SINDIC'!AP81=1,(IF('respostes SINDIC'!$AS81=2021,variables!$E$46,IF('respostes SINDIC'!$AS81=2022,variables!$F$46))),0)</f>
        <v>0</v>
      </c>
      <c r="AT81">
        <v>2021</v>
      </c>
    </row>
    <row r="82" spans="1:46" x14ac:dyDescent="0.3">
      <c r="A82">
        <v>810000000</v>
      </c>
      <c r="B82" t="str">
        <f>VLOOKUP(A82,'ine i comarca'!$A$1:$H$367,6,0)</f>
        <v>Osona</v>
      </c>
      <c r="C82" t="s">
        <v>132</v>
      </c>
      <c r="D82" t="s">
        <v>41</v>
      </c>
      <c r="E82" t="s">
        <v>42</v>
      </c>
      <c r="F82" t="s">
        <v>48</v>
      </c>
      <c r="G82" s="8">
        <f>IF('respostes SINDIC'!F82=1,(IF('respostes SINDIC'!$AS82=2021,variables!$E$10,IF('respostes SINDIC'!$AS82=2022,variables!$F$10))),0)</f>
        <v>7.5</v>
      </c>
      <c r="H82" s="8">
        <f>IF('respostes SINDIC'!G82=1,(IF('respostes SINDIC'!$AS82=2021,variables!$E$11,IF('respostes SINDIC'!$AS82=2022,variables!$F$11))),0)</f>
        <v>7.5</v>
      </c>
      <c r="I82" s="14">
        <f>IF('respostes SINDIC'!H82=1,(IF('respostes SINDIC'!$AS82=2021,variables!$E$12,IF('respostes SINDIC'!$AS82=2022,variables!$F$12))),0)</f>
        <v>25</v>
      </c>
      <c r="J82" s="11">
        <f>IF('respostes SINDIC'!I82=1,(IF('respostes SINDIC'!$AS82=2021,variables!$E$13,IF('respostes SINDIC'!$AS82=2022,variables!$F$13))),0)</f>
        <v>2.5</v>
      </c>
      <c r="K82" s="11">
        <f>IF('respostes SINDIC'!J82=1,(IF('respostes SINDIC'!$AS82=2021,variables!$E$14,IF('respostes SINDIC'!$AS82=2022,variables!$F$14))),0)</f>
        <v>0</v>
      </c>
      <c r="L82" s="11">
        <f>IF('respostes SINDIC'!K82=1,(IF('respostes SINDIC'!$AS82=2021,variables!$E$15,IF('respostes SINDIC'!$AS82=2022,variables!$F$15))),0)</f>
        <v>0</v>
      </c>
      <c r="M82" s="11">
        <f>IF('respostes SINDIC'!L82=1,(IF('respostes SINDIC'!$AS82=2021,variables!$E$16,IF('respostes SINDIC'!$AS82=2022,variables!$F$16))),0)</f>
        <v>0</v>
      </c>
      <c r="N82" s="11">
        <f>IF('respostes SINDIC'!M82=1,(IF('respostes SINDIC'!$AS82=2021,variables!$E$17,IF('respostes SINDIC'!$AS82=2022,variables!$F$17))),0)</f>
        <v>0</v>
      </c>
      <c r="O82" s="11">
        <f>IF('respostes SINDIC'!N82="Dintre de termini",(IF('respostes SINDIC'!$AS82=2021,variables!$E$18,IF('respostes SINDIC'!$AS82=2022,variables!$F$18))),0)</f>
        <v>0</v>
      </c>
      <c r="P82" s="16">
        <f>IF('respostes SINDIC'!O82="Null",0,(IF('respostes SINDIC'!$AS82=2021,variables!$E$20,IF('respostes SINDIC'!$AS82=2022,variables!$F$20))))</f>
        <v>25</v>
      </c>
      <c r="Q82" s="16">
        <f>IF('respostes SINDIC'!P82=1,(IF('respostes SINDIC'!$AS82=2021,variables!$E$20,IF('respostes SINDIC'!$AS82=2022,variables!$F$20))),0)</f>
        <v>25</v>
      </c>
      <c r="R82" s="16">
        <f>IF('respostes SINDIC'!Q82=1,(IF('respostes SINDIC'!$AS82=2021,variables!$E$21,IF('respostes SINDIC'!$AS82=2022,variables!$F$21))),0)</f>
        <v>0</v>
      </c>
      <c r="S82" s="16">
        <f>IF('respostes SINDIC'!R82=1,(IF('respostes SINDIC'!$AS82=2021,variables!$E$22,IF('respostes SINDIC'!$AS82=2022,variables!$F$22))),0)</f>
        <v>0</v>
      </c>
      <c r="T82" s="11">
        <f>IF('respostes SINDIC'!S82=1,(IF('respostes SINDIC'!$AS82=2021,variables!$E$23,IF('respostes SINDIC'!$AS82=2022,variables!$F$23))),0)</f>
        <v>35</v>
      </c>
      <c r="U82" s="14">
        <f>IF('respostes SINDIC'!T82=1,(IF('respostes SINDIC'!$AS82=2021,variables!$E$24,IF('respostes SINDIC'!$AS82=2022,variables!$F$24))),0)</f>
        <v>25</v>
      </c>
      <c r="V82" s="8">
        <f>IF('respostes SINDIC'!U82=1,(IF('respostes SINDIC'!$AS82=2021,variables!$E$25,IF('respostes SINDIC'!$AS82=2022,variables!$F$25))),0)</f>
        <v>20</v>
      </c>
      <c r="W82" s="8">
        <f>IF('respostes SINDIC'!V82=1,(IF('respostes SINDIC'!$AS82=2021,variables!$E$26,IF('respostes SINDIC'!$AS82=2022,variables!$F$26))),0)</f>
        <v>5</v>
      </c>
      <c r="X82" s="8">
        <f>IF('respostes SINDIC'!W82=1,(IF('respostes SINDIC'!$AS82=2021,variables!$E$27,IF('respostes SINDIC'!$AS82=2022,variables!$F$27))),0)</f>
        <v>10</v>
      </c>
      <c r="Y82" s="11">
        <f>IF('respostes SINDIC'!X82=1,(IF('respostes SINDIC'!$AS82=2021,variables!$E$28,IF('respostes SINDIC'!$AS82=2022,variables!$F$28))),0)</f>
        <v>0</v>
      </c>
      <c r="Z82" s="11">
        <f>IF('respostes SINDIC'!Y82=1,(IF('respostes SINDIC'!$AS82=2021,variables!$E$29,IF('respostes SINDIC'!$AS82=2022,variables!$F$29))),0)</f>
        <v>30</v>
      </c>
      <c r="AA82" s="18">
        <f>IF('respostes SINDIC'!Z82=1,(IF('respostes SINDIC'!$AS82=2021,variables!$E$30,IF('respostes SINDIC'!$AS82=2022,variables!$F$30))),0)</f>
        <v>25</v>
      </c>
      <c r="AB82" s="18">
        <f>IF('respostes SINDIC'!AA82=1,(IF('respostes SINDIC'!$AS82=2021,variables!$E$31,IF('respostes SINDIC'!$AS82=2022,variables!$F$31))),0)</f>
        <v>25</v>
      </c>
      <c r="AC82" s="18">
        <f>IF('respostes SINDIC'!AB82=1,(IF('respostes SINDIC'!$AS82=2021,variables!$E$32,IF('respostes SINDIC'!$AS82=2022,variables!$F$32))),0)</f>
        <v>25</v>
      </c>
      <c r="AD82" s="18">
        <f>IF('respostes SINDIC'!AC82=1,(IF('respostes SINDIC'!$AS82=2021,variables!$E$33,IF('respostes SINDIC'!$AS82=2022,variables!$F$33))),0)</f>
        <v>0</v>
      </c>
      <c r="AE82" s="20">
        <f>IF('respostes SINDIC'!AD82=1,(IF('respostes SINDIC'!$AS82=2021,variables!$E$34,IF('respostes SINDIC'!$AS82=2022,variables!$F$34))),0)</f>
        <v>0</v>
      </c>
      <c r="AF82" s="20">
        <f>IF('respostes SINDIC'!AE82=1,(IF('respostes SINDIC'!$AS82=2021,variables!$E$35,IF('respostes SINDIC'!$AS82=2022,variables!$F$35))),0)</f>
        <v>0</v>
      </c>
      <c r="AG82" s="20">
        <f>IF('respostes SINDIC'!AF82=1,(IF('respostes SINDIC'!$AS82=2021,variables!$E$36,IF('respostes SINDIC'!$AS82=2022,variables!$F$36))),0)</f>
        <v>0</v>
      </c>
      <c r="AH82" s="20">
        <f>IF('respostes SINDIC'!AG82=1,(IF('respostes SINDIC'!$AS82=2021,variables!$E$37,IF('respostes SINDIC'!$AS82=2022,variables!$F$37))),0)</f>
        <v>0</v>
      </c>
      <c r="AI82" s="14">
        <f>IF('respostes SINDIC'!AH82=1,(IF('respostes SINDIC'!$AS82=2021,variables!$E$38,IF('respostes SINDIC'!$AS82=2022,variables!$F$38))),0)</f>
        <v>25</v>
      </c>
      <c r="AJ82" s="20">
        <f>IF('respostes SINDIC'!AI82=1,(IF('respostes SINDIC'!$AS82=2021,variables!$E$39,IF('respostes SINDIC'!$AS82=2022,variables!$F$39))),0)</f>
        <v>20</v>
      </c>
      <c r="AK82" s="14">
        <f>IF('respostes SINDIC'!AJ82=1,(IF('respostes SINDIC'!$AS82=2021,variables!$E$40,IF('respostes SINDIC'!$AS82=2022,variables!$F$40))),0)</f>
        <v>25</v>
      </c>
      <c r="AL82" s="8">
        <f>IF('respostes SINDIC'!AK82=0,(IF('respostes SINDIC'!$AS82=2021,variables!$E$41,IF('respostes SINDIC'!$AS82=2022,variables!$F$41))),0)</f>
        <v>0</v>
      </c>
      <c r="AM82" s="20">
        <f>IF('respostes SINDIC'!AL82=1,(IF('respostes SINDIC'!$AS82=2021,variables!$E$42,IF('respostes SINDIC'!$AS82=2022,variables!$F$42))),0)</f>
        <v>10</v>
      </c>
      <c r="AN82" s="11">
        <f>IF('respostes SINDIC'!AM82=1,(IF('respostes SINDIC'!$AS82=2021,variables!$E$43,IF('respostes SINDIC'!$AS82=2022,variables!$F$43))),0)</f>
        <v>0</v>
      </c>
      <c r="AO82" s="8">
        <f>IF('respostes SINDIC'!AN82=1,(IF('respostes SINDIC'!$AS82=2021,variables!$E$44,IF('respostes SINDIC'!$AS82=2022,variables!$F$44))),0)</f>
        <v>0</v>
      </c>
      <c r="AP82" s="8">
        <f>IF('respostes SINDIC'!AO82=1,(IF('respostes SINDIC'!$AS82=2021,variables!$E$45,IF('respostes SINDIC'!$AS82=2022,variables!$F$45))),0)</f>
        <v>0</v>
      </c>
      <c r="AQ82" s="20">
        <f>IF('respostes SINDIC'!AP82=1,(IF('respostes SINDIC'!$AS82=2021,variables!$E$46,IF('respostes SINDIC'!$AS82=2022,variables!$F$46))),0)</f>
        <v>0</v>
      </c>
      <c r="AT82">
        <v>2021</v>
      </c>
    </row>
    <row r="83" spans="1:46" x14ac:dyDescent="0.3">
      <c r="A83">
        <v>810170005</v>
      </c>
      <c r="B83" t="e">
        <f>VLOOKUP(A83,'ine i comarca'!$A$1:$H$367,6,0)</f>
        <v>#N/A</v>
      </c>
      <c r="C83" t="s">
        <v>133</v>
      </c>
      <c r="D83" t="s">
        <v>41</v>
      </c>
      <c r="E83" t="s">
        <v>42</v>
      </c>
      <c r="F83" t="s">
        <v>61</v>
      </c>
      <c r="G83" s="8">
        <f>IF('respostes SINDIC'!F83=1,(IF('respostes SINDIC'!$AS83=2021,variables!$E$10,IF('respostes SINDIC'!$AS83=2022,variables!$F$10))),0)</f>
        <v>7.5</v>
      </c>
      <c r="H83" s="8">
        <f>IF('respostes SINDIC'!G83=1,(IF('respostes SINDIC'!$AS83=2021,variables!$E$11,IF('respostes SINDIC'!$AS83=2022,variables!$F$11))),0)</f>
        <v>7.5</v>
      </c>
      <c r="I83" s="14">
        <f>IF('respostes SINDIC'!H83=1,(IF('respostes SINDIC'!$AS83=2021,variables!$E$12,IF('respostes SINDIC'!$AS83=2022,variables!$F$12))),0)</f>
        <v>25</v>
      </c>
      <c r="J83" s="11">
        <f>IF('respostes SINDIC'!I83=1,(IF('respostes SINDIC'!$AS83=2021,variables!$E$13,IF('respostes SINDIC'!$AS83=2022,variables!$F$13))),0)</f>
        <v>0</v>
      </c>
      <c r="K83" s="11">
        <f>IF('respostes SINDIC'!J83=1,(IF('respostes SINDIC'!$AS83=2021,variables!$E$14,IF('respostes SINDIC'!$AS83=2022,variables!$F$14))),0)</f>
        <v>0</v>
      </c>
      <c r="L83" s="11">
        <f>IF('respostes SINDIC'!K83=1,(IF('respostes SINDIC'!$AS83=2021,variables!$E$15,IF('respostes SINDIC'!$AS83=2022,variables!$F$15))),0)</f>
        <v>0</v>
      </c>
      <c r="M83" s="11">
        <f>IF('respostes SINDIC'!L83=1,(IF('respostes SINDIC'!$AS83=2021,variables!$E$16,IF('respostes SINDIC'!$AS83=2022,variables!$F$16))),0)</f>
        <v>0</v>
      </c>
      <c r="N83" s="11">
        <f>IF('respostes SINDIC'!M83=1,(IF('respostes SINDIC'!$AS83=2021,variables!$E$17,IF('respostes SINDIC'!$AS83=2022,variables!$F$17))),0)</f>
        <v>0</v>
      </c>
      <c r="O83" s="11">
        <f>IF('respostes SINDIC'!N83="Dintre de termini",(IF('respostes SINDIC'!$AS83=2021,variables!$E$18,IF('respostes SINDIC'!$AS83=2022,variables!$F$18))),0)</f>
        <v>20</v>
      </c>
      <c r="P83" s="16">
        <f>IF('respostes SINDIC'!O83="Null",0,(IF('respostes SINDIC'!$AS83=2021,variables!$E$20,IF('respostes SINDIC'!$AS83=2022,variables!$F$20))))</f>
        <v>25</v>
      </c>
      <c r="Q83" s="16">
        <f>IF('respostes SINDIC'!P83=1,(IF('respostes SINDIC'!$AS83=2021,variables!$E$20,IF('respostes SINDIC'!$AS83=2022,variables!$F$20))),0)</f>
        <v>25</v>
      </c>
      <c r="R83" s="16">
        <f>IF('respostes SINDIC'!Q83=1,(IF('respostes SINDIC'!$AS83=2021,variables!$E$21,IF('respostes SINDIC'!$AS83=2022,variables!$F$21))),0)</f>
        <v>25</v>
      </c>
      <c r="S83" s="16">
        <f>IF('respostes SINDIC'!R83=1,(IF('respostes SINDIC'!$AS83=2021,variables!$E$22,IF('respostes SINDIC'!$AS83=2022,variables!$F$22))),0)</f>
        <v>25</v>
      </c>
      <c r="T83" s="11">
        <f>IF('respostes SINDIC'!S83=1,(IF('respostes SINDIC'!$AS83=2021,variables!$E$23,IF('respostes SINDIC'!$AS83=2022,variables!$F$23))),0)</f>
        <v>35</v>
      </c>
      <c r="U83" s="14">
        <f>IF('respostes SINDIC'!T83=1,(IF('respostes SINDIC'!$AS83=2021,variables!$E$24,IF('respostes SINDIC'!$AS83=2022,variables!$F$24))),0)</f>
        <v>25</v>
      </c>
      <c r="V83" s="8">
        <f>IF('respostes SINDIC'!U83=1,(IF('respostes SINDIC'!$AS83=2021,variables!$E$25,IF('respostes SINDIC'!$AS83=2022,variables!$F$25))),0)</f>
        <v>20</v>
      </c>
      <c r="W83" s="8">
        <f>IF('respostes SINDIC'!V83=1,(IF('respostes SINDIC'!$AS83=2021,variables!$E$26,IF('respostes SINDIC'!$AS83=2022,variables!$F$26))),0)</f>
        <v>5</v>
      </c>
      <c r="X83" s="8">
        <f>IF('respostes SINDIC'!W83=1,(IF('respostes SINDIC'!$AS83=2021,variables!$E$27,IF('respostes SINDIC'!$AS83=2022,variables!$F$27))),0)</f>
        <v>10</v>
      </c>
      <c r="Y83" s="11">
        <f>IF('respostes SINDIC'!X83=1,(IF('respostes SINDIC'!$AS83=2021,variables!$E$28,IF('respostes SINDIC'!$AS83=2022,variables!$F$28))),0)</f>
        <v>0</v>
      </c>
      <c r="Z83" s="11">
        <f>IF('respostes SINDIC'!Y83=1,(IF('respostes SINDIC'!$AS83=2021,variables!$E$29,IF('respostes SINDIC'!$AS83=2022,variables!$F$29))),0)</f>
        <v>30</v>
      </c>
      <c r="AA83" s="18">
        <f>IF('respostes SINDIC'!Z83=1,(IF('respostes SINDIC'!$AS83=2021,variables!$E$30,IF('respostes SINDIC'!$AS83=2022,variables!$F$30))),0)</f>
        <v>0</v>
      </c>
      <c r="AB83" s="18">
        <f>IF('respostes SINDIC'!AA83=1,(IF('respostes SINDIC'!$AS83=2021,variables!$E$31,IF('respostes SINDIC'!$AS83=2022,variables!$F$31))),0)</f>
        <v>0</v>
      </c>
      <c r="AC83" s="18">
        <f>IF('respostes SINDIC'!AB83=1,(IF('respostes SINDIC'!$AS83=2021,variables!$E$32,IF('respostes SINDIC'!$AS83=2022,variables!$F$32))),0)</f>
        <v>25</v>
      </c>
      <c r="AD83" s="18">
        <f>IF('respostes SINDIC'!AC83=1,(IF('respostes SINDIC'!$AS83=2021,variables!$E$33,IF('respostes SINDIC'!$AS83=2022,variables!$F$33))),0)</f>
        <v>0</v>
      </c>
      <c r="AE83" s="20">
        <f>IF('respostes SINDIC'!AD83=1,(IF('respostes SINDIC'!$AS83=2021,variables!$E$34,IF('respostes SINDIC'!$AS83=2022,variables!$F$34))),0)</f>
        <v>0</v>
      </c>
      <c r="AF83" s="20">
        <f>IF('respostes SINDIC'!AE83=1,(IF('respostes SINDIC'!$AS83=2021,variables!$E$35,IF('respostes SINDIC'!$AS83=2022,variables!$F$35))),0)</f>
        <v>0</v>
      </c>
      <c r="AG83" s="20">
        <f>IF('respostes SINDIC'!AF83=1,(IF('respostes SINDIC'!$AS83=2021,variables!$E$36,IF('respostes SINDIC'!$AS83=2022,variables!$F$36))),0)</f>
        <v>0</v>
      </c>
      <c r="AH83" s="20">
        <f>IF('respostes SINDIC'!AG83=1,(IF('respostes SINDIC'!$AS83=2021,variables!$E$37,IF('respostes SINDIC'!$AS83=2022,variables!$F$37))),0)</f>
        <v>10</v>
      </c>
      <c r="AI83" s="14">
        <f>IF('respostes SINDIC'!AH83=1,(IF('respostes SINDIC'!$AS83=2021,variables!$E$38,IF('respostes SINDIC'!$AS83=2022,variables!$F$38))),0)</f>
        <v>25</v>
      </c>
      <c r="AJ83" s="20">
        <f>IF('respostes SINDIC'!AI83=1,(IF('respostes SINDIC'!$AS83=2021,variables!$E$39,IF('respostes SINDIC'!$AS83=2022,variables!$F$39))),0)</f>
        <v>20</v>
      </c>
      <c r="AK83" s="14">
        <f>IF('respostes SINDIC'!AJ83=1,(IF('respostes SINDIC'!$AS83=2021,variables!$E$40,IF('respostes SINDIC'!$AS83=2022,variables!$F$40))),0)</f>
        <v>25</v>
      </c>
      <c r="AL83" s="8">
        <f>IF('respostes SINDIC'!AK83=0,(IF('respostes SINDIC'!$AS83=2021,variables!$E$41,IF('respostes SINDIC'!$AS83=2022,variables!$F$41))),0)</f>
        <v>20</v>
      </c>
      <c r="AM83" s="20">
        <f>IF('respostes SINDIC'!AL83=1,(IF('respostes SINDIC'!$AS83=2021,variables!$E$42,IF('respostes SINDIC'!$AS83=2022,variables!$F$42))),0)</f>
        <v>10</v>
      </c>
      <c r="AN83" s="11">
        <f>IF('respostes SINDIC'!AM83=1,(IF('respostes SINDIC'!$AS83=2021,variables!$E$43,IF('respostes SINDIC'!$AS83=2022,variables!$F$43))),0)</f>
        <v>0</v>
      </c>
      <c r="AO83" s="8">
        <f>IF('respostes SINDIC'!AN83=1,(IF('respostes SINDIC'!$AS83=2021,variables!$E$44,IF('respostes SINDIC'!$AS83=2022,variables!$F$44))),0)</f>
        <v>10</v>
      </c>
      <c r="AP83" s="8">
        <f>IF('respostes SINDIC'!AO83=1,(IF('respostes SINDIC'!$AS83=2021,variables!$E$45,IF('respostes SINDIC'!$AS83=2022,variables!$F$45))),0)</f>
        <v>20</v>
      </c>
      <c r="AQ83" s="20">
        <f>IF('respostes SINDIC'!AP83=1,(IF('respostes SINDIC'!$AS83=2021,variables!$E$46,IF('respostes SINDIC'!$AS83=2022,variables!$F$46))),0)</f>
        <v>0</v>
      </c>
      <c r="AT83">
        <v>2021</v>
      </c>
    </row>
    <row r="84" spans="1:46" x14ac:dyDescent="0.3">
      <c r="A84">
        <v>816290004</v>
      </c>
      <c r="B84" t="str">
        <f>VLOOKUP(A84,'ine i comarca'!$A$1:$H$367,6,0)</f>
        <v>Anoia</v>
      </c>
      <c r="C84" t="s">
        <v>134</v>
      </c>
      <c r="D84" t="s">
        <v>41</v>
      </c>
      <c r="E84" t="s">
        <v>42</v>
      </c>
      <c r="F84" t="s">
        <v>48</v>
      </c>
      <c r="G84" s="8">
        <f>IF('respostes SINDIC'!F84=1,(IF('respostes SINDIC'!$AS84=2021,variables!$E$10,IF('respostes SINDIC'!$AS84=2022,variables!$F$10))),0)</f>
        <v>7.5</v>
      </c>
      <c r="H84" s="8">
        <f>IF('respostes SINDIC'!G84=1,(IF('respostes SINDIC'!$AS84=2021,variables!$E$11,IF('respostes SINDIC'!$AS84=2022,variables!$F$11))),0)</f>
        <v>7.5</v>
      </c>
      <c r="I84" s="14">
        <f>IF('respostes SINDIC'!H84=1,(IF('respostes SINDIC'!$AS84=2021,variables!$E$12,IF('respostes SINDIC'!$AS84=2022,variables!$F$12))),0)</f>
        <v>25</v>
      </c>
      <c r="J84" s="11">
        <f>IF('respostes SINDIC'!I84=1,(IF('respostes SINDIC'!$AS84=2021,variables!$E$13,IF('respostes SINDIC'!$AS84=2022,variables!$F$13))),0)</f>
        <v>2.5</v>
      </c>
      <c r="K84" s="11">
        <f>IF('respostes SINDIC'!J84=1,(IF('respostes SINDIC'!$AS84=2021,variables!$E$14,IF('respostes SINDIC'!$AS84=2022,variables!$F$14))),0)</f>
        <v>0</v>
      </c>
      <c r="L84" s="11">
        <f>IF('respostes SINDIC'!K84=1,(IF('respostes SINDIC'!$AS84=2021,variables!$E$15,IF('respostes SINDIC'!$AS84=2022,variables!$F$15))),0)</f>
        <v>0</v>
      </c>
      <c r="M84" s="11">
        <f>IF('respostes SINDIC'!L84=1,(IF('respostes SINDIC'!$AS84=2021,variables!$E$16,IF('respostes SINDIC'!$AS84=2022,variables!$F$16))),0)</f>
        <v>0</v>
      </c>
      <c r="N84" s="11">
        <f>IF('respostes SINDIC'!M84=1,(IF('respostes SINDIC'!$AS84=2021,variables!$E$17,IF('respostes SINDIC'!$AS84=2022,variables!$F$17))),0)</f>
        <v>0</v>
      </c>
      <c r="O84" s="11">
        <f>IF('respostes SINDIC'!N84="Dintre de termini",(IF('respostes SINDIC'!$AS84=2021,variables!$E$18,IF('respostes SINDIC'!$AS84=2022,variables!$F$18))),0)</f>
        <v>0</v>
      </c>
      <c r="P84" s="16">
        <f>IF('respostes SINDIC'!O84="Null",0,(IF('respostes SINDIC'!$AS84=2021,variables!$E$20,IF('respostes SINDIC'!$AS84=2022,variables!$F$20))))</f>
        <v>0</v>
      </c>
      <c r="Q84" s="16">
        <f>IF('respostes SINDIC'!P84=1,(IF('respostes SINDIC'!$AS84=2021,variables!$E$20,IF('respostes SINDIC'!$AS84=2022,variables!$F$20))),0)</f>
        <v>0</v>
      </c>
      <c r="R84" s="16">
        <f>IF('respostes SINDIC'!Q84=1,(IF('respostes SINDIC'!$AS84=2021,variables!$E$21,IF('respostes SINDIC'!$AS84=2022,variables!$F$21))),0)</f>
        <v>0</v>
      </c>
      <c r="S84" s="16">
        <f>IF('respostes SINDIC'!R84=1,(IF('respostes SINDIC'!$AS84=2021,variables!$E$22,IF('respostes SINDIC'!$AS84=2022,variables!$F$22))),0)</f>
        <v>0</v>
      </c>
      <c r="T84" s="11">
        <f>IF('respostes SINDIC'!S84=1,(IF('respostes SINDIC'!$AS84=2021,variables!$E$23,IF('respostes SINDIC'!$AS84=2022,variables!$F$23))),0)</f>
        <v>0</v>
      </c>
      <c r="U84" s="14">
        <f>IF('respostes SINDIC'!T84=1,(IF('respostes SINDIC'!$AS84=2021,variables!$E$24,IF('respostes SINDIC'!$AS84=2022,variables!$F$24))),0)</f>
        <v>0</v>
      </c>
      <c r="V84" s="8">
        <f>IF('respostes SINDIC'!U84=1,(IF('respostes SINDIC'!$AS84=2021,variables!$E$25,IF('respostes SINDIC'!$AS84=2022,variables!$F$25))),0)</f>
        <v>20</v>
      </c>
      <c r="W84" s="8">
        <f>IF('respostes SINDIC'!V84=1,(IF('respostes SINDIC'!$AS84=2021,variables!$E$26,IF('respostes SINDIC'!$AS84=2022,variables!$F$26))),0)</f>
        <v>5</v>
      </c>
      <c r="X84" s="8">
        <f>IF('respostes SINDIC'!W84=1,(IF('respostes SINDIC'!$AS84=2021,variables!$E$27,IF('respostes SINDIC'!$AS84=2022,variables!$F$27))),0)</f>
        <v>10</v>
      </c>
      <c r="Y84" s="11">
        <f>IF('respostes SINDIC'!X84=1,(IF('respostes SINDIC'!$AS84=2021,variables!$E$28,IF('respostes SINDIC'!$AS84=2022,variables!$F$28))),0)</f>
        <v>0</v>
      </c>
      <c r="Z84" s="11">
        <f>IF('respostes SINDIC'!Y84=1,(IF('respostes SINDIC'!$AS84=2021,variables!$E$29,IF('respostes SINDIC'!$AS84=2022,variables!$F$29))),0)</f>
        <v>0</v>
      </c>
      <c r="AA84" s="18">
        <f>IF('respostes SINDIC'!Z84=1,(IF('respostes SINDIC'!$AS84=2021,variables!$E$30,IF('respostes SINDIC'!$AS84=2022,variables!$F$30))),0)</f>
        <v>25</v>
      </c>
      <c r="AB84" s="18">
        <f>IF('respostes SINDIC'!AA84=1,(IF('respostes SINDIC'!$AS84=2021,variables!$E$31,IF('respostes SINDIC'!$AS84=2022,variables!$F$31))),0)</f>
        <v>0</v>
      </c>
      <c r="AC84" s="18">
        <f>IF('respostes SINDIC'!AB84=1,(IF('respostes SINDIC'!$AS84=2021,variables!$E$32,IF('respostes SINDIC'!$AS84=2022,variables!$F$32))),0)</f>
        <v>0</v>
      </c>
      <c r="AD84" s="18">
        <f>IF('respostes SINDIC'!AC84=1,(IF('respostes SINDIC'!$AS84=2021,variables!$E$33,IF('respostes SINDIC'!$AS84=2022,variables!$F$33))),0)</f>
        <v>0</v>
      </c>
      <c r="AE84" s="20">
        <f>IF('respostes SINDIC'!AD84=1,(IF('respostes SINDIC'!$AS84=2021,variables!$E$34,IF('respostes SINDIC'!$AS84=2022,variables!$F$34))),0)</f>
        <v>0</v>
      </c>
      <c r="AF84" s="20">
        <f>IF('respostes SINDIC'!AE84=1,(IF('respostes SINDIC'!$AS84=2021,variables!$E$35,IF('respostes SINDIC'!$AS84=2022,variables!$F$35))),0)</f>
        <v>0</v>
      </c>
      <c r="AG84" s="20">
        <f>IF('respostes SINDIC'!AF84=1,(IF('respostes SINDIC'!$AS84=2021,variables!$E$36,IF('respostes SINDIC'!$AS84=2022,variables!$F$36))),0)</f>
        <v>0</v>
      </c>
      <c r="AH84" s="20">
        <f>IF('respostes SINDIC'!AG84=1,(IF('respostes SINDIC'!$AS84=2021,variables!$E$37,IF('respostes SINDIC'!$AS84=2022,variables!$F$37))),0)</f>
        <v>0</v>
      </c>
      <c r="AI84" s="14">
        <f>IF('respostes SINDIC'!AH84=1,(IF('respostes SINDIC'!$AS84=2021,variables!$E$38,IF('respostes SINDIC'!$AS84=2022,variables!$F$38))),0)</f>
        <v>25</v>
      </c>
      <c r="AJ84" s="20">
        <f>IF('respostes SINDIC'!AI84=1,(IF('respostes SINDIC'!$AS84=2021,variables!$E$39,IF('respostes SINDIC'!$AS84=2022,variables!$F$39))),0)</f>
        <v>20</v>
      </c>
      <c r="AK84" s="14">
        <f>IF('respostes SINDIC'!AJ84=1,(IF('respostes SINDIC'!$AS84=2021,variables!$E$40,IF('respostes SINDIC'!$AS84=2022,variables!$F$40))),0)</f>
        <v>0</v>
      </c>
      <c r="AL84" s="8">
        <f>IF('respostes SINDIC'!AK84=0,(IF('respostes SINDIC'!$AS84=2021,variables!$E$41,IF('respostes SINDIC'!$AS84=2022,variables!$F$41))),0)</f>
        <v>0</v>
      </c>
      <c r="AM84" s="20">
        <f>IF('respostes SINDIC'!AL84=1,(IF('respostes SINDIC'!$AS84=2021,variables!$E$42,IF('respostes SINDIC'!$AS84=2022,variables!$F$42))),0)</f>
        <v>0</v>
      </c>
      <c r="AN84" s="11">
        <f>IF('respostes SINDIC'!AM84=1,(IF('respostes SINDIC'!$AS84=2021,variables!$E$43,IF('respostes SINDIC'!$AS84=2022,variables!$F$43))),0)</f>
        <v>0</v>
      </c>
      <c r="AO84" s="8">
        <f>IF('respostes SINDIC'!AN84=1,(IF('respostes SINDIC'!$AS84=2021,variables!$E$44,IF('respostes SINDIC'!$AS84=2022,variables!$F$44))),0)</f>
        <v>0</v>
      </c>
      <c r="AP84" s="8">
        <f>IF('respostes SINDIC'!AO84=1,(IF('respostes SINDIC'!$AS84=2021,variables!$E$45,IF('respostes SINDIC'!$AS84=2022,variables!$F$45))),0)</f>
        <v>0</v>
      </c>
      <c r="AQ84" s="20">
        <f>IF('respostes SINDIC'!AP84=1,(IF('respostes SINDIC'!$AS84=2021,variables!$E$46,IF('respostes SINDIC'!$AS84=2022,variables!$F$46))),0)</f>
        <v>0</v>
      </c>
      <c r="AT84">
        <v>2021</v>
      </c>
    </row>
    <row r="85" spans="1:46" x14ac:dyDescent="0.3">
      <c r="A85">
        <v>810220002</v>
      </c>
      <c r="B85" t="str">
        <f>VLOOKUP(A85,'ine i comarca'!$A$1:$H$367,6,0)</f>
        <v>Anoia</v>
      </c>
      <c r="C85" t="s">
        <v>135</v>
      </c>
      <c r="D85" t="s">
        <v>41</v>
      </c>
      <c r="E85" t="s">
        <v>42</v>
      </c>
      <c r="F85" t="s">
        <v>68</v>
      </c>
      <c r="G85" s="8">
        <f>IF('respostes SINDIC'!F85=1,(IF('respostes SINDIC'!$AS85=2021,variables!$E$10,IF('respostes SINDIC'!$AS85=2022,variables!$F$10))),0)</f>
        <v>7.5</v>
      </c>
      <c r="H85" s="8">
        <f>IF('respostes SINDIC'!G85=1,(IF('respostes SINDIC'!$AS85=2021,variables!$E$11,IF('respostes SINDIC'!$AS85=2022,variables!$F$11))),0)</f>
        <v>7.5</v>
      </c>
      <c r="I85" s="14">
        <f>IF('respostes SINDIC'!H85=1,(IF('respostes SINDIC'!$AS85=2021,variables!$E$12,IF('respostes SINDIC'!$AS85=2022,variables!$F$12))),0)</f>
        <v>25</v>
      </c>
      <c r="J85" s="11">
        <f>IF('respostes SINDIC'!I85=1,(IF('respostes SINDIC'!$AS85=2021,variables!$E$13,IF('respostes SINDIC'!$AS85=2022,variables!$F$13))),0)</f>
        <v>2.5</v>
      </c>
      <c r="K85" s="11">
        <f>IF('respostes SINDIC'!J85=1,(IF('respostes SINDIC'!$AS85=2021,variables!$E$14,IF('respostes SINDIC'!$AS85=2022,variables!$F$14))),0)</f>
        <v>0</v>
      </c>
      <c r="L85" s="11">
        <f>IF('respostes SINDIC'!K85=1,(IF('respostes SINDIC'!$AS85=2021,variables!$E$15,IF('respostes SINDIC'!$AS85=2022,variables!$F$15))),0)</f>
        <v>0</v>
      </c>
      <c r="M85" s="11">
        <f>IF('respostes SINDIC'!L85=1,(IF('respostes SINDIC'!$AS85=2021,variables!$E$16,IF('respostes SINDIC'!$AS85=2022,variables!$F$16))),0)</f>
        <v>0</v>
      </c>
      <c r="N85" s="11">
        <f>IF('respostes SINDIC'!M85=1,(IF('respostes SINDIC'!$AS85=2021,variables!$E$17,IF('respostes SINDIC'!$AS85=2022,variables!$F$17))),0)</f>
        <v>0</v>
      </c>
      <c r="O85" s="11">
        <f>IF('respostes SINDIC'!N85="Dintre de termini",(IF('respostes SINDIC'!$AS85=2021,variables!$E$18,IF('respostes SINDIC'!$AS85=2022,variables!$F$18))),0)</f>
        <v>0</v>
      </c>
      <c r="P85" s="16">
        <f>IF('respostes SINDIC'!O85="Null",0,(IF('respostes SINDIC'!$AS85=2021,variables!$E$20,IF('respostes SINDIC'!$AS85=2022,variables!$F$20))))</f>
        <v>25</v>
      </c>
      <c r="Q85" s="16">
        <f>IF('respostes SINDIC'!P85=1,(IF('respostes SINDIC'!$AS85=2021,variables!$E$20,IF('respostes SINDIC'!$AS85=2022,variables!$F$20))),0)</f>
        <v>25</v>
      </c>
      <c r="R85" s="16">
        <f>IF('respostes SINDIC'!Q85=1,(IF('respostes SINDIC'!$AS85=2021,variables!$E$21,IF('respostes SINDIC'!$AS85=2022,variables!$F$21))),0)</f>
        <v>25</v>
      </c>
      <c r="S85" s="16">
        <f>IF('respostes SINDIC'!R85=1,(IF('respostes SINDIC'!$AS85=2021,variables!$E$22,IF('respostes SINDIC'!$AS85=2022,variables!$F$22))),0)</f>
        <v>25</v>
      </c>
      <c r="T85" s="11">
        <f>IF('respostes SINDIC'!S85=1,(IF('respostes SINDIC'!$AS85=2021,variables!$E$23,IF('respostes SINDIC'!$AS85=2022,variables!$F$23))),0)</f>
        <v>35</v>
      </c>
      <c r="U85" s="14">
        <f>IF('respostes SINDIC'!T85=1,(IF('respostes SINDIC'!$AS85=2021,variables!$E$24,IF('respostes SINDIC'!$AS85=2022,variables!$F$24))),0)</f>
        <v>25</v>
      </c>
      <c r="V85" s="8">
        <f>IF('respostes SINDIC'!U85=1,(IF('respostes SINDIC'!$AS85=2021,variables!$E$25,IF('respostes SINDIC'!$AS85=2022,variables!$F$25))),0)</f>
        <v>20</v>
      </c>
      <c r="W85" s="8">
        <f>IF('respostes SINDIC'!V85=1,(IF('respostes SINDIC'!$AS85=2021,variables!$E$26,IF('respostes SINDIC'!$AS85=2022,variables!$F$26))),0)</f>
        <v>5</v>
      </c>
      <c r="X85" s="8">
        <f>IF('respostes SINDIC'!W85=1,(IF('respostes SINDIC'!$AS85=2021,variables!$E$27,IF('respostes SINDIC'!$AS85=2022,variables!$F$27))),0)</f>
        <v>10</v>
      </c>
      <c r="Y85" s="11">
        <f>IF('respostes SINDIC'!X85=1,(IF('respostes SINDIC'!$AS85=2021,variables!$E$28,IF('respostes SINDIC'!$AS85=2022,variables!$F$28))),0)</f>
        <v>0</v>
      </c>
      <c r="Z85" s="11">
        <f>IF('respostes SINDIC'!Y85=1,(IF('respostes SINDIC'!$AS85=2021,variables!$E$29,IF('respostes SINDIC'!$AS85=2022,variables!$F$29))),0)</f>
        <v>30</v>
      </c>
      <c r="AA85" s="18">
        <f>IF('respostes SINDIC'!Z85=1,(IF('respostes SINDIC'!$AS85=2021,variables!$E$30,IF('respostes SINDIC'!$AS85=2022,variables!$F$30))),0)</f>
        <v>25</v>
      </c>
      <c r="AB85" s="18">
        <f>IF('respostes SINDIC'!AA85=1,(IF('respostes SINDIC'!$AS85=2021,variables!$E$31,IF('respostes SINDIC'!$AS85=2022,variables!$F$31))),0)</f>
        <v>25</v>
      </c>
      <c r="AC85" s="18">
        <f>IF('respostes SINDIC'!AB85=1,(IF('respostes SINDIC'!$AS85=2021,variables!$E$32,IF('respostes SINDIC'!$AS85=2022,variables!$F$32))),0)</f>
        <v>25</v>
      </c>
      <c r="AD85" s="18">
        <f>IF('respostes SINDIC'!AC85=1,(IF('respostes SINDIC'!$AS85=2021,variables!$E$33,IF('respostes SINDIC'!$AS85=2022,variables!$F$33))),0)</f>
        <v>0</v>
      </c>
      <c r="AE85" s="20">
        <f>IF('respostes SINDIC'!AD85=1,(IF('respostes SINDIC'!$AS85=2021,variables!$E$34,IF('respostes SINDIC'!$AS85=2022,variables!$F$34))),0)</f>
        <v>0</v>
      </c>
      <c r="AF85" s="20">
        <f>IF('respostes SINDIC'!AE85=1,(IF('respostes SINDIC'!$AS85=2021,variables!$E$35,IF('respostes SINDIC'!$AS85=2022,variables!$F$35))),0)</f>
        <v>0</v>
      </c>
      <c r="AG85" s="20">
        <f>IF('respostes SINDIC'!AF85=1,(IF('respostes SINDIC'!$AS85=2021,variables!$E$36,IF('respostes SINDIC'!$AS85=2022,variables!$F$36))),0)</f>
        <v>0</v>
      </c>
      <c r="AH85" s="20">
        <f>IF('respostes SINDIC'!AG85=1,(IF('respostes SINDIC'!$AS85=2021,variables!$E$37,IF('respostes SINDIC'!$AS85=2022,variables!$F$37))),0)</f>
        <v>0</v>
      </c>
      <c r="AI85" s="14">
        <f>IF('respostes SINDIC'!AH85=1,(IF('respostes SINDIC'!$AS85=2021,variables!$E$38,IF('respostes SINDIC'!$AS85=2022,variables!$F$38))),0)</f>
        <v>25</v>
      </c>
      <c r="AJ85" s="20">
        <f>IF('respostes SINDIC'!AI85=1,(IF('respostes SINDIC'!$AS85=2021,variables!$E$39,IF('respostes SINDIC'!$AS85=2022,variables!$F$39))),0)</f>
        <v>20</v>
      </c>
      <c r="AK85" s="14">
        <f>IF('respostes SINDIC'!AJ85=1,(IF('respostes SINDIC'!$AS85=2021,variables!$E$40,IF('respostes SINDIC'!$AS85=2022,variables!$F$40))),0)</f>
        <v>25</v>
      </c>
      <c r="AL85" s="8">
        <f>IF('respostes SINDIC'!AK85=0,(IF('respostes SINDIC'!$AS85=2021,variables!$E$41,IF('respostes SINDIC'!$AS85=2022,variables!$F$41))),0)</f>
        <v>20</v>
      </c>
      <c r="AM85" s="20">
        <f>IF('respostes SINDIC'!AL85=1,(IF('respostes SINDIC'!$AS85=2021,variables!$E$42,IF('respostes SINDIC'!$AS85=2022,variables!$F$42))),0)</f>
        <v>10</v>
      </c>
      <c r="AN85" s="11">
        <f>IF('respostes SINDIC'!AM85=1,(IF('respostes SINDIC'!$AS85=2021,variables!$E$43,IF('respostes SINDIC'!$AS85=2022,variables!$F$43))),0)</f>
        <v>0</v>
      </c>
      <c r="AO85" s="8">
        <f>IF('respostes SINDIC'!AN85=1,(IF('respostes SINDIC'!$AS85=2021,variables!$E$44,IF('respostes SINDIC'!$AS85=2022,variables!$F$44))),0)</f>
        <v>10</v>
      </c>
      <c r="AP85" s="8">
        <f>IF('respostes SINDIC'!AO85=1,(IF('respostes SINDIC'!$AS85=2021,variables!$E$45,IF('respostes SINDIC'!$AS85=2022,variables!$F$45))),0)</f>
        <v>20</v>
      </c>
      <c r="AQ85" s="20">
        <f>IF('respostes SINDIC'!AP85=1,(IF('respostes SINDIC'!$AS85=2021,variables!$E$46,IF('respostes SINDIC'!$AS85=2022,variables!$F$46))),0)</f>
        <v>0</v>
      </c>
      <c r="AT85">
        <v>2021</v>
      </c>
    </row>
    <row r="86" spans="1:46" x14ac:dyDescent="0.3">
      <c r="A86">
        <v>810380001</v>
      </c>
      <c r="B86" t="str">
        <f>VLOOKUP(A86,'ine i comarca'!$A$1:$H$367,6,0)</f>
        <v>Anoia</v>
      </c>
      <c r="C86" t="s">
        <v>136</v>
      </c>
      <c r="D86" t="s">
        <v>41</v>
      </c>
      <c r="E86" t="s">
        <v>42</v>
      </c>
      <c r="F86" t="s">
        <v>48</v>
      </c>
      <c r="G86" s="8">
        <f>IF('respostes SINDIC'!F86=1,(IF('respostes SINDIC'!$AS86=2021,variables!$E$10,IF('respostes SINDIC'!$AS86=2022,variables!$F$10))),0)</f>
        <v>7.5</v>
      </c>
      <c r="H86" s="8">
        <f>IF('respostes SINDIC'!G86=1,(IF('respostes SINDIC'!$AS86=2021,variables!$E$11,IF('respostes SINDIC'!$AS86=2022,variables!$F$11))),0)</f>
        <v>7.5</v>
      </c>
      <c r="I86" s="14">
        <f>IF('respostes SINDIC'!H86=1,(IF('respostes SINDIC'!$AS86=2021,variables!$E$12,IF('respostes SINDIC'!$AS86=2022,variables!$F$12))),0)</f>
        <v>25</v>
      </c>
      <c r="J86" s="11">
        <f>IF('respostes SINDIC'!I86=1,(IF('respostes SINDIC'!$AS86=2021,variables!$E$13,IF('respostes SINDIC'!$AS86=2022,variables!$F$13))),0)</f>
        <v>2.5</v>
      </c>
      <c r="K86" s="11">
        <f>IF('respostes SINDIC'!J86=1,(IF('respostes SINDIC'!$AS86=2021,variables!$E$14,IF('respostes SINDIC'!$AS86=2022,variables!$F$14))),0)</f>
        <v>0</v>
      </c>
      <c r="L86" s="11">
        <f>IF('respostes SINDIC'!K86=1,(IF('respostes SINDIC'!$AS86=2021,variables!$E$15,IF('respostes SINDIC'!$AS86=2022,variables!$F$15))),0)</f>
        <v>0</v>
      </c>
      <c r="M86" s="11">
        <f>IF('respostes SINDIC'!L86=1,(IF('respostes SINDIC'!$AS86=2021,variables!$E$16,IF('respostes SINDIC'!$AS86=2022,variables!$F$16))),0)</f>
        <v>0</v>
      </c>
      <c r="N86" s="11">
        <f>IF('respostes SINDIC'!M86=1,(IF('respostes SINDIC'!$AS86=2021,variables!$E$17,IF('respostes SINDIC'!$AS86=2022,variables!$F$17))),0)</f>
        <v>0</v>
      </c>
      <c r="O86" s="11">
        <f>IF('respostes SINDIC'!N86="Dintre de termini",(IF('respostes SINDIC'!$AS86=2021,variables!$E$18,IF('respostes SINDIC'!$AS86=2022,variables!$F$18))),0)</f>
        <v>0</v>
      </c>
      <c r="P86" s="16">
        <f>IF('respostes SINDIC'!O86="Null",0,(IF('respostes SINDIC'!$AS86=2021,variables!$E$20,IF('respostes SINDIC'!$AS86=2022,variables!$F$20))))</f>
        <v>0</v>
      </c>
      <c r="Q86" s="16">
        <f>IF('respostes SINDIC'!P86=1,(IF('respostes SINDIC'!$AS86=2021,variables!$E$20,IF('respostes SINDIC'!$AS86=2022,variables!$F$20))),0)</f>
        <v>25</v>
      </c>
      <c r="R86" s="16">
        <f>IF('respostes SINDIC'!Q86=1,(IF('respostes SINDIC'!$AS86=2021,variables!$E$21,IF('respostes SINDIC'!$AS86=2022,variables!$F$21))),0)</f>
        <v>0</v>
      </c>
      <c r="S86" s="16">
        <f>IF('respostes SINDIC'!R86=1,(IF('respostes SINDIC'!$AS86=2021,variables!$E$22,IF('respostes SINDIC'!$AS86=2022,variables!$F$22))),0)</f>
        <v>0</v>
      </c>
      <c r="T86" s="11">
        <f>IF('respostes SINDIC'!S86=1,(IF('respostes SINDIC'!$AS86=2021,variables!$E$23,IF('respostes SINDIC'!$AS86=2022,variables!$F$23))),0)</f>
        <v>35</v>
      </c>
      <c r="U86" s="14">
        <f>IF('respostes SINDIC'!T86=1,(IF('respostes SINDIC'!$AS86=2021,variables!$E$24,IF('respostes SINDIC'!$AS86=2022,variables!$F$24))),0)</f>
        <v>25</v>
      </c>
      <c r="V86" s="8">
        <f>IF('respostes SINDIC'!U86=1,(IF('respostes SINDIC'!$AS86=2021,variables!$E$25,IF('respostes SINDIC'!$AS86=2022,variables!$F$25))),0)</f>
        <v>0</v>
      </c>
      <c r="W86" s="8">
        <f>IF('respostes SINDIC'!V86=1,(IF('respostes SINDIC'!$AS86=2021,variables!$E$26,IF('respostes SINDIC'!$AS86=2022,variables!$F$26))),0)</f>
        <v>5</v>
      </c>
      <c r="X86" s="8">
        <f>IF('respostes SINDIC'!W86=1,(IF('respostes SINDIC'!$AS86=2021,variables!$E$27,IF('respostes SINDIC'!$AS86=2022,variables!$F$27))),0)</f>
        <v>10</v>
      </c>
      <c r="Y86" s="11">
        <f>IF('respostes SINDIC'!X86=1,(IF('respostes SINDIC'!$AS86=2021,variables!$E$28,IF('respostes SINDIC'!$AS86=2022,variables!$F$28))),0)</f>
        <v>0</v>
      </c>
      <c r="Z86" s="11">
        <f>IF('respostes SINDIC'!Y86=1,(IF('respostes SINDIC'!$AS86=2021,variables!$E$29,IF('respostes SINDIC'!$AS86=2022,variables!$F$29))),0)</f>
        <v>30</v>
      </c>
      <c r="AA86" s="18">
        <f>IF('respostes SINDIC'!Z86=1,(IF('respostes SINDIC'!$AS86=2021,variables!$E$30,IF('respostes SINDIC'!$AS86=2022,variables!$F$30))),0)</f>
        <v>25</v>
      </c>
      <c r="AB86" s="18">
        <f>IF('respostes SINDIC'!AA86=1,(IF('respostes SINDIC'!$AS86=2021,variables!$E$31,IF('respostes SINDIC'!$AS86=2022,variables!$F$31))),0)</f>
        <v>0</v>
      </c>
      <c r="AC86" s="18">
        <f>IF('respostes SINDIC'!AB86=1,(IF('respostes SINDIC'!$AS86=2021,variables!$E$32,IF('respostes SINDIC'!$AS86=2022,variables!$F$32))),0)</f>
        <v>0</v>
      </c>
      <c r="AD86" s="18">
        <f>IF('respostes SINDIC'!AC86=1,(IF('respostes SINDIC'!$AS86=2021,variables!$E$33,IF('respostes SINDIC'!$AS86=2022,variables!$F$33))),0)</f>
        <v>0</v>
      </c>
      <c r="AE86" s="20">
        <f>IF('respostes SINDIC'!AD86=1,(IF('respostes SINDIC'!$AS86=2021,variables!$E$34,IF('respostes SINDIC'!$AS86=2022,variables!$F$34))),0)</f>
        <v>0</v>
      </c>
      <c r="AF86" s="20">
        <f>IF('respostes SINDIC'!AE86=1,(IF('respostes SINDIC'!$AS86=2021,variables!$E$35,IF('respostes SINDIC'!$AS86=2022,variables!$F$35))),0)</f>
        <v>0</v>
      </c>
      <c r="AG86" s="20">
        <f>IF('respostes SINDIC'!AF86=1,(IF('respostes SINDIC'!$AS86=2021,variables!$E$36,IF('respostes SINDIC'!$AS86=2022,variables!$F$36))),0)</f>
        <v>0</v>
      </c>
      <c r="AH86" s="20">
        <f>IF('respostes SINDIC'!AG86=1,(IF('respostes SINDIC'!$AS86=2021,variables!$E$37,IF('respostes SINDIC'!$AS86=2022,variables!$F$37))),0)</f>
        <v>0</v>
      </c>
      <c r="AI86" s="14">
        <f>IF('respostes SINDIC'!AH86=1,(IF('respostes SINDIC'!$AS86=2021,variables!$E$38,IF('respostes SINDIC'!$AS86=2022,variables!$F$38))),0)</f>
        <v>25</v>
      </c>
      <c r="AJ86" s="20">
        <f>IF('respostes SINDIC'!AI86=1,(IF('respostes SINDIC'!$AS86=2021,variables!$E$39,IF('respostes SINDIC'!$AS86=2022,variables!$F$39))),0)</f>
        <v>0</v>
      </c>
      <c r="AK86" s="14">
        <f>IF('respostes SINDIC'!AJ86=1,(IF('respostes SINDIC'!$AS86=2021,variables!$E$40,IF('respostes SINDIC'!$AS86=2022,variables!$F$40))),0)</f>
        <v>25</v>
      </c>
      <c r="AL86" s="8">
        <f>IF('respostes SINDIC'!AK86=0,(IF('respostes SINDIC'!$AS86=2021,variables!$E$41,IF('respostes SINDIC'!$AS86=2022,variables!$F$41))),0)</f>
        <v>0</v>
      </c>
      <c r="AM86" s="20">
        <f>IF('respostes SINDIC'!AL86=1,(IF('respostes SINDIC'!$AS86=2021,variables!$E$42,IF('respostes SINDIC'!$AS86=2022,variables!$F$42))),0)</f>
        <v>10</v>
      </c>
      <c r="AN86" s="11">
        <f>IF('respostes SINDIC'!AM86=1,(IF('respostes SINDIC'!$AS86=2021,variables!$E$43,IF('respostes SINDIC'!$AS86=2022,variables!$F$43))),0)</f>
        <v>0</v>
      </c>
      <c r="AO86" s="8">
        <f>IF('respostes SINDIC'!AN86=1,(IF('respostes SINDIC'!$AS86=2021,variables!$E$44,IF('respostes SINDIC'!$AS86=2022,variables!$F$44))),0)</f>
        <v>0</v>
      </c>
      <c r="AP86" s="8">
        <f>IF('respostes SINDIC'!AO86=1,(IF('respostes SINDIC'!$AS86=2021,variables!$E$45,IF('respostes SINDIC'!$AS86=2022,variables!$F$45))),0)</f>
        <v>0</v>
      </c>
      <c r="AQ86" s="20">
        <f>IF('respostes SINDIC'!AP86=1,(IF('respostes SINDIC'!$AS86=2021,variables!$E$46,IF('respostes SINDIC'!$AS86=2022,variables!$F$46))),0)</f>
        <v>0</v>
      </c>
      <c r="AT86">
        <v>2021</v>
      </c>
    </row>
    <row r="87" spans="1:46" x14ac:dyDescent="0.3">
      <c r="A87">
        <v>810430008</v>
      </c>
      <c r="B87" t="str">
        <f>VLOOKUP(A87,'ine i comarca'!$A$1:$H$367,6,0)</f>
        <v>Anoia</v>
      </c>
      <c r="C87" t="s">
        <v>137</v>
      </c>
      <c r="D87" t="s">
        <v>41</v>
      </c>
      <c r="E87" t="s">
        <v>42</v>
      </c>
      <c r="F87" t="s">
        <v>48</v>
      </c>
      <c r="G87" s="8">
        <f>IF('respostes SINDIC'!F87=1,(IF('respostes SINDIC'!$AS87=2021,variables!$E$10,IF('respostes SINDIC'!$AS87=2022,variables!$F$10))),0)</f>
        <v>7.5</v>
      </c>
      <c r="H87" s="8">
        <f>IF('respostes SINDIC'!G87=1,(IF('respostes SINDIC'!$AS87=2021,variables!$E$11,IF('respostes SINDIC'!$AS87=2022,variables!$F$11))),0)</f>
        <v>7.5</v>
      </c>
      <c r="I87" s="14">
        <f>IF('respostes SINDIC'!H87=1,(IF('respostes SINDIC'!$AS87=2021,variables!$E$12,IF('respostes SINDIC'!$AS87=2022,variables!$F$12))),0)</f>
        <v>25</v>
      </c>
      <c r="J87" s="11">
        <f>IF('respostes SINDIC'!I87=1,(IF('respostes SINDIC'!$AS87=2021,variables!$E$13,IF('respostes SINDIC'!$AS87=2022,variables!$F$13))),0)</f>
        <v>2.5</v>
      </c>
      <c r="K87" s="11">
        <f>IF('respostes SINDIC'!J87=1,(IF('respostes SINDIC'!$AS87=2021,variables!$E$14,IF('respostes SINDIC'!$AS87=2022,variables!$F$14))),0)</f>
        <v>0</v>
      </c>
      <c r="L87" s="11">
        <f>IF('respostes SINDIC'!K87=1,(IF('respostes SINDIC'!$AS87=2021,variables!$E$15,IF('respostes SINDIC'!$AS87=2022,variables!$F$15))),0)</f>
        <v>0</v>
      </c>
      <c r="M87" s="11">
        <f>IF('respostes SINDIC'!L87=1,(IF('respostes SINDIC'!$AS87=2021,variables!$E$16,IF('respostes SINDIC'!$AS87=2022,variables!$F$16))),0)</f>
        <v>0</v>
      </c>
      <c r="N87" s="11">
        <f>IF('respostes SINDIC'!M87=1,(IF('respostes SINDIC'!$AS87=2021,variables!$E$17,IF('respostes SINDIC'!$AS87=2022,variables!$F$17))),0)</f>
        <v>0</v>
      </c>
      <c r="O87" s="11">
        <f>IF('respostes SINDIC'!N87="Dintre de termini",(IF('respostes SINDIC'!$AS87=2021,variables!$E$18,IF('respostes SINDIC'!$AS87=2022,variables!$F$18))),0)</f>
        <v>20</v>
      </c>
      <c r="P87" s="16">
        <f>IF('respostes SINDIC'!O87="Null",0,(IF('respostes SINDIC'!$AS87=2021,variables!$E$20,IF('respostes SINDIC'!$AS87=2022,variables!$F$20))))</f>
        <v>25</v>
      </c>
      <c r="Q87" s="16">
        <f>IF('respostes SINDIC'!P87=1,(IF('respostes SINDIC'!$AS87=2021,variables!$E$20,IF('respostes SINDIC'!$AS87=2022,variables!$F$20))),0)</f>
        <v>25</v>
      </c>
      <c r="R87" s="16">
        <f>IF('respostes SINDIC'!Q87=1,(IF('respostes SINDIC'!$AS87=2021,variables!$E$21,IF('respostes SINDIC'!$AS87=2022,variables!$F$21))),0)</f>
        <v>0</v>
      </c>
      <c r="S87" s="16">
        <f>IF('respostes SINDIC'!R87=1,(IF('respostes SINDIC'!$AS87=2021,variables!$E$22,IF('respostes SINDIC'!$AS87=2022,variables!$F$22))),0)</f>
        <v>0</v>
      </c>
      <c r="T87" s="11">
        <f>IF('respostes SINDIC'!S87=1,(IF('respostes SINDIC'!$AS87=2021,variables!$E$23,IF('respostes SINDIC'!$AS87=2022,variables!$F$23))),0)</f>
        <v>35</v>
      </c>
      <c r="U87" s="14">
        <f>IF('respostes SINDIC'!T87=1,(IF('respostes SINDIC'!$AS87=2021,variables!$E$24,IF('respostes SINDIC'!$AS87=2022,variables!$F$24))),0)</f>
        <v>25</v>
      </c>
      <c r="V87" s="8">
        <f>IF('respostes SINDIC'!U87=1,(IF('respostes SINDIC'!$AS87=2021,variables!$E$25,IF('respostes SINDIC'!$AS87=2022,variables!$F$25))),0)</f>
        <v>0</v>
      </c>
      <c r="W87" s="8">
        <f>IF('respostes SINDIC'!V87=1,(IF('respostes SINDIC'!$AS87=2021,variables!$E$26,IF('respostes SINDIC'!$AS87=2022,variables!$F$26))),0)</f>
        <v>5</v>
      </c>
      <c r="X87" s="8">
        <f>IF('respostes SINDIC'!W87=1,(IF('respostes SINDIC'!$AS87=2021,variables!$E$27,IF('respostes SINDIC'!$AS87=2022,variables!$F$27))),0)</f>
        <v>10</v>
      </c>
      <c r="Y87" s="11">
        <f>IF('respostes SINDIC'!X87=1,(IF('respostes SINDIC'!$AS87=2021,variables!$E$28,IF('respostes SINDIC'!$AS87=2022,variables!$F$28))),0)</f>
        <v>0</v>
      </c>
      <c r="Z87" s="11">
        <f>IF('respostes SINDIC'!Y87=1,(IF('respostes SINDIC'!$AS87=2021,variables!$E$29,IF('respostes SINDIC'!$AS87=2022,variables!$F$29))),0)</f>
        <v>30</v>
      </c>
      <c r="AA87" s="18">
        <f>IF('respostes SINDIC'!Z87=1,(IF('respostes SINDIC'!$AS87=2021,variables!$E$30,IF('respostes SINDIC'!$AS87=2022,variables!$F$30))),0)</f>
        <v>25</v>
      </c>
      <c r="AB87" s="18">
        <f>IF('respostes SINDIC'!AA87=1,(IF('respostes SINDIC'!$AS87=2021,variables!$E$31,IF('respostes SINDIC'!$AS87=2022,variables!$F$31))),0)</f>
        <v>0</v>
      </c>
      <c r="AC87" s="18">
        <f>IF('respostes SINDIC'!AB87=1,(IF('respostes SINDIC'!$AS87=2021,variables!$E$32,IF('respostes SINDIC'!$AS87=2022,variables!$F$32))),0)</f>
        <v>0</v>
      </c>
      <c r="AD87" s="18">
        <f>IF('respostes SINDIC'!AC87=1,(IF('respostes SINDIC'!$AS87=2021,variables!$E$33,IF('respostes SINDIC'!$AS87=2022,variables!$F$33))),0)</f>
        <v>0</v>
      </c>
      <c r="AE87" s="20">
        <f>IF('respostes SINDIC'!AD87=1,(IF('respostes SINDIC'!$AS87=2021,variables!$E$34,IF('respostes SINDIC'!$AS87=2022,variables!$F$34))),0)</f>
        <v>0</v>
      </c>
      <c r="AF87" s="20">
        <f>IF('respostes SINDIC'!AE87=1,(IF('respostes SINDIC'!$AS87=2021,variables!$E$35,IF('respostes SINDIC'!$AS87=2022,variables!$F$35))),0)</f>
        <v>0</v>
      </c>
      <c r="AG87" s="20">
        <f>IF('respostes SINDIC'!AF87=1,(IF('respostes SINDIC'!$AS87=2021,variables!$E$36,IF('respostes SINDIC'!$AS87=2022,variables!$F$36))),0)</f>
        <v>0</v>
      </c>
      <c r="AH87" s="20">
        <f>IF('respostes SINDIC'!AG87=1,(IF('respostes SINDIC'!$AS87=2021,variables!$E$37,IF('respostes SINDIC'!$AS87=2022,variables!$F$37))),0)</f>
        <v>0</v>
      </c>
      <c r="AI87" s="14">
        <f>IF('respostes SINDIC'!AH87=1,(IF('respostes SINDIC'!$AS87=2021,variables!$E$38,IF('respostes SINDIC'!$AS87=2022,variables!$F$38))),0)</f>
        <v>25</v>
      </c>
      <c r="AJ87" s="20">
        <f>IF('respostes SINDIC'!AI87=1,(IF('respostes SINDIC'!$AS87=2021,variables!$E$39,IF('respostes SINDIC'!$AS87=2022,variables!$F$39))),0)</f>
        <v>0</v>
      </c>
      <c r="AK87" s="14">
        <f>IF('respostes SINDIC'!AJ87=1,(IF('respostes SINDIC'!$AS87=2021,variables!$E$40,IF('respostes SINDIC'!$AS87=2022,variables!$F$40))),0)</f>
        <v>25</v>
      </c>
      <c r="AL87" s="8">
        <f>IF('respostes SINDIC'!AK87=0,(IF('respostes SINDIC'!$AS87=2021,variables!$E$41,IF('respostes SINDIC'!$AS87=2022,variables!$F$41))),0)</f>
        <v>0</v>
      </c>
      <c r="AM87" s="20">
        <f>IF('respostes SINDIC'!AL87=1,(IF('respostes SINDIC'!$AS87=2021,variables!$E$42,IF('respostes SINDIC'!$AS87=2022,variables!$F$42))),0)</f>
        <v>10</v>
      </c>
      <c r="AN87" s="11">
        <f>IF('respostes SINDIC'!AM87=1,(IF('respostes SINDIC'!$AS87=2021,variables!$E$43,IF('respostes SINDIC'!$AS87=2022,variables!$F$43))),0)</f>
        <v>0</v>
      </c>
      <c r="AO87" s="8">
        <f>IF('respostes SINDIC'!AN87=1,(IF('respostes SINDIC'!$AS87=2021,variables!$E$44,IF('respostes SINDIC'!$AS87=2022,variables!$F$44))),0)</f>
        <v>0</v>
      </c>
      <c r="AP87" s="8">
        <f>IF('respostes SINDIC'!AO87=1,(IF('respostes SINDIC'!$AS87=2021,variables!$E$45,IF('respostes SINDIC'!$AS87=2022,variables!$F$45))),0)</f>
        <v>0</v>
      </c>
      <c r="AQ87" s="20">
        <f>IF('respostes SINDIC'!AP87=1,(IF('respostes SINDIC'!$AS87=2021,variables!$E$46,IF('respostes SINDIC'!$AS87=2022,variables!$F$46))),0)</f>
        <v>0</v>
      </c>
      <c r="AT87">
        <v>2021</v>
      </c>
    </row>
    <row r="88" spans="1:46" x14ac:dyDescent="0.3">
      <c r="A88">
        <v>810560009</v>
      </c>
      <c r="B88" t="str">
        <f>VLOOKUP(A88,'ine i comarca'!$A$1:$H$367,6,0)</f>
        <v>Vallès Oriental</v>
      </c>
      <c r="C88" t="s">
        <v>138</v>
      </c>
      <c r="D88" t="s">
        <v>41</v>
      </c>
      <c r="E88" t="s">
        <v>42</v>
      </c>
      <c r="F88" t="s">
        <v>43</v>
      </c>
      <c r="G88" s="8">
        <f>IF('respostes SINDIC'!F88=1,(IF('respostes SINDIC'!$AS88=2021,variables!$E$10,IF('respostes SINDIC'!$AS88=2022,variables!$F$10))),0)</f>
        <v>7.5</v>
      </c>
      <c r="H88" s="8">
        <f>IF('respostes SINDIC'!G88=1,(IF('respostes SINDIC'!$AS88=2021,variables!$E$11,IF('respostes SINDIC'!$AS88=2022,variables!$F$11))),0)</f>
        <v>7.5</v>
      </c>
      <c r="I88" s="14">
        <f>IF('respostes SINDIC'!H88=1,(IF('respostes SINDIC'!$AS88=2021,variables!$E$12,IF('respostes SINDIC'!$AS88=2022,variables!$F$12))),0)</f>
        <v>25</v>
      </c>
      <c r="J88" s="11">
        <f>IF('respostes SINDIC'!I88=1,(IF('respostes SINDIC'!$AS88=2021,variables!$E$13,IF('respostes SINDIC'!$AS88=2022,variables!$F$13))),0)</f>
        <v>2.5</v>
      </c>
      <c r="K88" s="11">
        <f>IF('respostes SINDIC'!J88=1,(IF('respostes SINDIC'!$AS88=2021,variables!$E$14,IF('respostes SINDIC'!$AS88=2022,variables!$F$14))),0)</f>
        <v>0</v>
      </c>
      <c r="L88" s="11">
        <f>IF('respostes SINDIC'!K88=1,(IF('respostes SINDIC'!$AS88=2021,variables!$E$15,IF('respostes SINDIC'!$AS88=2022,variables!$F$15))),0)</f>
        <v>0</v>
      </c>
      <c r="M88" s="11">
        <f>IF('respostes SINDIC'!L88=1,(IF('respostes SINDIC'!$AS88=2021,variables!$E$16,IF('respostes SINDIC'!$AS88=2022,variables!$F$16))),0)</f>
        <v>0</v>
      </c>
      <c r="N88" s="11">
        <f>IF('respostes SINDIC'!M88=1,(IF('respostes SINDIC'!$AS88=2021,variables!$E$17,IF('respostes SINDIC'!$AS88=2022,variables!$F$17))),0)</f>
        <v>0</v>
      </c>
      <c r="O88" s="11">
        <f>IF('respostes SINDIC'!N88="Dintre de termini",(IF('respostes SINDIC'!$AS88=2021,variables!$E$18,IF('respostes SINDIC'!$AS88=2022,variables!$F$18))),0)</f>
        <v>20</v>
      </c>
      <c r="P88" s="16">
        <f>IF('respostes SINDIC'!O88="Null",0,(IF('respostes SINDIC'!$AS88=2021,variables!$E$20,IF('respostes SINDIC'!$AS88=2022,variables!$F$20))))</f>
        <v>25</v>
      </c>
      <c r="Q88" s="16">
        <f>IF('respostes SINDIC'!P88=1,(IF('respostes SINDIC'!$AS88=2021,variables!$E$20,IF('respostes SINDIC'!$AS88=2022,variables!$F$20))),0)</f>
        <v>25</v>
      </c>
      <c r="R88" s="16">
        <f>IF('respostes SINDIC'!Q88=1,(IF('respostes SINDIC'!$AS88=2021,variables!$E$21,IF('respostes SINDIC'!$AS88=2022,variables!$F$21))),0)</f>
        <v>25</v>
      </c>
      <c r="S88" s="16">
        <f>IF('respostes SINDIC'!R88=1,(IF('respostes SINDIC'!$AS88=2021,variables!$E$22,IF('respostes SINDIC'!$AS88=2022,variables!$F$22))),0)</f>
        <v>25</v>
      </c>
      <c r="T88" s="11">
        <f>IF('respostes SINDIC'!S88=1,(IF('respostes SINDIC'!$AS88=2021,variables!$E$23,IF('respostes SINDIC'!$AS88=2022,variables!$F$23))),0)</f>
        <v>0</v>
      </c>
      <c r="U88" s="14">
        <f>IF('respostes SINDIC'!T88=1,(IF('respostes SINDIC'!$AS88=2021,variables!$E$24,IF('respostes SINDIC'!$AS88=2022,variables!$F$24))),0)</f>
        <v>0</v>
      </c>
      <c r="V88" s="8">
        <f>IF('respostes SINDIC'!U88=1,(IF('respostes SINDIC'!$AS88=2021,variables!$E$25,IF('respostes SINDIC'!$AS88=2022,variables!$F$25))),0)</f>
        <v>20</v>
      </c>
      <c r="W88" s="8">
        <f>IF('respostes SINDIC'!V88=1,(IF('respostes SINDIC'!$AS88=2021,variables!$E$26,IF('respostes SINDIC'!$AS88=2022,variables!$F$26))),0)</f>
        <v>5</v>
      </c>
      <c r="X88" s="8">
        <f>IF('respostes SINDIC'!W88=1,(IF('respostes SINDIC'!$AS88=2021,variables!$E$27,IF('respostes SINDIC'!$AS88=2022,variables!$F$27))),0)</f>
        <v>10</v>
      </c>
      <c r="Y88" s="11">
        <f>IF('respostes SINDIC'!X88=1,(IF('respostes SINDIC'!$AS88=2021,variables!$E$28,IF('respostes SINDIC'!$AS88=2022,variables!$F$28))),0)</f>
        <v>0</v>
      </c>
      <c r="Z88" s="11">
        <f>IF('respostes SINDIC'!Y88=1,(IF('respostes SINDIC'!$AS88=2021,variables!$E$29,IF('respostes SINDIC'!$AS88=2022,variables!$F$29))),0)</f>
        <v>30</v>
      </c>
      <c r="AA88" s="18">
        <f>IF('respostes SINDIC'!Z88=1,(IF('respostes SINDIC'!$AS88=2021,variables!$E$30,IF('respostes SINDIC'!$AS88=2022,variables!$F$30))),0)</f>
        <v>0</v>
      </c>
      <c r="AB88" s="18">
        <f>IF('respostes SINDIC'!AA88=1,(IF('respostes SINDIC'!$AS88=2021,variables!$E$31,IF('respostes SINDIC'!$AS88=2022,variables!$F$31))),0)</f>
        <v>0</v>
      </c>
      <c r="AC88" s="18">
        <f>IF('respostes SINDIC'!AB88=1,(IF('respostes SINDIC'!$AS88=2021,variables!$E$32,IF('respostes SINDIC'!$AS88=2022,variables!$F$32))),0)</f>
        <v>0</v>
      </c>
      <c r="AD88" s="18">
        <f>IF('respostes SINDIC'!AC88=1,(IF('respostes SINDIC'!$AS88=2021,variables!$E$33,IF('respostes SINDIC'!$AS88=2022,variables!$F$33))),0)</f>
        <v>0</v>
      </c>
      <c r="AE88" s="20">
        <f>IF('respostes SINDIC'!AD88=1,(IF('respostes SINDIC'!$AS88=2021,variables!$E$34,IF('respostes SINDIC'!$AS88=2022,variables!$F$34))),0)</f>
        <v>0</v>
      </c>
      <c r="AF88" s="20">
        <f>IF('respostes SINDIC'!AE88=1,(IF('respostes SINDIC'!$AS88=2021,variables!$E$35,IF('respostes SINDIC'!$AS88=2022,variables!$F$35))),0)</f>
        <v>0</v>
      </c>
      <c r="AG88" s="20">
        <f>IF('respostes SINDIC'!AF88=1,(IF('respostes SINDIC'!$AS88=2021,variables!$E$36,IF('respostes SINDIC'!$AS88=2022,variables!$F$36))),0)</f>
        <v>0</v>
      </c>
      <c r="AH88" s="20">
        <f>IF('respostes SINDIC'!AG88=1,(IF('respostes SINDIC'!$AS88=2021,variables!$E$37,IF('respostes SINDIC'!$AS88=2022,variables!$F$37))),0)</f>
        <v>0</v>
      </c>
      <c r="AI88" s="14">
        <f>IF('respostes SINDIC'!AH88=1,(IF('respostes SINDIC'!$AS88=2021,variables!$E$38,IF('respostes SINDIC'!$AS88=2022,variables!$F$38))),0)</f>
        <v>25</v>
      </c>
      <c r="AJ88" s="20">
        <f>IF('respostes SINDIC'!AI88=1,(IF('respostes SINDIC'!$AS88=2021,variables!$E$39,IF('respostes SINDIC'!$AS88=2022,variables!$F$39))),0)</f>
        <v>20</v>
      </c>
      <c r="AK88" s="14">
        <f>IF('respostes SINDIC'!AJ88=1,(IF('respostes SINDIC'!$AS88=2021,variables!$E$40,IF('respostes SINDIC'!$AS88=2022,variables!$F$40))),0)</f>
        <v>25</v>
      </c>
      <c r="AL88" s="8">
        <f>IF('respostes SINDIC'!AK88=0,(IF('respostes SINDIC'!$AS88=2021,variables!$E$41,IF('respostes SINDIC'!$AS88=2022,variables!$F$41))),0)</f>
        <v>20</v>
      </c>
      <c r="AM88" s="20">
        <f>IF('respostes SINDIC'!AL88=1,(IF('respostes SINDIC'!$AS88=2021,variables!$E$42,IF('respostes SINDIC'!$AS88=2022,variables!$F$42))),0)</f>
        <v>0</v>
      </c>
      <c r="AN88" s="11">
        <f>IF('respostes SINDIC'!AM88=1,(IF('respostes SINDIC'!$AS88=2021,variables!$E$43,IF('respostes SINDIC'!$AS88=2022,variables!$F$43))),0)</f>
        <v>0</v>
      </c>
      <c r="AO88" s="8">
        <f>IF('respostes SINDIC'!AN88=1,(IF('respostes SINDIC'!$AS88=2021,variables!$E$44,IF('respostes SINDIC'!$AS88=2022,variables!$F$44))),0)</f>
        <v>0</v>
      </c>
      <c r="AP88" s="8">
        <f>IF('respostes SINDIC'!AO88=1,(IF('respostes SINDIC'!$AS88=2021,variables!$E$45,IF('respostes SINDIC'!$AS88=2022,variables!$F$45))),0)</f>
        <v>0</v>
      </c>
      <c r="AQ88" s="20">
        <f>IF('respostes SINDIC'!AP88=1,(IF('respostes SINDIC'!$AS88=2021,variables!$E$46,IF('respostes SINDIC'!$AS88=2022,variables!$F$46))),0)</f>
        <v>0</v>
      </c>
      <c r="AT88">
        <v>2021</v>
      </c>
    </row>
    <row r="89" spans="1:46" x14ac:dyDescent="0.3">
      <c r="A89">
        <v>810750006</v>
      </c>
      <c r="B89" t="str">
        <f>VLOOKUP(A89,'ine i comarca'!$A$1:$H$367,6,0)</f>
        <v>Vallès Oriental</v>
      </c>
      <c r="C89" t="s">
        <v>139</v>
      </c>
      <c r="D89" t="s">
        <v>41</v>
      </c>
      <c r="E89" t="s">
        <v>42</v>
      </c>
      <c r="F89" t="s">
        <v>43</v>
      </c>
      <c r="G89" s="8">
        <f>IF('respostes SINDIC'!F89=1,(IF('respostes SINDIC'!$AS89=2021,variables!$E$10,IF('respostes SINDIC'!$AS89=2022,variables!$F$10))),0)</f>
        <v>7.5</v>
      </c>
      <c r="H89" s="8">
        <f>IF('respostes SINDIC'!G89=1,(IF('respostes SINDIC'!$AS89=2021,variables!$E$11,IF('respostes SINDIC'!$AS89=2022,variables!$F$11))),0)</f>
        <v>7.5</v>
      </c>
      <c r="I89" s="14">
        <f>IF('respostes SINDIC'!H89=1,(IF('respostes SINDIC'!$AS89=2021,variables!$E$12,IF('respostes SINDIC'!$AS89=2022,variables!$F$12))),0)</f>
        <v>25</v>
      </c>
      <c r="J89" s="11">
        <f>IF('respostes SINDIC'!I89=1,(IF('respostes SINDIC'!$AS89=2021,variables!$E$13,IF('respostes SINDIC'!$AS89=2022,variables!$F$13))),0)</f>
        <v>2.5</v>
      </c>
      <c r="K89" s="11">
        <f>IF('respostes SINDIC'!J89=1,(IF('respostes SINDIC'!$AS89=2021,variables!$E$14,IF('respostes SINDIC'!$AS89=2022,variables!$F$14))),0)</f>
        <v>0</v>
      </c>
      <c r="L89" s="11">
        <f>IF('respostes SINDIC'!K89=1,(IF('respostes SINDIC'!$AS89=2021,variables!$E$15,IF('respostes SINDIC'!$AS89=2022,variables!$F$15))),0)</f>
        <v>0</v>
      </c>
      <c r="M89" s="11">
        <f>IF('respostes SINDIC'!L89=1,(IF('respostes SINDIC'!$AS89=2021,variables!$E$16,IF('respostes SINDIC'!$AS89=2022,variables!$F$16))),0)</f>
        <v>0</v>
      </c>
      <c r="N89" s="11">
        <f>IF('respostes SINDIC'!M89=1,(IF('respostes SINDIC'!$AS89=2021,variables!$E$17,IF('respostes SINDIC'!$AS89=2022,variables!$F$17))),0)</f>
        <v>0</v>
      </c>
      <c r="O89" s="11">
        <f>IF('respostes SINDIC'!N89="Dintre de termini",(IF('respostes SINDIC'!$AS89=2021,variables!$E$18,IF('respostes SINDIC'!$AS89=2022,variables!$F$18))),0)</f>
        <v>20</v>
      </c>
      <c r="P89" s="16">
        <f>IF('respostes SINDIC'!O89="Null",0,(IF('respostes SINDIC'!$AS89=2021,variables!$E$20,IF('respostes SINDIC'!$AS89=2022,variables!$F$20))))</f>
        <v>25</v>
      </c>
      <c r="Q89" s="16">
        <f>IF('respostes SINDIC'!P89=1,(IF('respostes SINDIC'!$AS89=2021,variables!$E$20,IF('respostes SINDIC'!$AS89=2022,variables!$F$20))),0)</f>
        <v>25</v>
      </c>
      <c r="R89" s="16">
        <f>IF('respostes SINDIC'!Q89=1,(IF('respostes SINDIC'!$AS89=2021,variables!$E$21,IF('respostes SINDIC'!$AS89=2022,variables!$F$21))),0)</f>
        <v>0</v>
      </c>
      <c r="S89" s="16">
        <f>IF('respostes SINDIC'!R89=1,(IF('respostes SINDIC'!$AS89=2021,variables!$E$22,IF('respostes SINDIC'!$AS89=2022,variables!$F$22))),0)</f>
        <v>0</v>
      </c>
      <c r="T89" s="11">
        <f>IF('respostes SINDIC'!S89=1,(IF('respostes SINDIC'!$AS89=2021,variables!$E$23,IF('respostes SINDIC'!$AS89=2022,variables!$F$23))),0)</f>
        <v>35</v>
      </c>
      <c r="U89" s="14">
        <f>IF('respostes SINDIC'!T89=1,(IF('respostes SINDIC'!$AS89=2021,variables!$E$24,IF('respostes SINDIC'!$AS89=2022,variables!$F$24))),0)</f>
        <v>25</v>
      </c>
      <c r="V89" s="8">
        <f>IF('respostes SINDIC'!U89=1,(IF('respostes SINDIC'!$AS89=2021,variables!$E$25,IF('respostes SINDIC'!$AS89=2022,variables!$F$25))),0)</f>
        <v>20</v>
      </c>
      <c r="W89" s="8">
        <f>IF('respostes SINDIC'!V89=1,(IF('respostes SINDIC'!$AS89=2021,variables!$E$26,IF('respostes SINDIC'!$AS89=2022,variables!$F$26))),0)</f>
        <v>5</v>
      </c>
      <c r="X89" s="8">
        <f>IF('respostes SINDIC'!W89=1,(IF('respostes SINDIC'!$AS89=2021,variables!$E$27,IF('respostes SINDIC'!$AS89=2022,variables!$F$27))),0)</f>
        <v>10</v>
      </c>
      <c r="Y89" s="11">
        <f>IF('respostes SINDIC'!X89=1,(IF('respostes SINDIC'!$AS89=2021,variables!$E$28,IF('respostes SINDIC'!$AS89=2022,variables!$F$28))),0)</f>
        <v>0</v>
      </c>
      <c r="Z89" s="11">
        <f>IF('respostes SINDIC'!Y89=1,(IF('respostes SINDIC'!$AS89=2021,variables!$E$29,IF('respostes SINDIC'!$AS89=2022,variables!$F$29))),0)</f>
        <v>30</v>
      </c>
      <c r="AA89" s="18">
        <f>IF('respostes SINDIC'!Z89=1,(IF('respostes SINDIC'!$AS89=2021,variables!$E$30,IF('respostes SINDIC'!$AS89=2022,variables!$F$30))),0)</f>
        <v>25</v>
      </c>
      <c r="AB89" s="18">
        <f>IF('respostes SINDIC'!AA89=1,(IF('respostes SINDIC'!$AS89=2021,variables!$E$31,IF('respostes SINDIC'!$AS89=2022,variables!$F$31))),0)</f>
        <v>25</v>
      </c>
      <c r="AC89" s="18">
        <f>IF('respostes SINDIC'!AB89=1,(IF('respostes SINDIC'!$AS89=2021,variables!$E$32,IF('respostes SINDIC'!$AS89=2022,variables!$F$32))),0)</f>
        <v>25</v>
      </c>
      <c r="AD89" s="18">
        <f>IF('respostes SINDIC'!AC89=1,(IF('respostes SINDIC'!$AS89=2021,variables!$E$33,IF('respostes SINDIC'!$AS89=2022,variables!$F$33))),0)</f>
        <v>0</v>
      </c>
      <c r="AE89" s="20">
        <f>IF('respostes SINDIC'!AD89=1,(IF('respostes SINDIC'!$AS89=2021,variables!$E$34,IF('respostes SINDIC'!$AS89=2022,variables!$F$34))),0)</f>
        <v>0</v>
      </c>
      <c r="AF89" s="20">
        <f>IF('respostes SINDIC'!AE89=1,(IF('respostes SINDIC'!$AS89=2021,variables!$E$35,IF('respostes SINDIC'!$AS89=2022,variables!$F$35))),0)</f>
        <v>0</v>
      </c>
      <c r="AG89" s="20">
        <f>IF('respostes SINDIC'!AF89=1,(IF('respostes SINDIC'!$AS89=2021,variables!$E$36,IF('respostes SINDIC'!$AS89=2022,variables!$F$36))),0)</f>
        <v>0</v>
      </c>
      <c r="AH89" s="20">
        <f>IF('respostes SINDIC'!AG89=1,(IF('respostes SINDIC'!$AS89=2021,variables!$E$37,IF('respostes SINDIC'!$AS89=2022,variables!$F$37))),0)</f>
        <v>0</v>
      </c>
      <c r="AI89" s="14">
        <f>IF('respostes SINDIC'!AH89=1,(IF('respostes SINDIC'!$AS89=2021,variables!$E$38,IF('respostes SINDIC'!$AS89=2022,variables!$F$38))),0)</f>
        <v>25</v>
      </c>
      <c r="AJ89" s="20">
        <f>IF('respostes SINDIC'!AI89=1,(IF('respostes SINDIC'!$AS89=2021,variables!$E$39,IF('respostes SINDIC'!$AS89=2022,variables!$F$39))),0)</f>
        <v>20</v>
      </c>
      <c r="AK89" s="14">
        <f>IF('respostes SINDIC'!AJ89=1,(IF('respostes SINDIC'!$AS89=2021,variables!$E$40,IF('respostes SINDIC'!$AS89=2022,variables!$F$40))),0)</f>
        <v>25</v>
      </c>
      <c r="AL89" s="8">
        <f>IF('respostes SINDIC'!AK89=0,(IF('respostes SINDIC'!$AS89=2021,variables!$E$41,IF('respostes SINDIC'!$AS89=2022,variables!$F$41))),0)</f>
        <v>0</v>
      </c>
      <c r="AM89" s="20">
        <f>IF('respostes SINDIC'!AL89=1,(IF('respostes SINDIC'!$AS89=2021,variables!$E$42,IF('respostes SINDIC'!$AS89=2022,variables!$F$42))),0)</f>
        <v>10</v>
      </c>
      <c r="AN89" s="11">
        <f>IF('respostes SINDIC'!AM89=1,(IF('respostes SINDIC'!$AS89=2021,variables!$E$43,IF('respostes SINDIC'!$AS89=2022,variables!$F$43))),0)</f>
        <v>0</v>
      </c>
      <c r="AO89" s="8">
        <f>IF('respostes SINDIC'!AN89=1,(IF('respostes SINDIC'!$AS89=2021,variables!$E$44,IF('respostes SINDIC'!$AS89=2022,variables!$F$44))),0)</f>
        <v>0</v>
      </c>
      <c r="AP89" s="8">
        <f>IF('respostes SINDIC'!AO89=1,(IF('respostes SINDIC'!$AS89=2021,variables!$E$45,IF('respostes SINDIC'!$AS89=2022,variables!$F$45))),0)</f>
        <v>0</v>
      </c>
      <c r="AQ89" s="20">
        <f>IF('respostes SINDIC'!AP89=1,(IF('respostes SINDIC'!$AS89=2021,variables!$E$46,IF('respostes SINDIC'!$AS89=2022,variables!$F$46))),0)</f>
        <v>0</v>
      </c>
      <c r="AT89">
        <v>2021</v>
      </c>
    </row>
    <row r="90" spans="1:46" x14ac:dyDescent="0.3">
      <c r="A90">
        <v>810810007</v>
      </c>
      <c r="B90" t="str">
        <f>VLOOKUP(A90,'ine i comarca'!$A$1:$H$367,6,0)</f>
        <v>Vallès Oriental</v>
      </c>
      <c r="C90" t="s">
        <v>140</v>
      </c>
      <c r="D90" t="s">
        <v>41</v>
      </c>
      <c r="E90" t="s">
        <v>42</v>
      </c>
      <c r="F90" t="s">
        <v>43</v>
      </c>
      <c r="G90" s="8">
        <f>IF('respostes SINDIC'!F90=1,(IF('respostes SINDIC'!$AS90=2021,variables!$E$10,IF('respostes SINDIC'!$AS90=2022,variables!$F$10))),0)</f>
        <v>7.5</v>
      </c>
      <c r="H90" s="8">
        <f>IF('respostes SINDIC'!G90=1,(IF('respostes SINDIC'!$AS90=2021,variables!$E$11,IF('respostes SINDIC'!$AS90=2022,variables!$F$11))),0)</f>
        <v>0</v>
      </c>
      <c r="I90" s="14">
        <f>IF('respostes SINDIC'!H90=1,(IF('respostes SINDIC'!$AS90=2021,variables!$E$12,IF('respostes SINDIC'!$AS90=2022,variables!$F$12))),0)</f>
        <v>0</v>
      </c>
      <c r="J90" s="11">
        <f>IF('respostes SINDIC'!I90=1,(IF('respostes SINDIC'!$AS90=2021,variables!$E$13,IF('respostes SINDIC'!$AS90=2022,variables!$F$13))),0)</f>
        <v>2.5</v>
      </c>
      <c r="K90" s="11">
        <f>IF('respostes SINDIC'!J90=1,(IF('respostes SINDIC'!$AS90=2021,variables!$E$14,IF('respostes SINDIC'!$AS90=2022,variables!$F$14))),0)</f>
        <v>0</v>
      </c>
      <c r="L90" s="11">
        <f>IF('respostes SINDIC'!K90=1,(IF('respostes SINDIC'!$AS90=2021,variables!$E$15,IF('respostes SINDIC'!$AS90=2022,variables!$F$15))),0)</f>
        <v>0</v>
      </c>
      <c r="M90" s="11">
        <f>IF('respostes SINDIC'!L90=1,(IF('respostes SINDIC'!$AS90=2021,variables!$E$16,IF('respostes SINDIC'!$AS90=2022,variables!$F$16))),0)</f>
        <v>0</v>
      </c>
      <c r="N90" s="11">
        <f>IF('respostes SINDIC'!M90=1,(IF('respostes SINDIC'!$AS90=2021,variables!$E$17,IF('respostes SINDIC'!$AS90=2022,variables!$F$17))),0)</f>
        <v>0</v>
      </c>
      <c r="O90" s="11">
        <f>IF('respostes SINDIC'!N90="Dintre de termini",(IF('respostes SINDIC'!$AS90=2021,variables!$E$18,IF('respostes SINDIC'!$AS90=2022,variables!$F$18))),0)</f>
        <v>20</v>
      </c>
      <c r="P90" s="16">
        <f>IF('respostes SINDIC'!O90="Null",0,(IF('respostes SINDIC'!$AS90=2021,variables!$E$20,IF('respostes SINDIC'!$AS90=2022,variables!$F$20))))</f>
        <v>25</v>
      </c>
      <c r="Q90" s="16">
        <f>IF('respostes SINDIC'!P90=1,(IF('respostes SINDIC'!$AS90=2021,variables!$E$20,IF('respostes SINDIC'!$AS90=2022,variables!$F$20))),0)</f>
        <v>25</v>
      </c>
      <c r="R90" s="16">
        <f>IF('respostes SINDIC'!Q90=1,(IF('respostes SINDIC'!$AS90=2021,variables!$E$21,IF('respostes SINDIC'!$AS90=2022,variables!$F$21))),0)</f>
        <v>0</v>
      </c>
      <c r="S90" s="16">
        <f>IF('respostes SINDIC'!R90=1,(IF('respostes SINDIC'!$AS90=2021,variables!$E$22,IF('respostes SINDIC'!$AS90=2022,variables!$F$22))),0)</f>
        <v>0</v>
      </c>
      <c r="T90" s="11">
        <f>IF('respostes SINDIC'!S90=1,(IF('respostes SINDIC'!$AS90=2021,variables!$E$23,IF('respostes SINDIC'!$AS90=2022,variables!$F$23))),0)</f>
        <v>0</v>
      </c>
      <c r="U90" s="14">
        <f>IF('respostes SINDIC'!T90=1,(IF('respostes SINDIC'!$AS90=2021,variables!$E$24,IF('respostes SINDIC'!$AS90=2022,variables!$F$24))),0)</f>
        <v>0</v>
      </c>
      <c r="V90" s="8">
        <f>IF('respostes SINDIC'!U90=1,(IF('respostes SINDIC'!$AS90=2021,variables!$E$25,IF('respostes SINDIC'!$AS90=2022,variables!$F$25))),0)</f>
        <v>20</v>
      </c>
      <c r="W90" s="8">
        <f>IF('respostes SINDIC'!V90=1,(IF('respostes SINDIC'!$AS90=2021,variables!$E$26,IF('respostes SINDIC'!$AS90=2022,variables!$F$26))),0)</f>
        <v>5</v>
      </c>
      <c r="X90" s="8">
        <f>IF('respostes SINDIC'!W90=1,(IF('respostes SINDIC'!$AS90=2021,variables!$E$27,IF('respostes SINDIC'!$AS90=2022,variables!$F$27))),0)</f>
        <v>10</v>
      </c>
      <c r="Y90" s="11">
        <f>IF('respostes SINDIC'!X90=1,(IF('respostes SINDIC'!$AS90=2021,variables!$E$28,IF('respostes SINDIC'!$AS90=2022,variables!$F$28))),0)</f>
        <v>0</v>
      </c>
      <c r="Z90" s="11">
        <f>IF('respostes SINDIC'!Y90=1,(IF('respostes SINDIC'!$AS90=2021,variables!$E$29,IF('respostes SINDIC'!$AS90=2022,variables!$F$29))),0)</f>
        <v>0</v>
      </c>
      <c r="AA90" s="18">
        <f>IF('respostes SINDIC'!Z90=1,(IF('respostes SINDIC'!$AS90=2021,variables!$E$30,IF('respostes SINDIC'!$AS90=2022,variables!$F$30))),0)</f>
        <v>0</v>
      </c>
      <c r="AB90" s="18">
        <f>IF('respostes SINDIC'!AA90=1,(IF('respostes SINDIC'!$AS90=2021,variables!$E$31,IF('respostes SINDIC'!$AS90=2022,variables!$F$31))),0)</f>
        <v>0</v>
      </c>
      <c r="AC90" s="18">
        <f>IF('respostes SINDIC'!AB90=1,(IF('respostes SINDIC'!$AS90=2021,variables!$E$32,IF('respostes SINDIC'!$AS90=2022,variables!$F$32))),0)</f>
        <v>0</v>
      </c>
      <c r="AD90" s="18">
        <f>IF('respostes SINDIC'!AC90=1,(IF('respostes SINDIC'!$AS90=2021,variables!$E$33,IF('respostes SINDIC'!$AS90=2022,variables!$F$33))),0)</f>
        <v>0</v>
      </c>
      <c r="AE90" s="20">
        <f>IF('respostes SINDIC'!AD90=1,(IF('respostes SINDIC'!$AS90=2021,variables!$E$34,IF('respostes SINDIC'!$AS90=2022,variables!$F$34))),0)</f>
        <v>0</v>
      </c>
      <c r="AF90" s="20">
        <f>IF('respostes SINDIC'!AE90=1,(IF('respostes SINDIC'!$AS90=2021,variables!$E$35,IF('respostes SINDIC'!$AS90=2022,variables!$F$35))),0)</f>
        <v>0</v>
      </c>
      <c r="AG90" s="20">
        <f>IF('respostes SINDIC'!AF90=1,(IF('respostes SINDIC'!$AS90=2021,variables!$E$36,IF('respostes SINDIC'!$AS90=2022,variables!$F$36))),0)</f>
        <v>0</v>
      </c>
      <c r="AH90" s="20">
        <f>IF('respostes SINDIC'!AG90=1,(IF('respostes SINDIC'!$AS90=2021,variables!$E$37,IF('respostes SINDIC'!$AS90=2022,variables!$F$37))),0)</f>
        <v>0</v>
      </c>
      <c r="AI90" s="14">
        <f>IF('respostes SINDIC'!AH90=1,(IF('respostes SINDIC'!$AS90=2021,variables!$E$38,IF('respostes SINDIC'!$AS90=2022,variables!$F$38))),0)</f>
        <v>0</v>
      </c>
      <c r="AJ90" s="20">
        <f>IF('respostes SINDIC'!AI90=1,(IF('respostes SINDIC'!$AS90=2021,variables!$E$39,IF('respostes SINDIC'!$AS90=2022,variables!$F$39))),0)</f>
        <v>0</v>
      </c>
      <c r="AK90" s="14">
        <f>IF('respostes SINDIC'!AJ90=1,(IF('respostes SINDIC'!$AS90=2021,variables!$E$40,IF('respostes SINDIC'!$AS90=2022,variables!$F$40))),0)</f>
        <v>25</v>
      </c>
      <c r="AL90" s="8">
        <f>IF('respostes SINDIC'!AK90=0,(IF('respostes SINDIC'!$AS90=2021,variables!$E$41,IF('respostes SINDIC'!$AS90=2022,variables!$F$41))),0)</f>
        <v>0</v>
      </c>
      <c r="AM90" s="20">
        <f>IF('respostes SINDIC'!AL90=1,(IF('respostes SINDIC'!$AS90=2021,variables!$E$42,IF('respostes SINDIC'!$AS90=2022,variables!$F$42))),0)</f>
        <v>0</v>
      </c>
      <c r="AN90" s="11">
        <f>IF('respostes SINDIC'!AM90=1,(IF('respostes SINDIC'!$AS90=2021,variables!$E$43,IF('respostes SINDIC'!$AS90=2022,variables!$F$43))),0)</f>
        <v>0</v>
      </c>
      <c r="AO90" s="8">
        <f>IF('respostes SINDIC'!AN90=1,(IF('respostes SINDIC'!$AS90=2021,variables!$E$44,IF('respostes SINDIC'!$AS90=2022,variables!$F$44))),0)</f>
        <v>0</v>
      </c>
      <c r="AP90" s="8">
        <f>IF('respostes SINDIC'!AO90=1,(IF('respostes SINDIC'!$AS90=2021,variables!$E$45,IF('respostes SINDIC'!$AS90=2022,variables!$F$45))),0)</f>
        <v>0</v>
      </c>
      <c r="AQ90" s="20">
        <f>IF('respostes SINDIC'!AP90=1,(IF('respostes SINDIC'!$AS90=2021,variables!$E$46,IF('respostes SINDIC'!$AS90=2022,variables!$F$46))),0)</f>
        <v>0</v>
      </c>
      <c r="AT90">
        <v>2021</v>
      </c>
    </row>
    <row r="91" spans="1:46" x14ac:dyDescent="0.3">
      <c r="A91">
        <v>810690004</v>
      </c>
      <c r="B91" t="str">
        <f>VLOOKUP(A91,'ine i comarca'!$A$1:$H$367,6,0)</f>
        <v>Vallès Oriental</v>
      </c>
      <c r="C91" t="s">
        <v>141</v>
      </c>
      <c r="D91" t="s">
        <v>41</v>
      </c>
      <c r="E91" t="s">
        <v>42</v>
      </c>
      <c r="F91" t="s">
        <v>43</v>
      </c>
      <c r="G91" s="8">
        <f>IF('respostes SINDIC'!F91=1,(IF('respostes SINDIC'!$AS91=2021,variables!$E$10,IF('respostes SINDIC'!$AS91=2022,variables!$F$10))),0)</f>
        <v>7.5</v>
      </c>
      <c r="H91" s="8">
        <f>IF('respostes SINDIC'!G91=1,(IF('respostes SINDIC'!$AS91=2021,variables!$E$11,IF('respostes SINDIC'!$AS91=2022,variables!$F$11))),0)</f>
        <v>7.5</v>
      </c>
      <c r="I91" s="14">
        <f>IF('respostes SINDIC'!H91=1,(IF('respostes SINDIC'!$AS91=2021,variables!$E$12,IF('respostes SINDIC'!$AS91=2022,variables!$F$12))),0)</f>
        <v>25</v>
      </c>
      <c r="J91" s="11">
        <f>IF('respostes SINDIC'!I91=1,(IF('respostes SINDIC'!$AS91=2021,variables!$E$13,IF('respostes SINDIC'!$AS91=2022,variables!$F$13))),0)</f>
        <v>2.5</v>
      </c>
      <c r="K91" s="11">
        <f>IF('respostes SINDIC'!J91=1,(IF('respostes SINDIC'!$AS91=2021,variables!$E$14,IF('respostes SINDIC'!$AS91=2022,variables!$F$14))),0)</f>
        <v>0</v>
      </c>
      <c r="L91" s="11">
        <f>IF('respostes SINDIC'!K91=1,(IF('respostes SINDIC'!$AS91=2021,variables!$E$15,IF('respostes SINDIC'!$AS91=2022,variables!$F$15))),0)</f>
        <v>0</v>
      </c>
      <c r="M91" s="11">
        <f>IF('respostes SINDIC'!L91=1,(IF('respostes SINDIC'!$AS91=2021,variables!$E$16,IF('respostes SINDIC'!$AS91=2022,variables!$F$16))),0)</f>
        <v>0</v>
      </c>
      <c r="N91" s="11">
        <f>IF('respostes SINDIC'!M91=1,(IF('respostes SINDIC'!$AS91=2021,variables!$E$17,IF('respostes SINDIC'!$AS91=2022,variables!$F$17))),0)</f>
        <v>0</v>
      </c>
      <c r="O91" s="11">
        <f>IF('respostes SINDIC'!N91="Dintre de termini",(IF('respostes SINDIC'!$AS91=2021,variables!$E$18,IF('respostes SINDIC'!$AS91=2022,variables!$F$18))),0)</f>
        <v>20</v>
      </c>
      <c r="P91" s="16">
        <f>IF('respostes SINDIC'!O91="Null",0,(IF('respostes SINDIC'!$AS91=2021,variables!$E$20,IF('respostes SINDIC'!$AS91=2022,variables!$F$20))))</f>
        <v>25</v>
      </c>
      <c r="Q91" s="16">
        <f>IF('respostes SINDIC'!P91=1,(IF('respostes SINDIC'!$AS91=2021,variables!$E$20,IF('respostes SINDIC'!$AS91=2022,variables!$F$20))),0)</f>
        <v>25</v>
      </c>
      <c r="R91" s="16">
        <f>IF('respostes SINDIC'!Q91=1,(IF('respostes SINDIC'!$AS91=2021,variables!$E$21,IF('respostes SINDIC'!$AS91=2022,variables!$F$21))),0)</f>
        <v>0</v>
      </c>
      <c r="S91" s="16">
        <f>IF('respostes SINDIC'!R91=1,(IF('respostes SINDIC'!$AS91=2021,variables!$E$22,IF('respostes SINDIC'!$AS91=2022,variables!$F$22))),0)</f>
        <v>0</v>
      </c>
      <c r="T91" s="11">
        <f>IF('respostes SINDIC'!S91=1,(IF('respostes SINDIC'!$AS91=2021,variables!$E$23,IF('respostes SINDIC'!$AS91=2022,variables!$F$23))),0)</f>
        <v>35</v>
      </c>
      <c r="U91" s="14">
        <f>IF('respostes SINDIC'!T91=1,(IF('respostes SINDIC'!$AS91=2021,variables!$E$24,IF('respostes SINDIC'!$AS91=2022,variables!$F$24))),0)</f>
        <v>25</v>
      </c>
      <c r="V91" s="8">
        <f>IF('respostes SINDIC'!U91=1,(IF('respostes SINDIC'!$AS91=2021,variables!$E$25,IF('respostes SINDIC'!$AS91=2022,variables!$F$25))),0)</f>
        <v>20</v>
      </c>
      <c r="W91" s="8">
        <f>IF('respostes SINDIC'!V91=1,(IF('respostes SINDIC'!$AS91=2021,variables!$E$26,IF('respostes SINDIC'!$AS91=2022,variables!$F$26))),0)</f>
        <v>5</v>
      </c>
      <c r="X91" s="8">
        <f>IF('respostes SINDIC'!W91=1,(IF('respostes SINDIC'!$AS91=2021,variables!$E$27,IF('respostes SINDIC'!$AS91=2022,variables!$F$27))),0)</f>
        <v>10</v>
      </c>
      <c r="Y91" s="11">
        <f>IF('respostes SINDIC'!X91=1,(IF('respostes SINDIC'!$AS91=2021,variables!$E$28,IF('respostes SINDIC'!$AS91=2022,variables!$F$28))),0)</f>
        <v>0</v>
      </c>
      <c r="Z91" s="11">
        <f>IF('respostes SINDIC'!Y91=1,(IF('respostes SINDIC'!$AS91=2021,variables!$E$29,IF('respostes SINDIC'!$AS91=2022,variables!$F$29))),0)</f>
        <v>30</v>
      </c>
      <c r="AA91" s="18">
        <f>IF('respostes SINDIC'!Z91=1,(IF('respostes SINDIC'!$AS91=2021,variables!$E$30,IF('respostes SINDIC'!$AS91=2022,variables!$F$30))),0)</f>
        <v>0</v>
      </c>
      <c r="AB91" s="18">
        <f>IF('respostes SINDIC'!AA91=1,(IF('respostes SINDIC'!$AS91=2021,variables!$E$31,IF('respostes SINDIC'!$AS91=2022,variables!$F$31))),0)</f>
        <v>25</v>
      </c>
      <c r="AC91" s="18">
        <f>IF('respostes SINDIC'!AB91=1,(IF('respostes SINDIC'!$AS91=2021,variables!$E$32,IF('respostes SINDIC'!$AS91=2022,variables!$F$32))),0)</f>
        <v>25</v>
      </c>
      <c r="AD91" s="18">
        <f>IF('respostes SINDIC'!AC91=1,(IF('respostes SINDIC'!$AS91=2021,variables!$E$33,IF('respostes SINDIC'!$AS91=2022,variables!$F$33))),0)</f>
        <v>0</v>
      </c>
      <c r="AE91" s="20">
        <f>IF('respostes SINDIC'!AD91=1,(IF('respostes SINDIC'!$AS91=2021,variables!$E$34,IF('respostes SINDIC'!$AS91=2022,variables!$F$34))),0)</f>
        <v>0</v>
      </c>
      <c r="AF91" s="20">
        <f>IF('respostes SINDIC'!AE91=1,(IF('respostes SINDIC'!$AS91=2021,variables!$E$35,IF('respostes SINDIC'!$AS91=2022,variables!$F$35))),0)</f>
        <v>0</v>
      </c>
      <c r="AG91" s="20">
        <f>IF('respostes SINDIC'!AF91=1,(IF('respostes SINDIC'!$AS91=2021,variables!$E$36,IF('respostes SINDIC'!$AS91=2022,variables!$F$36))),0)</f>
        <v>0</v>
      </c>
      <c r="AH91" s="20">
        <f>IF('respostes SINDIC'!AG91=1,(IF('respostes SINDIC'!$AS91=2021,variables!$E$37,IF('respostes SINDIC'!$AS91=2022,variables!$F$37))),0)</f>
        <v>0</v>
      </c>
      <c r="AI91" s="14">
        <f>IF('respostes SINDIC'!AH91=1,(IF('respostes SINDIC'!$AS91=2021,variables!$E$38,IF('respostes SINDIC'!$AS91=2022,variables!$F$38))),0)</f>
        <v>25</v>
      </c>
      <c r="AJ91" s="20">
        <f>IF('respostes SINDIC'!AI91=1,(IF('respostes SINDIC'!$AS91=2021,variables!$E$39,IF('respostes SINDIC'!$AS91=2022,variables!$F$39))),0)</f>
        <v>20</v>
      </c>
      <c r="AK91" s="14">
        <f>IF('respostes SINDIC'!AJ91=1,(IF('respostes SINDIC'!$AS91=2021,variables!$E$40,IF('respostes SINDIC'!$AS91=2022,variables!$F$40))),0)</f>
        <v>25</v>
      </c>
      <c r="AL91" s="8">
        <f>IF('respostes SINDIC'!AK91=0,(IF('respostes SINDIC'!$AS91=2021,variables!$E$41,IF('respostes SINDIC'!$AS91=2022,variables!$F$41))),0)</f>
        <v>20</v>
      </c>
      <c r="AM91" s="20">
        <f>IF('respostes SINDIC'!AL91=1,(IF('respostes SINDIC'!$AS91=2021,variables!$E$42,IF('respostes SINDIC'!$AS91=2022,variables!$F$42))),0)</f>
        <v>10</v>
      </c>
      <c r="AN91" s="11">
        <f>IF('respostes SINDIC'!AM91=1,(IF('respostes SINDIC'!$AS91=2021,variables!$E$43,IF('respostes SINDIC'!$AS91=2022,variables!$F$43))),0)</f>
        <v>0</v>
      </c>
      <c r="AO91" s="8">
        <f>IF('respostes SINDIC'!AN91=1,(IF('respostes SINDIC'!$AS91=2021,variables!$E$44,IF('respostes SINDIC'!$AS91=2022,variables!$F$44))),0)</f>
        <v>0</v>
      </c>
      <c r="AP91" s="8">
        <f>IF('respostes SINDIC'!AO91=1,(IF('respostes SINDIC'!$AS91=2021,variables!$E$45,IF('respostes SINDIC'!$AS91=2022,variables!$F$45))),0)</f>
        <v>0</v>
      </c>
      <c r="AQ91" s="20">
        <f>IF('respostes SINDIC'!AP91=1,(IF('respostes SINDIC'!$AS91=2021,variables!$E$46,IF('respostes SINDIC'!$AS91=2022,variables!$F$46))),0)</f>
        <v>0</v>
      </c>
      <c r="AT91">
        <v>2021</v>
      </c>
    </row>
    <row r="92" spans="1:46" x14ac:dyDescent="0.3">
      <c r="A92">
        <v>811080001</v>
      </c>
      <c r="B92" t="str">
        <f>VLOOKUP(A92,'ine i comarca'!$A$1:$H$367,6,0)</f>
        <v>Maresme</v>
      </c>
      <c r="C92" t="s">
        <v>142</v>
      </c>
      <c r="D92" t="s">
        <v>41</v>
      </c>
      <c r="E92" t="s">
        <v>42</v>
      </c>
      <c r="F92" t="s">
        <v>43</v>
      </c>
      <c r="G92" s="8">
        <f>IF('respostes SINDIC'!F92=1,(IF('respostes SINDIC'!$AS92=2021,variables!$E$10,IF('respostes SINDIC'!$AS92=2022,variables!$F$10))),0)</f>
        <v>7.5</v>
      </c>
      <c r="H92" s="8">
        <f>IF('respostes SINDIC'!G92=1,(IF('respostes SINDIC'!$AS92=2021,variables!$E$11,IF('respostes SINDIC'!$AS92=2022,variables!$F$11))),0)</f>
        <v>7.5</v>
      </c>
      <c r="I92" s="14">
        <f>IF('respostes SINDIC'!H92=1,(IF('respostes SINDIC'!$AS92=2021,variables!$E$12,IF('respostes SINDIC'!$AS92=2022,variables!$F$12))),0)</f>
        <v>25</v>
      </c>
      <c r="J92" s="11">
        <f>IF('respostes SINDIC'!I92=1,(IF('respostes SINDIC'!$AS92=2021,variables!$E$13,IF('respostes SINDIC'!$AS92=2022,variables!$F$13))),0)</f>
        <v>2.5</v>
      </c>
      <c r="K92" s="11">
        <f>IF('respostes SINDIC'!J92=1,(IF('respostes SINDIC'!$AS92=2021,variables!$E$14,IF('respostes SINDIC'!$AS92=2022,variables!$F$14))),0)</f>
        <v>0</v>
      </c>
      <c r="L92" s="11">
        <f>IF('respostes SINDIC'!K92=1,(IF('respostes SINDIC'!$AS92=2021,variables!$E$15,IF('respostes SINDIC'!$AS92=2022,variables!$F$15))),0)</f>
        <v>0</v>
      </c>
      <c r="M92" s="11">
        <f>IF('respostes SINDIC'!L92=1,(IF('respostes SINDIC'!$AS92=2021,variables!$E$16,IF('respostes SINDIC'!$AS92=2022,variables!$F$16))),0)</f>
        <v>0</v>
      </c>
      <c r="N92" s="11">
        <f>IF('respostes SINDIC'!M92=1,(IF('respostes SINDIC'!$AS92=2021,variables!$E$17,IF('respostes SINDIC'!$AS92=2022,variables!$F$17))),0)</f>
        <v>0</v>
      </c>
      <c r="O92" s="11">
        <f>IF('respostes SINDIC'!N92="Dintre de termini",(IF('respostes SINDIC'!$AS92=2021,variables!$E$18,IF('respostes SINDIC'!$AS92=2022,variables!$F$18))),0)</f>
        <v>0</v>
      </c>
      <c r="P92" s="16">
        <f>IF('respostes SINDIC'!O92="Null",0,(IF('respostes SINDIC'!$AS92=2021,variables!$E$20,IF('respostes SINDIC'!$AS92=2022,variables!$F$20))))</f>
        <v>25</v>
      </c>
      <c r="Q92" s="16">
        <f>IF('respostes SINDIC'!P92=1,(IF('respostes SINDIC'!$AS92=2021,variables!$E$20,IF('respostes SINDIC'!$AS92=2022,variables!$F$20))),0)</f>
        <v>25</v>
      </c>
      <c r="R92" s="16">
        <f>IF('respostes SINDIC'!Q92=1,(IF('respostes SINDIC'!$AS92=2021,variables!$E$21,IF('respostes SINDIC'!$AS92=2022,variables!$F$21))),0)</f>
        <v>0</v>
      </c>
      <c r="S92" s="16">
        <f>IF('respostes SINDIC'!R92=1,(IF('respostes SINDIC'!$AS92=2021,variables!$E$22,IF('respostes SINDIC'!$AS92=2022,variables!$F$22))),0)</f>
        <v>0</v>
      </c>
      <c r="T92" s="11">
        <f>IF('respostes SINDIC'!S92=1,(IF('respostes SINDIC'!$AS92=2021,variables!$E$23,IF('respostes SINDIC'!$AS92=2022,variables!$F$23))),0)</f>
        <v>35</v>
      </c>
      <c r="U92" s="14">
        <f>IF('respostes SINDIC'!T92=1,(IF('respostes SINDIC'!$AS92=2021,variables!$E$24,IF('respostes SINDIC'!$AS92=2022,variables!$F$24))),0)</f>
        <v>25</v>
      </c>
      <c r="V92" s="8">
        <f>IF('respostes SINDIC'!U92=1,(IF('respostes SINDIC'!$AS92=2021,variables!$E$25,IF('respostes SINDIC'!$AS92=2022,variables!$F$25))),0)</f>
        <v>20</v>
      </c>
      <c r="W92" s="8">
        <f>IF('respostes SINDIC'!V92=1,(IF('respostes SINDIC'!$AS92=2021,variables!$E$26,IF('respostes SINDIC'!$AS92=2022,variables!$F$26))),0)</f>
        <v>5</v>
      </c>
      <c r="X92" s="8">
        <f>IF('respostes SINDIC'!W92=1,(IF('respostes SINDIC'!$AS92=2021,variables!$E$27,IF('respostes SINDIC'!$AS92=2022,variables!$F$27))),0)</f>
        <v>10</v>
      </c>
      <c r="Y92" s="11">
        <f>IF('respostes SINDIC'!X92=1,(IF('respostes SINDIC'!$AS92=2021,variables!$E$28,IF('respostes SINDIC'!$AS92=2022,variables!$F$28))),0)</f>
        <v>0</v>
      </c>
      <c r="Z92" s="11">
        <f>IF('respostes SINDIC'!Y92=1,(IF('respostes SINDIC'!$AS92=2021,variables!$E$29,IF('respostes SINDIC'!$AS92=2022,variables!$F$29))),0)</f>
        <v>30</v>
      </c>
      <c r="AA92" s="18">
        <f>IF('respostes SINDIC'!Z92=1,(IF('respostes SINDIC'!$AS92=2021,variables!$E$30,IF('respostes SINDIC'!$AS92=2022,variables!$F$30))),0)</f>
        <v>25</v>
      </c>
      <c r="AB92" s="18">
        <f>IF('respostes SINDIC'!AA92=1,(IF('respostes SINDIC'!$AS92=2021,variables!$E$31,IF('respostes SINDIC'!$AS92=2022,variables!$F$31))),0)</f>
        <v>0</v>
      </c>
      <c r="AC92" s="18">
        <f>IF('respostes SINDIC'!AB92=1,(IF('respostes SINDIC'!$AS92=2021,variables!$E$32,IF('respostes SINDIC'!$AS92=2022,variables!$F$32))),0)</f>
        <v>25</v>
      </c>
      <c r="AD92" s="18">
        <f>IF('respostes SINDIC'!AC92=1,(IF('respostes SINDIC'!$AS92=2021,variables!$E$33,IF('respostes SINDIC'!$AS92=2022,variables!$F$33))),0)</f>
        <v>0</v>
      </c>
      <c r="AE92" s="20">
        <f>IF('respostes SINDIC'!AD92=1,(IF('respostes SINDIC'!$AS92=2021,variables!$E$34,IF('respostes SINDIC'!$AS92=2022,variables!$F$34))),0)</f>
        <v>0</v>
      </c>
      <c r="AF92" s="20">
        <f>IF('respostes SINDIC'!AE92=1,(IF('respostes SINDIC'!$AS92=2021,variables!$E$35,IF('respostes SINDIC'!$AS92=2022,variables!$F$35))),0)</f>
        <v>0</v>
      </c>
      <c r="AG92" s="20">
        <f>IF('respostes SINDIC'!AF92=1,(IF('respostes SINDIC'!$AS92=2021,variables!$E$36,IF('respostes SINDIC'!$AS92=2022,variables!$F$36))),0)</f>
        <v>0</v>
      </c>
      <c r="AH92" s="20">
        <f>IF('respostes SINDIC'!AG92=1,(IF('respostes SINDIC'!$AS92=2021,variables!$E$37,IF('respostes SINDIC'!$AS92=2022,variables!$F$37))),0)</f>
        <v>0</v>
      </c>
      <c r="AI92" s="14">
        <f>IF('respostes SINDIC'!AH92=1,(IF('respostes SINDIC'!$AS92=2021,variables!$E$38,IF('respostes SINDIC'!$AS92=2022,variables!$F$38))),0)</f>
        <v>25</v>
      </c>
      <c r="AJ92" s="20">
        <f>IF('respostes SINDIC'!AI92=1,(IF('respostes SINDIC'!$AS92=2021,variables!$E$39,IF('respostes SINDIC'!$AS92=2022,variables!$F$39))),0)</f>
        <v>20</v>
      </c>
      <c r="AK92" s="14">
        <f>IF('respostes SINDIC'!AJ92=1,(IF('respostes SINDIC'!$AS92=2021,variables!$E$40,IF('respostes SINDIC'!$AS92=2022,variables!$F$40))),0)</f>
        <v>25</v>
      </c>
      <c r="AL92" s="8">
        <f>IF('respostes SINDIC'!AK92=0,(IF('respostes SINDIC'!$AS92=2021,variables!$E$41,IF('respostes SINDIC'!$AS92=2022,variables!$F$41))),0)</f>
        <v>0</v>
      </c>
      <c r="AM92" s="20">
        <f>IF('respostes SINDIC'!AL92=1,(IF('respostes SINDIC'!$AS92=2021,variables!$E$42,IF('respostes SINDIC'!$AS92=2022,variables!$F$42))),0)</f>
        <v>10</v>
      </c>
      <c r="AN92" s="11">
        <f>IF('respostes SINDIC'!AM92=1,(IF('respostes SINDIC'!$AS92=2021,variables!$E$43,IF('respostes SINDIC'!$AS92=2022,variables!$F$43))),0)</f>
        <v>0</v>
      </c>
      <c r="AO92" s="8">
        <f>IF('respostes SINDIC'!AN92=1,(IF('respostes SINDIC'!$AS92=2021,variables!$E$44,IF('respostes SINDIC'!$AS92=2022,variables!$F$44))),0)</f>
        <v>0</v>
      </c>
      <c r="AP92" s="8">
        <f>IF('respostes SINDIC'!AO92=1,(IF('respostes SINDIC'!$AS92=2021,variables!$E$45,IF('respostes SINDIC'!$AS92=2022,variables!$F$45))),0)</f>
        <v>0</v>
      </c>
      <c r="AQ92" s="20">
        <f>IF('respostes SINDIC'!AP92=1,(IF('respostes SINDIC'!$AS92=2021,variables!$E$46,IF('respostes SINDIC'!$AS92=2022,variables!$F$46))),0)</f>
        <v>0</v>
      </c>
      <c r="AT92">
        <v>2021</v>
      </c>
    </row>
    <row r="93" spans="1:46" x14ac:dyDescent="0.3">
      <c r="A93">
        <v>811200000</v>
      </c>
      <c r="B93" t="str">
        <f>VLOOKUP(A93,'ine i comarca'!$A$1:$H$367,6,0)</f>
        <v>Osona</v>
      </c>
      <c r="C93" t="s">
        <v>143</v>
      </c>
      <c r="D93" t="s">
        <v>41</v>
      </c>
      <c r="E93" t="s">
        <v>42</v>
      </c>
      <c r="F93" t="s">
        <v>68</v>
      </c>
      <c r="G93" s="8">
        <f>IF('respostes SINDIC'!F93=1,(IF('respostes SINDIC'!$AS93=2021,variables!$E$10,IF('respostes SINDIC'!$AS93=2022,variables!$F$10))),0)</f>
        <v>7.5</v>
      </c>
      <c r="H93" s="8">
        <f>IF('respostes SINDIC'!G93=1,(IF('respostes SINDIC'!$AS93=2021,variables!$E$11,IF('respostes SINDIC'!$AS93=2022,variables!$F$11))),0)</f>
        <v>7.5</v>
      </c>
      <c r="I93" s="14">
        <f>IF('respostes SINDIC'!H93=1,(IF('respostes SINDIC'!$AS93=2021,variables!$E$12,IF('respostes SINDIC'!$AS93=2022,variables!$F$12))),0)</f>
        <v>25</v>
      </c>
      <c r="J93" s="11">
        <f>IF('respostes SINDIC'!I93=1,(IF('respostes SINDIC'!$AS93=2021,variables!$E$13,IF('respostes SINDIC'!$AS93=2022,variables!$F$13))),0)</f>
        <v>2.5</v>
      </c>
      <c r="K93" s="11">
        <f>IF('respostes SINDIC'!J93=1,(IF('respostes SINDIC'!$AS93=2021,variables!$E$14,IF('respostes SINDIC'!$AS93=2022,variables!$F$14))),0)</f>
        <v>0</v>
      </c>
      <c r="L93" s="11">
        <f>IF('respostes SINDIC'!K93=1,(IF('respostes SINDIC'!$AS93=2021,variables!$E$15,IF('respostes SINDIC'!$AS93=2022,variables!$F$15))),0)</f>
        <v>0</v>
      </c>
      <c r="M93" s="11">
        <f>IF('respostes SINDIC'!L93=1,(IF('respostes SINDIC'!$AS93=2021,variables!$E$16,IF('respostes SINDIC'!$AS93=2022,variables!$F$16))),0)</f>
        <v>0</v>
      </c>
      <c r="N93" s="11">
        <f>IF('respostes SINDIC'!M93=1,(IF('respostes SINDIC'!$AS93=2021,variables!$E$17,IF('respostes SINDIC'!$AS93=2022,variables!$F$17))),0)</f>
        <v>0</v>
      </c>
      <c r="O93" s="11">
        <f>IF('respostes SINDIC'!N93="Dintre de termini",(IF('respostes SINDIC'!$AS93=2021,variables!$E$18,IF('respostes SINDIC'!$AS93=2022,variables!$F$18))),0)</f>
        <v>20</v>
      </c>
      <c r="P93" s="16">
        <f>IF('respostes SINDIC'!O93="Null",0,(IF('respostes SINDIC'!$AS93=2021,variables!$E$20,IF('respostes SINDIC'!$AS93=2022,variables!$F$20))))</f>
        <v>25</v>
      </c>
      <c r="Q93" s="16">
        <f>IF('respostes SINDIC'!P93=1,(IF('respostes SINDIC'!$AS93=2021,variables!$E$20,IF('respostes SINDIC'!$AS93=2022,variables!$F$20))),0)</f>
        <v>25</v>
      </c>
      <c r="R93" s="16">
        <f>IF('respostes SINDIC'!Q93=1,(IF('respostes SINDIC'!$AS93=2021,variables!$E$21,IF('respostes SINDIC'!$AS93=2022,variables!$F$21))),0)</f>
        <v>0</v>
      </c>
      <c r="S93" s="16">
        <f>IF('respostes SINDIC'!R93=1,(IF('respostes SINDIC'!$AS93=2021,variables!$E$22,IF('respostes SINDIC'!$AS93=2022,variables!$F$22))),0)</f>
        <v>0</v>
      </c>
      <c r="T93" s="11">
        <f>IF('respostes SINDIC'!S93=1,(IF('respostes SINDIC'!$AS93=2021,variables!$E$23,IF('respostes SINDIC'!$AS93=2022,variables!$F$23))),0)</f>
        <v>35</v>
      </c>
      <c r="U93" s="14">
        <f>IF('respostes SINDIC'!T93=1,(IF('respostes SINDIC'!$AS93=2021,variables!$E$24,IF('respostes SINDIC'!$AS93=2022,variables!$F$24))),0)</f>
        <v>25</v>
      </c>
      <c r="V93" s="8">
        <f>IF('respostes SINDIC'!U93=1,(IF('respostes SINDIC'!$AS93=2021,variables!$E$25,IF('respostes SINDIC'!$AS93=2022,variables!$F$25))),0)</f>
        <v>20</v>
      </c>
      <c r="W93" s="8">
        <f>IF('respostes SINDIC'!V93=1,(IF('respostes SINDIC'!$AS93=2021,variables!$E$26,IF('respostes SINDIC'!$AS93=2022,variables!$F$26))),0)</f>
        <v>5</v>
      </c>
      <c r="X93" s="8">
        <f>IF('respostes SINDIC'!W93=1,(IF('respostes SINDIC'!$AS93=2021,variables!$E$27,IF('respostes SINDIC'!$AS93=2022,variables!$F$27))),0)</f>
        <v>10</v>
      </c>
      <c r="Y93" s="11">
        <f>IF('respostes SINDIC'!X93=1,(IF('respostes SINDIC'!$AS93=2021,variables!$E$28,IF('respostes SINDIC'!$AS93=2022,variables!$F$28))),0)</f>
        <v>0</v>
      </c>
      <c r="Z93" s="11">
        <f>IF('respostes SINDIC'!Y93=1,(IF('respostes SINDIC'!$AS93=2021,variables!$E$29,IF('respostes SINDIC'!$AS93=2022,variables!$F$29))),0)</f>
        <v>30</v>
      </c>
      <c r="AA93" s="18">
        <f>IF('respostes SINDIC'!Z93=1,(IF('respostes SINDIC'!$AS93=2021,variables!$E$30,IF('respostes SINDIC'!$AS93=2022,variables!$F$30))),0)</f>
        <v>25</v>
      </c>
      <c r="AB93" s="18">
        <f>IF('respostes SINDIC'!AA93=1,(IF('respostes SINDIC'!$AS93=2021,variables!$E$31,IF('respostes SINDIC'!$AS93=2022,variables!$F$31))),0)</f>
        <v>25</v>
      </c>
      <c r="AC93" s="18">
        <f>IF('respostes SINDIC'!AB93=1,(IF('respostes SINDIC'!$AS93=2021,variables!$E$32,IF('respostes SINDIC'!$AS93=2022,variables!$F$32))),0)</f>
        <v>25</v>
      </c>
      <c r="AD93" s="18">
        <f>IF('respostes SINDIC'!AC93=1,(IF('respostes SINDIC'!$AS93=2021,variables!$E$33,IF('respostes SINDIC'!$AS93=2022,variables!$F$33))),0)</f>
        <v>0</v>
      </c>
      <c r="AE93" s="20">
        <f>IF('respostes SINDIC'!AD93=1,(IF('respostes SINDIC'!$AS93=2021,variables!$E$34,IF('respostes SINDIC'!$AS93=2022,variables!$F$34))),0)</f>
        <v>20</v>
      </c>
      <c r="AF93" s="20">
        <f>IF('respostes SINDIC'!AE93=1,(IF('respostes SINDIC'!$AS93=2021,variables!$E$35,IF('respostes SINDIC'!$AS93=2022,variables!$F$35))),0)</f>
        <v>0</v>
      </c>
      <c r="AG93" s="20">
        <f>IF('respostes SINDIC'!AF93=1,(IF('respostes SINDIC'!$AS93=2021,variables!$E$36,IF('respostes SINDIC'!$AS93=2022,variables!$F$36))),0)</f>
        <v>0</v>
      </c>
      <c r="AH93" s="20">
        <f>IF('respostes SINDIC'!AG93=1,(IF('respostes SINDIC'!$AS93=2021,variables!$E$37,IF('respostes SINDIC'!$AS93=2022,variables!$F$37))),0)</f>
        <v>10</v>
      </c>
      <c r="AI93" s="14">
        <f>IF('respostes SINDIC'!AH93=1,(IF('respostes SINDIC'!$AS93=2021,variables!$E$38,IF('respostes SINDIC'!$AS93=2022,variables!$F$38))),0)</f>
        <v>25</v>
      </c>
      <c r="AJ93" s="20">
        <f>IF('respostes SINDIC'!AI93=1,(IF('respostes SINDIC'!$AS93=2021,variables!$E$39,IF('respostes SINDIC'!$AS93=2022,variables!$F$39))),0)</f>
        <v>20</v>
      </c>
      <c r="AK93" s="14">
        <f>IF('respostes SINDIC'!AJ93=1,(IF('respostes SINDIC'!$AS93=2021,variables!$E$40,IF('respostes SINDIC'!$AS93=2022,variables!$F$40))),0)</f>
        <v>25</v>
      </c>
      <c r="AL93" s="8">
        <f>IF('respostes SINDIC'!AK93=0,(IF('respostes SINDIC'!$AS93=2021,variables!$E$41,IF('respostes SINDIC'!$AS93=2022,variables!$F$41))),0)</f>
        <v>20</v>
      </c>
      <c r="AM93" s="20">
        <f>IF('respostes SINDIC'!AL93=1,(IF('respostes SINDIC'!$AS93=2021,variables!$E$42,IF('respostes SINDIC'!$AS93=2022,variables!$F$42))),0)</f>
        <v>10</v>
      </c>
      <c r="AN93" s="11">
        <f>IF('respostes SINDIC'!AM93=1,(IF('respostes SINDIC'!$AS93=2021,variables!$E$43,IF('respostes SINDIC'!$AS93=2022,variables!$F$43))),0)</f>
        <v>0</v>
      </c>
      <c r="AO93" s="8">
        <f>IF('respostes SINDIC'!AN93=1,(IF('respostes SINDIC'!$AS93=2021,variables!$E$44,IF('respostes SINDIC'!$AS93=2022,variables!$F$44))),0)</f>
        <v>10</v>
      </c>
      <c r="AP93" s="8">
        <f>IF('respostes SINDIC'!AO93=1,(IF('respostes SINDIC'!$AS93=2021,variables!$E$45,IF('respostes SINDIC'!$AS93=2022,variables!$F$45))),0)</f>
        <v>20</v>
      </c>
      <c r="AQ93" s="20">
        <f>IF('respostes SINDIC'!AP93=1,(IF('respostes SINDIC'!$AS93=2021,variables!$E$46,IF('respostes SINDIC'!$AS93=2022,variables!$F$46))),0)</f>
        <v>0</v>
      </c>
      <c r="AT93">
        <v>2021</v>
      </c>
    </row>
    <row r="94" spans="1:46" x14ac:dyDescent="0.3">
      <c r="A94">
        <v>811360009</v>
      </c>
      <c r="B94" t="e">
        <f>VLOOKUP(A94,'ine i comarca'!$A$1:$H$367,6,0)</f>
        <v>#N/A</v>
      </c>
      <c r="C94" t="s">
        <v>144</v>
      </c>
      <c r="D94" t="s">
        <v>41</v>
      </c>
      <c r="E94" t="s">
        <v>42</v>
      </c>
      <c r="F94" t="s">
        <v>61</v>
      </c>
      <c r="G94" s="8">
        <f>IF('respostes SINDIC'!F94=1,(IF('respostes SINDIC'!$AS94=2021,variables!$E$10,IF('respostes SINDIC'!$AS94=2022,variables!$F$10))),0)</f>
        <v>7.5</v>
      </c>
      <c r="H94" s="8">
        <f>IF('respostes SINDIC'!G94=1,(IF('respostes SINDIC'!$AS94=2021,variables!$E$11,IF('respostes SINDIC'!$AS94=2022,variables!$F$11))),0)</f>
        <v>7.5</v>
      </c>
      <c r="I94" s="14">
        <f>IF('respostes SINDIC'!H94=1,(IF('respostes SINDIC'!$AS94=2021,variables!$E$12,IF('respostes SINDIC'!$AS94=2022,variables!$F$12))),0)</f>
        <v>25</v>
      </c>
      <c r="J94" s="11">
        <f>IF('respostes SINDIC'!I94=1,(IF('respostes SINDIC'!$AS94=2021,variables!$E$13,IF('respostes SINDIC'!$AS94=2022,variables!$F$13))),0)</f>
        <v>2.5</v>
      </c>
      <c r="K94" s="11">
        <f>IF('respostes SINDIC'!J94=1,(IF('respostes SINDIC'!$AS94=2021,variables!$E$14,IF('respostes SINDIC'!$AS94=2022,variables!$F$14))),0)</f>
        <v>0</v>
      </c>
      <c r="L94" s="11">
        <f>IF('respostes SINDIC'!K94=1,(IF('respostes SINDIC'!$AS94=2021,variables!$E$15,IF('respostes SINDIC'!$AS94=2022,variables!$F$15))),0)</f>
        <v>0</v>
      </c>
      <c r="M94" s="11">
        <f>IF('respostes SINDIC'!L94=1,(IF('respostes SINDIC'!$AS94=2021,variables!$E$16,IF('respostes SINDIC'!$AS94=2022,variables!$F$16))),0)</f>
        <v>0</v>
      </c>
      <c r="N94" s="11">
        <f>IF('respostes SINDIC'!M94=1,(IF('respostes SINDIC'!$AS94=2021,variables!$E$17,IF('respostes SINDIC'!$AS94=2022,variables!$F$17))),0)</f>
        <v>0</v>
      </c>
      <c r="O94" s="11">
        <f>IF('respostes SINDIC'!N94="Dintre de termini",(IF('respostes SINDIC'!$AS94=2021,variables!$E$18,IF('respostes SINDIC'!$AS94=2022,variables!$F$18))),0)</f>
        <v>20</v>
      </c>
      <c r="P94" s="16">
        <f>IF('respostes SINDIC'!O94="Null",0,(IF('respostes SINDIC'!$AS94=2021,variables!$E$20,IF('respostes SINDIC'!$AS94=2022,variables!$F$20))))</f>
        <v>25</v>
      </c>
      <c r="Q94" s="16">
        <f>IF('respostes SINDIC'!P94=1,(IF('respostes SINDIC'!$AS94=2021,variables!$E$20,IF('respostes SINDIC'!$AS94=2022,variables!$F$20))),0)</f>
        <v>25</v>
      </c>
      <c r="R94" s="16">
        <f>IF('respostes SINDIC'!Q94=1,(IF('respostes SINDIC'!$AS94=2021,variables!$E$21,IF('respostes SINDIC'!$AS94=2022,variables!$F$21))),0)</f>
        <v>25</v>
      </c>
      <c r="S94" s="16">
        <f>IF('respostes SINDIC'!R94=1,(IF('respostes SINDIC'!$AS94=2021,variables!$E$22,IF('respostes SINDIC'!$AS94=2022,variables!$F$22))),0)</f>
        <v>25</v>
      </c>
      <c r="T94" s="11">
        <f>IF('respostes SINDIC'!S94=1,(IF('respostes SINDIC'!$AS94=2021,variables!$E$23,IF('respostes SINDIC'!$AS94=2022,variables!$F$23))),0)</f>
        <v>35</v>
      </c>
      <c r="U94" s="14">
        <f>IF('respostes SINDIC'!T94=1,(IF('respostes SINDIC'!$AS94=2021,variables!$E$24,IF('respostes SINDIC'!$AS94=2022,variables!$F$24))),0)</f>
        <v>25</v>
      </c>
      <c r="V94" s="8">
        <f>IF('respostes SINDIC'!U94=1,(IF('respostes SINDIC'!$AS94=2021,variables!$E$25,IF('respostes SINDIC'!$AS94=2022,variables!$F$25))),0)</f>
        <v>20</v>
      </c>
      <c r="W94" s="8">
        <f>IF('respostes SINDIC'!V94=1,(IF('respostes SINDIC'!$AS94=2021,variables!$E$26,IF('respostes SINDIC'!$AS94=2022,variables!$F$26))),0)</f>
        <v>5</v>
      </c>
      <c r="X94" s="8">
        <f>IF('respostes SINDIC'!W94=1,(IF('respostes SINDIC'!$AS94=2021,variables!$E$27,IF('respostes SINDIC'!$AS94=2022,variables!$F$27))),0)</f>
        <v>10</v>
      </c>
      <c r="Y94" s="11">
        <f>IF('respostes SINDIC'!X94=1,(IF('respostes SINDIC'!$AS94=2021,variables!$E$28,IF('respostes SINDIC'!$AS94=2022,variables!$F$28))),0)</f>
        <v>0</v>
      </c>
      <c r="Z94" s="11">
        <f>IF('respostes SINDIC'!Y94=1,(IF('respostes SINDIC'!$AS94=2021,variables!$E$29,IF('respostes SINDIC'!$AS94=2022,variables!$F$29))),0)</f>
        <v>30</v>
      </c>
      <c r="AA94" s="18">
        <f>IF('respostes SINDIC'!Z94=1,(IF('respostes SINDIC'!$AS94=2021,variables!$E$30,IF('respostes SINDIC'!$AS94=2022,variables!$F$30))),0)</f>
        <v>25</v>
      </c>
      <c r="AB94" s="18">
        <f>IF('respostes SINDIC'!AA94=1,(IF('respostes SINDIC'!$AS94=2021,variables!$E$31,IF('respostes SINDIC'!$AS94=2022,variables!$F$31))),0)</f>
        <v>25</v>
      </c>
      <c r="AC94" s="18">
        <f>IF('respostes SINDIC'!AB94=1,(IF('respostes SINDIC'!$AS94=2021,variables!$E$32,IF('respostes SINDIC'!$AS94=2022,variables!$F$32))),0)</f>
        <v>25</v>
      </c>
      <c r="AD94" s="18">
        <f>IF('respostes SINDIC'!AC94=1,(IF('respostes SINDIC'!$AS94=2021,variables!$E$33,IF('respostes SINDIC'!$AS94=2022,variables!$F$33))),0)</f>
        <v>0</v>
      </c>
      <c r="AE94" s="20">
        <f>IF('respostes SINDIC'!AD94=1,(IF('respostes SINDIC'!$AS94=2021,variables!$E$34,IF('respostes SINDIC'!$AS94=2022,variables!$F$34))),0)</f>
        <v>20</v>
      </c>
      <c r="AF94" s="20">
        <f>IF('respostes SINDIC'!AE94=1,(IF('respostes SINDIC'!$AS94=2021,variables!$E$35,IF('respostes SINDIC'!$AS94=2022,variables!$F$35))),0)</f>
        <v>20</v>
      </c>
      <c r="AG94" s="20">
        <f>IF('respostes SINDIC'!AF94=1,(IF('respostes SINDIC'!$AS94=2021,variables!$E$36,IF('respostes SINDIC'!$AS94=2022,variables!$F$36))),0)</f>
        <v>0</v>
      </c>
      <c r="AH94" s="20">
        <f>IF('respostes SINDIC'!AG94=1,(IF('respostes SINDIC'!$AS94=2021,variables!$E$37,IF('respostes SINDIC'!$AS94=2022,variables!$F$37))),0)</f>
        <v>10</v>
      </c>
      <c r="AI94" s="14">
        <f>IF('respostes SINDIC'!AH94=1,(IF('respostes SINDIC'!$AS94=2021,variables!$E$38,IF('respostes SINDIC'!$AS94=2022,variables!$F$38))),0)</f>
        <v>25</v>
      </c>
      <c r="AJ94" s="20">
        <f>IF('respostes SINDIC'!AI94=1,(IF('respostes SINDIC'!$AS94=2021,variables!$E$39,IF('respostes SINDIC'!$AS94=2022,variables!$F$39))),0)</f>
        <v>20</v>
      </c>
      <c r="AK94" s="14">
        <f>IF('respostes SINDIC'!AJ94=1,(IF('respostes SINDIC'!$AS94=2021,variables!$E$40,IF('respostes SINDIC'!$AS94=2022,variables!$F$40))),0)</f>
        <v>25</v>
      </c>
      <c r="AL94" s="8">
        <f>IF('respostes SINDIC'!AK94=0,(IF('respostes SINDIC'!$AS94=2021,variables!$E$41,IF('respostes SINDIC'!$AS94=2022,variables!$F$41))),0)</f>
        <v>20</v>
      </c>
      <c r="AM94" s="20">
        <f>IF('respostes SINDIC'!AL94=1,(IF('respostes SINDIC'!$AS94=2021,variables!$E$42,IF('respostes SINDIC'!$AS94=2022,variables!$F$42))),0)</f>
        <v>10</v>
      </c>
      <c r="AN94" s="11">
        <f>IF('respostes SINDIC'!AM94=1,(IF('respostes SINDIC'!$AS94=2021,variables!$E$43,IF('respostes SINDIC'!$AS94=2022,variables!$F$43))),0)</f>
        <v>0</v>
      </c>
      <c r="AO94" s="8">
        <f>IF('respostes SINDIC'!AN94=1,(IF('respostes SINDIC'!$AS94=2021,variables!$E$44,IF('respostes SINDIC'!$AS94=2022,variables!$F$44))),0)</f>
        <v>10</v>
      </c>
      <c r="AP94" s="8">
        <f>IF('respostes SINDIC'!AO94=1,(IF('respostes SINDIC'!$AS94=2021,variables!$E$45,IF('respostes SINDIC'!$AS94=2022,variables!$F$45))),0)</f>
        <v>20</v>
      </c>
      <c r="AQ94" s="20">
        <f>IF('respostes SINDIC'!AP94=1,(IF('respostes SINDIC'!$AS94=2021,variables!$E$46,IF('respostes SINDIC'!$AS94=2022,variables!$F$46))),0)</f>
        <v>0</v>
      </c>
      <c r="AT94">
        <v>2021</v>
      </c>
    </row>
    <row r="95" spans="1:46" x14ac:dyDescent="0.3">
      <c r="A95">
        <v>811410007</v>
      </c>
      <c r="B95" t="str">
        <f>VLOOKUP(A95,'ine i comarca'!$A$1:$H$367,6,0)</f>
        <v>Baix Llobregat</v>
      </c>
      <c r="C95" t="s">
        <v>145</v>
      </c>
      <c r="D95" t="s">
        <v>41</v>
      </c>
      <c r="E95" t="s">
        <v>42</v>
      </c>
      <c r="F95" t="s">
        <v>68</v>
      </c>
      <c r="G95" s="8">
        <f>IF('respostes SINDIC'!F95=1,(IF('respostes SINDIC'!$AS95=2021,variables!$E$10,IF('respostes SINDIC'!$AS95=2022,variables!$F$10))),0)</f>
        <v>7.5</v>
      </c>
      <c r="H95" s="8">
        <f>IF('respostes SINDIC'!G95=1,(IF('respostes SINDIC'!$AS95=2021,variables!$E$11,IF('respostes SINDIC'!$AS95=2022,variables!$F$11))),0)</f>
        <v>7.5</v>
      </c>
      <c r="I95" s="14">
        <f>IF('respostes SINDIC'!H95=1,(IF('respostes SINDIC'!$AS95=2021,variables!$E$12,IF('respostes SINDIC'!$AS95=2022,variables!$F$12))),0)</f>
        <v>25</v>
      </c>
      <c r="J95" s="11">
        <f>IF('respostes SINDIC'!I95=1,(IF('respostes SINDIC'!$AS95=2021,variables!$E$13,IF('respostes SINDIC'!$AS95=2022,variables!$F$13))),0)</f>
        <v>2.5</v>
      </c>
      <c r="K95" s="11">
        <f>IF('respostes SINDIC'!J95=1,(IF('respostes SINDIC'!$AS95=2021,variables!$E$14,IF('respostes SINDIC'!$AS95=2022,variables!$F$14))),0)</f>
        <v>0</v>
      </c>
      <c r="L95" s="11">
        <f>IF('respostes SINDIC'!K95=1,(IF('respostes SINDIC'!$AS95=2021,variables!$E$15,IF('respostes SINDIC'!$AS95=2022,variables!$F$15))),0)</f>
        <v>0</v>
      </c>
      <c r="M95" s="11">
        <f>IF('respostes SINDIC'!L95=1,(IF('respostes SINDIC'!$AS95=2021,variables!$E$16,IF('respostes SINDIC'!$AS95=2022,variables!$F$16))),0)</f>
        <v>0</v>
      </c>
      <c r="N95" s="11">
        <f>IF('respostes SINDIC'!M95=1,(IF('respostes SINDIC'!$AS95=2021,variables!$E$17,IF('respostes SINDIC'!$AS95=2022,variables!$F$17))),0)</f>
        <v>0</v>
      </c>
      <c r="O95" s="11">
        <f>IF('respostes SINDIC'!N95="Dintre de termini",(IF('respostes SINDIC'!$AS95=2021,variables!$E$18,IF('respostes SINDIC'!$AS95=2022,variables!$F$18))),0)</f>
        <v>20</v>
      </c>
      <c r="P95" s="16">
        <f>IF('respostes SINDIC'!O95="Null",0,(IF('respostes SINDIC'!$AS95=2021,variables!$E$20,IF('respostes SINDIC'!$AS95=2022,variables!$F$20))))</f>
        <v>25</v>
      </c>
      <c r="Q95" s="16">
        <f>IF('respostes SINDIC'!P95=1,(IF('respostes SINDIC'!$AS95=2021,variables!$E$20,IF('respostes SINDIC'!$AS95=2022,variables!$F$20))),0)</f>
        <v>25</v>
      </c>
      <c r="R95" s="16">
        <f>IF('respostes SINDIC'!Q95=1,(IF('respostes SINDIC'!$AS95=2021,variables!$E$21,IF('respostes SINDIC'!$AS95=2022,variables!$F$21))),0)</f>
        <v>0</v>
      </c>
      <c r="S95" s="16">
        <f>IF('respostes SINDIC'!R95=1,(IF('respostes SINDIC'!$AS95=2021,variables!$E$22,IF('respostes SINDIC'!$AS95=2022,variables!$F$22))),0)</f>
        <v>0</v>
      </c>
      <c r="T95" s="11">
        <f>IF('respostes SINDIC'!S95=1,(IF('respostes SINDIC'!$AS95=2021,variables!$E$23,IF('respostes SINDIC'!$AS95=2022,variables!$F$23))),0)</f>
        <v>35</v>
      </c>
      <c r="U95" s="14">
        <f>IF('respostes SINDIC'!T95=1,(IF('respostes SINDIC'!$AS95=2021,variables!$E$24,IF('respostes SINDIC'!$AS95=2022,variables!$F$24))),0)</f>
        <v>25</v>
      </c>
      <c r="V95" s="8">
        <f>IF('respostes SINDIC'!U95=1,(IF('respostes SINDIC'!$AS95=2021,variables!$E$25,IF('respostes SINDIC'!$AS95=2022,variables!$F$25))),0)</f>
        <v>20</v>
      </c>
      <c r="W95" s="8">
        <f>IF('respostes SINDIC'!V95=1,(IF('respostes SINDIC'!$AS95=2021,variables!$E$26,IF('respostes SINDIC'!$AS95=2022,variables!$F$26))),0)</f>
        <v>5</v>
      </c>
      <c r="X95" s="8">
        <f>IF('respostes SINDIC'!W95=1,(IF('respostes SINDIC'!$AS95=2021,variables!$E$27,IF('respostes SINDIC'!$AS95=2022,variables!$F$27))),0)</f>
        <v>10</v>
      </c>
      <c r="Y95" s="11">
        <f>IF('respostes SINDIC'!X95=1,(IF('respostes SINDIC'!$AS95=2021,variables!$E$28,IF('respostes SINDIC'!$AS95=2022,variables!$F$28))),0)</f>
        <v>0</v>
      </c>
      <c r="Z95" s="11">
        <f>IF('respostes SINDIC'!Y95=1,(IF('respostes SINDIC'!$AS95=2021,variables!$E$29,IF('respostes SINDIC'!$AS95=2022,variables!$F$29))),0)</f>
        <v>30</v>
      </c>
      <c r="AA95" s="18">
        <f>IF('respostes SINDIC'!Z95=1,(IF('respostes SINDIC'!$AS95=2021,variables!$E$30,IF('respostes SINDIC'!$AS95=2022,variables!$F$30))),0)</f>
        <v>0</v>
      </c>
      <c r="AB95" s="18">
        <f>IF('respostes SINDIC'!AA95=1,(IF('respostes SINDIC'!$AS95=2021,variables!$E$31,IF('respostes SINDIC'!$AS95=2022,variables!$F$31))),0)</f>
        <v>0</v>
      </c>
      <c r="AC95" s="18">
        <f>IF('respostes SINDIC'!AB95=1,(IF('respostes SINDIC'!$AS95=2021,variables!$E$32,IF('respostes SINDIC'!$AS95=2022,variables!$F$32))),0)</f>
        <v>0</v>
      </c>
      <c r="AD95" s="18">
        <f>IF('respostes SINDIC'!AC95=1,(IF('respostes SINDIC'!$AS95=2021,variables!$E$33,IF('respostes SINDIC'!$AS95=2022,variables!$F$33))),0)</f>
        <v>0</v>
      </c>
      <c r="AE95" s="20">
        <f>IF('respostes SINDIC'!AD95=1,(IF('respostes SINDIC'!$AS95=2021,variables!$E$34,IF('respostes SINDIC'!$AS95=2022,variables!$F$34))),0)</f>
        <v>0</v>
      </c>
      <c r="AF95" s="20">
        <f>IF('respostes SINDIC'!AE95=1,(IF('respostes SINDIC'!$AS95=2021,variables!$E$35,IF('respostes SINDIC'!$AS95=2022,variables!$F$35))),0)</f>
        <v>0</v>
      </c>
      <c r="AG95" s="20">
        <f>IF('respostes SINDIC'!AF95=1,(IF('respostes SINDIC'!$AS95=2021,variables!$E$36,IF('respostes SINDIC'!$AS95=2022,variables!$F$36))),0)</f>
        <v>0</v>
      </c>
      <c r="AH95" s="20">
        <f>IF('respostes SINDIC'!AG95=1,(IF('respostes SINDIC'!$AS95=2021,variables!$E$37,IF('respostes SINDIC'!$AS95=2022,variables!$F$37))),0)</f>
        <v>0</v>
      </c>
      <c r="AI95" s="14">
        <f>IF('respostes SINDIC'!AH95=1,(IF('respostes SINDIC'!$AS95=2021,variables!$E$38,IF('respostes SINDIC'!$AS95=2022,variables!$F$38))),0)</f>
        <v>25</v>
      </c>
      <c r="AJ95" s="20">
        <f>IF('respostes SINDIC'!AI95=1,(IF('respostes SINDIC'!$AS95=2021,variables!$E$39,IF('respostes SINDIC'!$AS95=2022,variables!$F$39))),0)</f>
        <v>20</v>
      </c>
      <c r="AK95" s="14">
        <f>IF('respostes SINDIC'!AJ95=1,(IF('respostes SINDIC'!$AS95=2021,variables!$E$40,IF('respostes SINDIC'!$AS95=2022,variables!$F$40))),0)</f>
        <v>25</v>
      </c>
      <c r="AL95" s="8">
        <f>IF('respostes SINDIC'!AK95=0,(IF('respostes SINDIC'!$AS95=2021,variables!$E$41,IF('respostes SINDIC'!$AS95=2022,variables!$F$41))),0)</f>
        <v>0</v>
      </c>
      <c r="AM95" s="20">
        <f>IF('respostes SINDIC'!AL95=1,(IF('respostes SINDIC'!$AS95=2021,variables!$E$42,IF('respostes SINDIC'!$AS95=2022,variables!$F$42))),0)</f>
        <v>10</v>
      </c>
      <c r="AN95" s="11">
        <f>IF('respostes SINDIC'!AM95=1,(IF('respostes SINDIC'!$AS95=2021,variables!$E$43,IF('respostes SINDIC'!$AS95=2022,variables!$F$43))),0)</f>
        <v>0</v>
      </c>
      <c r="AO95" s="8">
        <f>IF('respostes SINDIC'!AN95=1,(IF('respostes SINDIC'!$AS95=2021,variables!$E$44,IF('respostes SINDIC'!$AS95=2022,variables!$F$44))),0)</f>
        <v>10</v>
      </c>
      <c r="AP95" s="8">
        <f>IF('respostes SINDIC'!AO95=1,(IF('respostes SINDIC'!$AS95=2021,variables!$E$45,IF('respostes SINDIC'!$AS95=2022,variables!$F$45))),0)</f>
        <v>20</v>
      </c>
      <c r="AQ95" s="20">
        <f>IF('respostes SINDIC'!AP95=1,(IF('respostes SINDIC'!$AS95=2021,variables!$E$46,IF('respostes SINDIC'!$AS95=2022,variables!$F$46))),0)</f>
        <v>0</v>
      </c>
      <c r="AT95">
        <v>2021</v>
      </c>
    </row>
    <row r="96" spans="1:46" x14ac:dyDescent="0.3">
      <c r="A96">
        <v>811540003</v>
      </c>
      <c r="B96" t="str">
        <f>VLOOKUP(A96,'ine i comarca'!$A$1:$H$367,6,0)</f>
        <v>Vallès Oriental</v>
      </c>
      <c r="C96" t="s">
        <v>146</v>
      </c>
      <c r="D96" t="s">
        <v>41</v>
      </c>
      <c r="E96" t="s">
        <v>42</v>
      </c>
      <c r="F96" t="s">
        <v>48</v>
      </c>
      <c r="G96" s="8">
        <f>IF('respostes SINDIC'!F96=1,(IF('respostes SINDIC'!$AS96=2021,variables!$E$10,IF('respostes SINDIC'!$AS96=2022,variables!$F$10))),0)</f>
        <v>7.5</v>
      </c>
      <c r="H96" s="8">
        <f>IF('respostes SINDIC'!G96=1,(IF('respostes SINDIC'!$AS96=2021,variables!$E$11,IF('respostes SINDIC'!$AS96=2022,variables!$F$11))),0)</f>
        <v>0</v>
      </c>
      <c r="I96" s="14">
        <f>IF('respostes SINDIC'!H96=1,(IF('respostes SINDIC'!$AS96=2021,variables!$E$12,IF('respostes SINDIC'!$AS96=2022,variables!$F$12))),0)</f>
        <v>25</v>
      </c>
      <c r="J96" s="11">
        <f>IF('respostes SINDIC'!I96=1,(IF('respostes SINDIC'!$AS96=2021,variables!$E$13,IF('respostes SINDIC'!$AS96=2022,variables!$F$13))),0)</f>
        <v>2.5</v>
      </c>
      <c r="K96" s="11">
        <f>IF('respostes SINDIC'!J96=1,(IF('respostes SINDIC'!$AS96=2021,variables!$E$14,IF('respostes SINDIC'!$AS96=2022,variables!$F$14))),0)</f>
        <v>0</v>
      </c>
      <c r="L96" s="11">
        <f>IF('respostes SINDIC'!K96=1,(IF('respostes SINDIC'!$AS96=2021,variables!$E$15,IF('respostes SINDIC'!$AS96=2022,variables!$F$15))),0)</f>
        <v>0</v>
      </c>
      <c r="M96" s="11">
        <f>IF('respostes SINDIC'!L96=1,(IF('respostes SINDIC'!$AS96=2021,variables!$E$16,IF('respostes SINDIC'!$AS96=2022,variables!$F$16))),0)</f>
        <v>0</v>
      </c>
      <c r="N96" s="11">
        <f>IF('respostes SINDIC'!M96=1,(IF('respostes SINDIC'!$AS96=2021,variables!$E$17,IF('respostes SINDIC'!$AS96=2022,variables!$F$17))),0)</f>
        <v>0</v>
      </c>
      <c r="O96" s="11">
        <f>IF('respostes SINDIC'!N96="Dintre de termini",(IF('respostes SINDIC'!$AS96=2021,variables!$E$18,IF('respostes SINDIC'!$AS96=2022,variables!$F$18))),0)</f>
        <v>0</v>
      </c>
      <c r="P96" s="16">
        <f>IF('respostes SINDIC'!O96="Null",0,(IF('respostes SINDIC'!$AS96=2021,variables!$E$20,IF('respostes SINDIC'!$AS96=2022,variables!$F$20))))</f>
        <v>0</v>
      </c>
      <c r="Q96" s="16">
        <f>IF('respostes SINDIC'!P96=1,(IF('respostes SINDIC'!$AS96=2021,variables!$E$20,IF('respostes SINDIC'!$AS96=2022,variables!$F$20))),0)</f>
        <v>0</v>
      </c>
      <c r="R96" s="16">
        <f>IF('respostes SINDIC'!Q96=1,(IF('respostes SINDIC'!$AS96=2021,variables!$E$21,IF('respostes SINDIC'!$AS96=2022,variables!$F$21))),0)</f>
        <v>0</v>
      </c>
      <c r="S96" s="16">
        <f>IF('respostes SINDIC'!R96=1,(IF('respostes SINDIC'!$AS96=2021,variables!$E$22,IF('respostes SINDIC'!$AS96=2022,variables!$F$22))),0)</f>
        <v>0</v>
      </c>
      <c r="T96" s="11">
        <f>IF('respostes SINDIC'!S96=1,(IF('respostes SINDIC'!$AS96=2021,variables!$E$23,IF('respostes SINDIC'!$AS96=2022,variables!$F$23))),0)</f>
        <v>0</v>
      </c>
      <c r="U96" s="14">
        <f>IF('respostes SINDIC'!T96=1,(IF('respostes SINDIC'!$AS96=2021,variables!$E$24,IF('respostes SINDIC'!$AS96=2022,variables!$F$24))),0)</f>
        <v>0</v>
      </c>
      <c r="V96" s="8">
        <f>IF('respostes SINDIC'!U96=1,(IF('respostes SINDIC'!$AS96=2021,variables!$E$25,IF('respostes SINDIC'!$AS96=2022,variables!$F$25))),0)</f>
        <v>20</v>
      </c>
      <c r="W96" s="8">
        <f>IF('respostes SINDIC'!V96=1,(IF('respostes SINDIC'!$AS96=2021,variables!$E$26,IF('respostes SINDIC'!$AS96=2022,variables!$F$26))),0)</f>
        <v>5</v>
      </c>
      <c r="X96" s="8">
        <f>IF('respostes SINDIC'!W96=1,(IF('respostes SINDIC'!$AS96=2021,variables!$E$27,IF('respostes SINDIC'!$AS96=2022,variables!$F$27))),0)</f>
        <v>10</v>
      </c>
      <c r="Y96" s="11">
        <f>IF('respostes SINDIC'!X96=1,(IF('respostes SINDIC'!$AS96=2021,variables!$E$28,IF('respostes SINDIC'!$AS96=2022,variables!$F$28))),0)</f>
        <v>0</v>
      </c>
      <c r="Z96" s="11">
        <f>IF('respostes SINDIC'!Y96=1,(IF('respostes SINDIC'!$AS96=2021,variables!$E$29,IF('respostes SINDIC'!$AS96=2022,variables!$F$29))),0)</f>
        <v>0</v>
      </c>
      <c r="AA96" s="18">
        <f>IF('respostes SINDIC'!Z96=1,(IF('respostes SINDIC'!$AS96=2021,variables!$E$30,IF('respostes SINDIC'!$AS96=2022,variables!$F$30))),0)</f>
        <v>0</v>
      </c>
      <c r="AB96" s="18">
        <f>IF('respostes SINDIC'!AA96=1,(IF('respostes SINDIC'!$AS96=2021,variables!$E$31,IF('respostes SINDIC'!$AS96=2022,variables!$F$31))),0)</f>
        <v>0</v>
      </c>
      <c r="AC96" s="18">
        <f>IF('respostes SINDIC'!AB96=1,(IF('respostes SINDIC'!$AS96=2021,variables!$E$32,IF('respostes SINDIC'!$AS96=2022,variables!$F$32))),0)</f>
        <v>0</v>
      </c>
      <c r="AD96" s="18">
        <f>IF('respostes SINDIC'!AC96=1,(IF('respostes SINDIC'!$AS96=2021,variables!$E$33,IF('respostes SINDIC'!$AS96=2022,variables!$F$33))),0)</f>
        <v>0</v>
      </c>
      <c r="AE96" s="20">
        <f>IF('respostes SINDIC'!AD96=1,(IF('respostes SINDIC'!$AS96=2021,variables!$E$34,IF('respostes SINDIC'!$AS96=2022,variables!$F$34))),0)</f>
        <v>0</v>
      </c>
      <c r="AF96" s="20">
        <f>IF('respostes SINDIC'!AE96=1,(IF('respostes SINDIC'!$AS96=2021,variables!$E$35,IF('respostes SINDIC'!$AS96=2022,variables!$F$35))),0)</f>
        <v>20</v>
      </c>
      <c r="AG96" s="20">
        <f>IF('respostes SINDIC'!AF96=1,(IF('respostes SINDIC'!$AS96=2021,variables!$E$36,IF('respostes SINDIC'!$AS96=2022,variables!$F$36))),0)</f>
        <v>0</v>
      </c>
      <c r="AH96" s="20">
        <f>IF('respostes SINDIC'!AG96=1,(IF('respostes SINDIC'!$AS96=2021,variables!$E$37,IF('respostes SINDIC'!$AS96=2022,variables!$F$37))),0)</f>
        <v>10</v>
      </c>
      <c r="AI96" s="14">
        <f>IF('respostes SINDIC'!AH96=1,(IF('respostes SINDIC'!$AS96=2021,variables!$E$38,IF('respostes SINDIC'!$AS96=2022,variables!$F$38))),0)</f>
        <v>25</v>
      </c>
      <c r="AJ96" s="20">
        <f>IF('respostes SINDIC'!AI96=1,(IF('respostes SINDIC'!$AS96=2021,variables!$E$39,IF('respostes SINDIC'!$AS96=2022,variables!$F$39))),0)</f>
        <v>20</v>
      </c>
      <c r="AK96" s="14">
        <f>IF('respostes SINDIC'!AJ96=1,(IF('respostes SINDIC'!$AS96=2021,variables!$E$40,IF('respostes SINDIC'!$AS96=2022,variables!$F$40))),0)</f>
        <v>0</v>
      </c>
      <c r="AL96" s="8">
        <f>IF('respostes SINDIC'!AK96=0,(IF('respostes SINDIC'!$AS96=2021,variables!$E$41,IF('respostes SINDIC'!$AS96=2022,variables!$F$41))),0)</f>
        <v>0</v>
      </c>
      <c r="AM96" s="20">
        <f>IF('respostes SINDIC'!AL96=1,(IF('respostes SINDIC'!$AS96=2021,variables!$E$42,IF('respostes SINDIC'!$AS96=2022,variables!$F$42))),0)</f>
        <v>0</v>
      </c>
      <c r="AN96" s="11">
        <f>IF('respostes SINDIC'!AM96=1,(IF('respostes SINDIC'!$AS96=2021,variables!$E$43,IF('respostes SINDIC'!$AS96=2022,variables!$F$43))),0)</f>
        <v>0</v>
      </c>
      <c r="AO96" s="8">
        <f>IF('respostes SINDIC'!AN96=1,(IF('respostes SINDIC'!$AS96=2021,variables!$E$44,IF('respostes SINDIC'!$AS96=2022,variables!$F$44))),0)</f>
        <v>0</v>
      </c>
      <c r="AP96" s="8">
        <f>IF('respostes SINDIC'!AO96=1,(IF('respostes SINDIC'!$AS96=2021,variables!$E$45,IF('respostes SINDIC'!$AS96=2022,variables!$F$45))),0)</f>
        <v>0</v>
      </c>
      <c r="AQ96" s="20">
        <f>IF('respostes SINDIC'!AP96=1,(IF('respostes SINDIC'!$AS96=2021,variables!$E$46,IF('respostes SINDIC'!$AS96=2022,variables!$F$46))),0)</f>
        <v>0</v>
      </c>
      <c r="AT96">
        <v>2021</v>
      </c>
    </row>
    <row r="97" spans="1:46" x14ac:dyDescent="0.3">
      <c r="A97">
        <v>811670005</v>
      </c>
      <c r="B97" t="str">
        <f>VLOOKUP(A97,'ine i comarca'!$A$1:$H$367,6,0)</f>
        <v>Osona</v>
      </c>
      <c r="C97" t="s">
        <v>147</v>
      </c>
      <c r="D97" t="s">
        <v>41</v>
      </c>
      <c r="E97" t="s">
        <v>42</v>
      </c>
      <c r="F97" t="s">
        <v>48</v>
      </c>
      <c r="G97" s="8">
        <f>IF('respostes SINDIC'!F97=1,(IF('respostes SINDIC'!$AS97=2021,variables!$E$10,IF('respostes SINDIC'!$AS97=2022,variables!$F$10))),0)</f>
        <v>7.5</v>
      </c>
      <c r="H97" s="8">
        <f>IF('respostes SINDIC'!G97=1,(IF('respostes SINDIC'!$AS97=2021,variables!$E$11,IF('respostes SINDIC'!$AS97=2022,variables!$F$11))),0)</f>
        <v>7.5</v>
      </c>
      <c r="I97" s="14">
        <f>IF('respostes SINDIC'!H97=1,(IF('respostes SINDIC'!$AS97=2021,variables!$E$12,IF('respostes SINDIC'!$AS97=2022,variables!$F$12))),0)</f>
        <v>25</v>
      </c>
      <c r="J97" s="11">
        <f>IF('respostes SINDIC'!I97=1,(IF('respostes SINDIC'!$AS97=2021,variables!$E$13,IF('respostes SINDIC'!$AS97=2022,variables!$F$13))),0)</f>
        <v>2.5</v>
      </c>
      <c r="K97" s="11">
        <f>IF('respostes SINDIC'!J97=1,(IF('respostes SINDIC'!$AS97=2021,variables!$E$14,IF('respostes SINDIC'!$AS97=2022,variables!$F$14))),0)</f>
        <v>0</v>
      </c>
      <c r="L97" s="11">
        <f>IF('respostes SINDIC'!K97=1,(IF('respostes SINDIC'!$AS97=2021,variables!$E$15,IF('respostes SINDIC'!$AS97=2022,variables!$F$15))),0)</f>
        <v>0</v>
      </c>
      <c r="M97" s="11">
        <f>IF('respostes SINDIC'!L97=1,(IF('respostes SINDIC'!$AS97=2021,variables!$E$16,IF('respostes SINDIC'!$AS97=2022,variables!$F$16))),0)</f>
        <v>0</v>
      </c>
      <c r="N97" s="11">
        <f>IF('respostes SINDIC'!M97=1,(IF('respostes SINDIC'!$AS97=2021,variables!$E$17,IF('respostes SINDIC'!$AS97=2022,variables!$F$17))),0)</f>
        <v>0</v>
      </c>
      <c r="O97" s="11">
        <f>IF('respostes SINDIC'!N97="Dintre de termini",(IF('respostes SINDIC'!$AS97=2021,variables!$E$18,IF('respostes SINDIC'!$AS97=2022,variables!$F$18))),0)</f>
        <v>20</v>
      </c>
      <c r="P97" s="16">
        <f>IF('respostes SINDIC'!O97="Null",0,(IF('respostes SINDIC'!$AS97=2021,variables!$E$20,IF('respostes SINDIC'!$AS97=2022,variables!$F$20))))</f>
        <v>25</v>
      </c>
      <c r="Q97" s="16">
        <f>IF('respostes SINDIC'!P97=1,(IF('respostes SINDIC'!$AS97=2021,variables!$E$20,IF('respostes SINDIC'!$AS97=2022,variables!$F$20))),0)</f>
        <v>25</v>
      </c>
      <c r="R97" s="16">
        <f>IF('respostes SINDIC'!Q97=1,(IF('respostes SINDIC'!$AS97=2021,variables!$E$21,IF('respostes SINDIC'!$AS97=2022,variables!$F$21))),0)</f>
        <v>0</v>
      </c>
      <c r="S97" s="16">
        <f>IF('respostes SINDIC'!R97=1,(IF('respostes SINDIC'!$AS97=2021,variables!$E$22,IF('respostes SINDIC'!$AS97=2022,variables!$F$22))),0)</f>
        <v>0</v>
      </c>
      <c r="T97" s="11">
        <f>IF('respostes SINDIC'!S97=1,(IF('respostes SINDIC'!$AS97=2021,variables!$E$23,IF('respostes SINDIC'!$AS97=2022,variables!$F$23))),0)</f>
        <v>35</v>
      </c>
      <c r="U97" s="14">
        <f>IF('respostes SINDIC'!T97=1,(IF('respostes SINDIC'!$AS97=2021,variables!$E$24,IF('respostes SINDIC'!$AS97=2022,variables!$F$24))),0)</f>
        <v>25</v>
      </c>
      <c r="V97" s="8">
        <f>IF('respostes SINDIC'!U97=1,(IF('respostes SINDIC'!$AS97=2021,variables!$E$25,IF('respostes SINDIC'!$AS97=2022,variables!$F$25))),0)</f>
        <v>0</v>
      </c>
      <c r="W97" s="8">
        <f>IF('respostes SINDIC'!V97=1,(IF('respostes SINDIC'!$AS97=2021,variables!$E$26,IF('respostes SINDIC'!$AS97=2022,variables!$F$26))),0)</f>
        <v>5</v>
      </c>
      <c r="X97" s="8">
        <f>IF('respostes SINDIC'!W97=1,(IF('respostes SINDIC'!$AS97=2021,variables!$E$27,IF('respostes SINDIC'!$AS97=2022,variables!$F$27))),0)</f>
        <v>10</v>
      </c>
      <c r="Y97" s="11">
        <f>IF('respostes SINDIC'!X97=1,(IF('respostes SINDIC'!$AS97=2021,variables!$E$28,IF('respostes SINDIC'!$AS97=2022,variables!$F$28))),0)</f>
        <v>0</v>
      </c>
      <c r="Z97" s="11">
        <f>IF('respostes SINDIC'!Y97=1,(IF('respostes SINDIC'!$AS97=2021,variables!$E$29,IF('respostes SINDIC'!$AS97=2022,variables!$F$29))),0)</f>
        <v>30</v>
      </c>
      <c r="AA97" s="18">
        <f>IF('respostes SINDIC'!Z97=1,(IF('respostes SINDIC'!$AS97=2021,variables!$E$30,IF('respostes SINDIC'!$AS97=2022,variables!$F$30))),0)</f>
        <v>25</v>
      </c>
      <c r="AB97" s="18">
        <f>IF('respostes SINDIC'!AA97=1,(IF('respostes SINDIC'!$AS97=2021,variables!$E$31,IF('respostes SINDIC'!$AS97=2022,variables!$F$31))),0)</f>
        <v>0</v>
      </c>
      <c r="AC97" s="18">
        <f>IF('respostes SINDIC'!AB97=1,(IF('respostes SINDIC'!$AS97=2021,variables!$E$32,IF('respostes SINDIC'!$AS97=2022,variables!$F$32))),0)</f>
        <v>0</v>
      </c>
      <c r="AD97" s="18">
        <f>IF('respostes SINDIC'!AC97=1,(IF('respostes SINDIC'!$AS97=2021,variables!$E$33,IF('respostes SINDIC'!$AS97=2022,variables!$F$33))),0)</f>
        <v>0</v>
      </c>
      <c r="AE97" s="20">
        <f>IF('respostes SINDIC'!AD97=1,(IF('respostes SINDIC'!$AS97=2021,variables!$E$34,IF('respostes SINDIC'!$AS97=2022,variables!$F$34))),0)</f>
        <v>0</v>
      </c>
      <c r="AF97" s="20">
        <f>IF('respostes SINDIC'!AE97=1,(IF('respostes SINDIC'!$AS97=2021,variables!$E$35,IF('respostes SINDIC'!$AS97=2022,variables!$F$35))),0)</f>
        <v>0</v>
      </c>
      <c r="AG97" s="20">
        <f>IF('respostes SINDIC'!AF97=1,(IF('respostes SINDIC'!$AS97=2021,variables!$E$36,IF('respostes SINDIC'!$AS97=2022,variables!$F$36))),0)</f>
        <v>0</v>
      </c>
      <c r="AH97" s="20">
        <f>IF('respostes SINDIC'!AG97=1,(IF('respostes SINDIC'!$AS97=2021,variables!$E$37,IF('respostes SINDIC'!$AS97=2022,variables!$F$37))),0)</f>
        <v>0</v>
      </c>
      <c r="AI97" s="14">
        <f>IF('respostes SINDIC'!AH97=1,(IF('respostes SINDIC'!$AS97=2021,variables!$E$38,IF('respostes SINDIC'!$AS97=2022,variables!$F$38))),0)</f>
        <v>25</v>
      </c>
      <c r="AJ97" s="20">
        <f>IF('respostes SINDIC'!AI97=1,(IF('respostes SINDIC'!$AS97=2021,variables!$E$39,IF('respostes SINDIC'!$AS97=2022,variables!$F$39))),0)</f>
        <v>0</v>
      </c>
      <c r="AK97" s="14">
        <f>IF('respostes SINDIC'!AJ97=1,(IF('respostes SINDIC'!$AS97=2021,variables!$E$40,IF('respostes SINDIC'!$AS97=2022,variables!$F$40))),0)</f>
        <v>25</v>
      </c>
      <c r="AL97" s="8">
        <f>IF('respostes SINDIC'!AK97=0,(IF('respostes SINDIC'!$AS97=2021,variables!$E$41,IF('respostes SINDIC'!$AS97=2022,variables!$F$41))),0)</f>
        <v>0</v>
      </c>
      <c r="AM97" s="20">
        <f>IF('respostes SINDIC'!AL97=1,(IF('respostes SINDIC'!$AS97=2021,variables!$E$42,IF('respostes SINDIC'!$AS97=2022,variables!$F$42))),0)</f>
        <v>10</v>
      </c>
      <c r="AN97" s="11">
        <f>IF('respostes SINDIC'!AM97=1,(IF('respostes SINDIC'!$AS97=2021,variables!$E$43,IF('respostes SINDIC'!$AS97=2022,variables!$F$43))),0)</f>
        <v>0</v>
      </c>
      <c r="AO97" s="8">
        <f>IF('respostes SINDIC'!AN97=1,(IF('respostes SINDIC'!$AS97=2021,variables!$E$44,IF('respostes SINDIC'!$AS97=2022,variables!$F$44))),0)</f>
        <v>0</v>
      </c>
      <c r="AP97" s="8">
        <f>IF('respostes SINDIC'!AO97=1,(IF('respostes SINDIC'!$AS97=2021,variables!$E$45,IF('respostes SINDIC'!$AS97=2022,variables!$F$45))),0)</f>
        <v>0</v>
      </c>
      <c r="AQ97" s="20">
        <f>IF('respostes SINDIC'!AP97=1,(IF('respostes SINDIC'!$AS97=2021,variables!$E$46,IF('respostes SINDIC'!$AS97=2022,variables!$F$46))),0)</f>
        <v>0</v>
      </c>
      <c r="AT97">
        <v>2021</v>
      </c>
    </row>
    <row r="98" spans="1:46" x14ac:dyDescent="0.3">
      <c r="A98">
        <v>811730008</v>
      </c>
      <c r="B98" t="str">
        <f>VLOOKUP(A98,'ine i comarca'!$A$1:$H$367,6,0)</f>
        <v>Osona</v>
      </c>
      <c r="C98" t="s">
        <v>148</v>
      </c>
      <c r="D98" t="s">
        <v>41</v>
      </c>
      <c r="E98" t="s">
        <v>42</v>
      </c>
      <c r="F98" t="s">
        <v>48</v>
      </c>
      <c r="G98" s="8">
        <f>IF('respostes SINDIC'!F98=1,(IF('respostes SINDIC'!$AS98=2021,variables!$E$10,IF('respostes SINDIC'!$AS98=2022,variables!$F$10))),0)</f>
        <v>7.5</v>
      </c>
      <c r="H98" s="8">
        <f>IF('respostes SINDIC'!G98=1,(IF('respostes SINDIC'!$AS98=2021,variables!$E$11,IF('respostes SINDIC'!$AS98=2022,variables!$F$11))),0)</f>
        <v>7.5</v>
      </c>
      <c r="I98" s="14">
        <f>IF('respostes SINDIC'!H98=1,(IF('respostes SINDIC'!$AS98=2021,variables!$E$12,IF('respostes SINDIC'!$AS98=2022,variables!$F$12))),0)</f>
        <v>25</v>
      </c>
      <c r="J98" s="11">
        <f>IF('respostes SINDIC'!I98=1,(IF('respostes SINDIC'!$AS98=2021,variables!$E$13,IF('respostes SINDIC'!$AS98=2022,variables!$F$13))),0)</f>
        <v>2.5</v>
      </c>
      <c r="K98" s="11">
        <f>IF('respostes SINDIC'!J98=1,(IF('respostes SINDIC'!$AS98=2021,variables!$E$14,IF('respostes SINDIC'!$AS98=2022,variables!$F$14))),0)</f>
        <v>0</v>
      </c>
      <c r="L98" s="11">
        <f>IF('respostes SINDIC'!K98=1,(IF('respostes SINDIC'!$AS98=2021,variables!$E$15,IF('respostes SINDIC'!$AS98=2022,variables!$F$15))),0)</f>
        <v>0</v>
      </c>
      <c r="M98" s="11">
        <f>IF('respostes SINDIC'!L98=1,(IF('respostes SINDIC'!$AS98=2021,variables!$E$16,IF('respostes SINDIC'!$AS98=2022,variables!$F$16))),0)</f>
        <v>0</v>
      </c>
      <c r="N98" s="11">
        <f>IF('respostes SINDIC'!M98=1,(IF('respostes SINDIC'!$AS98=2021,variables!$E$17,IF('respostes SINDIC'!$AS98=2022,variables!$F$17))),0)</f>
        <v>0</v>
      </c>
      <c r="O98" s="11">
        <f>IF('respostes SINDIC'!N98="Dintre de termini",(IF('respostes SINDIC'!$AS98=2021,variables!$E$18,IF('respostes SINDIC'!$AS98=2022,variables!$F$18))),0)</f>
        <v>20</v>
      </c>
      <c r="P98" s="16">
        <f>IF('respostes SINDIC'!O98="Null",0,(IF('respostes SINDIC'!$AS98=2021,variables!$E$20,IF('respostes SINDIC'!$AS98=2022,variables!$F$20))))</f>
        <v>25</v>
      </c>
      <c r="Q98" s="16">
        <f>IF('respostes SINDIC'!P98=1,(IF('respostes SINDIC'!$AS98=2021,variables!$E$20,IF('respostes SINDIC'!$AS98=2022,variables!$F$20))),0)</f>
        <v>25</v>
      </c>
      <c r="R98" s="16">
        <f>IF('respostes SINDIC'!Q98=1,(IF('respostes SINDIC'!$AS98=2021,variables!$E$21,IF('respostes SINDIC'!$AS98=2022,variables!$F$21))),0)</f>
        <v>0</v>
      </c>
      <c r="S98" s="16">
        <f>IF('respostes SINDIC'!R98=1,(IF('respostes SINDIC'!$AS98=2021,variables!$E$22,IF('respostes SINDIC'!$AS98=2022,variables!$F$22))),0)</f>
        <v>0</v>
      </c>
      <c r="T98" s="11">
        <f>IF('respostes SINDIC'!S98=1,(IF('respostes SINDIC'!$AS98=2021,variables!$E$23,IF('respostes SINDIC'!$AS98=2022,variables!$F$23))),0)</f>
        <v>35</v>
      </c>
      <c r="U98" s="14">
        <f>IF('respostes SINDIC'!T98=1,(IF('respostes SINDIC'!$AS98=2021,variables!$E$24,IF('respostes SINDIC'!$AS98=2022,variables!$F$24))),0)</f>
        <v>25</v>
      </c>
      <c r="V98" s="8">
        <f>IF('respostes SINDIC'!U98=1,(IF('respostes SINDIC'!$AS98=2021,variables!$E$25,IF('respostes SINDIC'!$AS98=2022,variables!$F$25))),0)</f>
        <v>20</v>
      </c>
      <c r="W98" s="8">
        <f>IF('respostes SINDIC'!V98=1,(IF('respostes SINDIC'!$AS98=2021,variables!$E$26,IF('respostes SINDIC'!$AS98=2022,variables!$F$26))),0)</f>
        <v>5</v>
      </c>
      <c r="X98" s="8">
        <f>IF('respostes SINDIC'!W98=1,(IF('respostes SINDIC'!$AS98=2021,variables!$E$27,IF('respostes SINDIC'!$AS98=2022,variables!$F$27))),0)</f>
        <v>10</v>
      </c>
      <c r="Y98" s="11">
        <f>IF('respostes SINDIC'!X98=1,(IF('respostes SINDIC'!$AS98=2021,variables!$E$28,IF('respostes SINDIC'!$AS98=2022,variables!$F$28))),0)</f>
        <v>0</v>
      </c>
      <c r="Z98" s="11">
        <f>IF('respostes SINDIC'!Y98=1,(IF('respostes SINDIC'!$AS98=2021,variables!$E$29,IF('respostes SINDIC'!$AS98=2022,variables!$F$29))),0)</f>
        <v>30</v>
      </c>
      <c r="AA98" s="18">
        <f>IF('respostes SINDIC'!Z98=1,(IF('respostes SINDIC'!$AS98=2021,variables!$E$30,IF('respostes SINDIC'!$AS98=2022,variables!$F$30))),0)</f>
        <v>25</v>
      </c>
      <c r="AB98" s="18">
        <f>IF('respostes SINDIC'!AA98=1,(IF('respostes SINDIC'!$AS98=2021,variables!$E$31,IF('respostes SINDIC'!$AS98=2022,variables!$F$31))),0)</f>
        <v>25</v>
      </c>
      <c r="AC98" s="18">
        <f>IF('respostes SINDIC'!AB98=1,(IF('respostes SINDIC'!$AS98=2021,variables!$E$32,IF('respostes SINDIC'!$AS98=2022,variables!$F$32))),0)</f>
        <v>25</v>
      </c>
      <c r="AD98" s="18">
        <f>IF('respostes SINDIC'!AC98=1,(IF('respostes SINDIC'!$AS98=2021,variables!$E$33,IF('respostes SINDIC'!$AS98=2022,variables!$F$33))),0)</f>
        <v>0</v>
      </c>
      <c r="AE98" s="20">
        <f>IF('respostes SINDIC'!AD98=1,(IF('respostes SINDIC'!$AS98=2021,variables!$E$34,IF('respostes SINDIC'!$AS98=2022,variables!$F$34))),0)</f>
        <v>0</v>
      </c>
      <c r="AF98" s="20">
        <f>IF('respostes SINDIC'!AE98=1,(IF('respostes SINDIC'!$AS98=2021,variables!$E$35,IF('respostes SINDIC'!$AS98=2022,variables!$F$35))),0)</f>
        <v>0</v>
      </c>
      <c r="AG98" s="20">
        <f>IF('respostes SINDIC'!AF98=1,(IF('respostes SINDIC'!$AS98=2021,variables!$E$36,IF('respostes SINDIC'!$AS98=2022,variables!$F$36))),0)</f>
        <v>0</v>
      </c>
      <c r="AH98" s="20">
        <f>IF('respostes SINDIC'!AG98=1,(IF('respostes SINDIC'!$AS98=2021,variables!$E$37,IF('respostes SINDIC'!$AS98=2022,variables!$F$37))),0)</f>
        <v>0</v>
      </c>
      <c r="AI98" s="14">
        <f>IF('respostes SINDIC'!AH98=1,(IF('respostes SINDIC'!$AS98=2021,variables!$E$38,IF('respostes SINDIC'!$AS98=2022,variables!$F$38))),0)</f>
        <v>25</v>
      </c>
      <c r="AJ98" s="20">
        <f>IF('respostes SINDIC'!AI98=1,(IF('respostes SINDIC'!$AS98=2021,variables!$E$39,IF('respostes SINDIC'!$AS98=2022,variables!$F$39))),0)</f>
        <v>20</v>
      </c>
      <c r="AK98" s="14">
        <f>IF('respostes SINDIC'!AJ98=1,(IF('respostes SINDIC'!$AS98=2021,variables!$E$40,IF('respostes SINDIC'!$AS98=2022,variables!$F$40))),0)</f>
        <v>25</v>
      </c>
      <c r="AL98" s="8">
        <f>IF('respostes SINDIC'!AK98=0,(IF('respostes SINDIC'!$AS98=2021,variables!$E$41,IF('respostes SINDIC'!$AS98=2022,variables!$F$41))),0)</f>
        <v>0</v>
      </c>
      <c r="AM98" s="20">
        <f>IF('respostes SINDIC'!AL98=1,(IF('respostes SINDIC'!$AS98=2021,variables!$E$42,IF('respostes SINDIC'!$AS98=2022,variables!$F$42))),0)</f>
        <v>10</v>
      </c>
      <c r="AN98" s="11">
        <f>IF('respostes SINDIC'!AM98=1,(IF('respostes SINDIC'!$AS98=2021,variables!$E$43,IF('respostes SINDIC'!$AS98=2022,variables!$F$43))),0)</f>
        <v>0</v>
      </c>
      <c r="AO98" s="8">
        <f>IF('respostes SINDIC'!AN98=1,(IF('respostes SINDIC'!$AS98=2021,variables!$E$44,IF('respostes SINDIC'!$AS98=2022,variables!$F$44))),0)</f>
        <v>0</v>
      </c>
      <c r="AP98" s="8">
        <f>IF('respostes SINDIC'!AO98=1,(IF('respostes SINDIC'!$AS98=2021,variables!$E$45,IF('respostes SINDIC'!$AS98=2022,variables!$F$45))),0)</f>
        <v>0</v>
      </c>
      <c r="AQ98" s="20">
        <f>IF('respostes SINDIC'!AP98=1,(IF('respostes SINDIC'!$AS98=2021,variables!$E$46,IF('respostes SINDIC'!$AS98=2022,variables!$F$46))),0)</f>
        <v>0</v>
      </c>
      <c r="AT98">
        <v>2021</v>
      </c>
    </row>
    <row r="99" spans="1:46" x14ac:dyDescent="0.3">
      <c r="A99">
        <v>811890004</v>
      </c>
      <c r="B99" t="str">
        <f>VLOOKUP(A99,'ine i comarca'!$A$1:$H$367,6,0)</f>
        <v>Maresme</v>
      </c>
      <c r="C99" t="s">
        <v>149</v>
      </c>
      <c r="D99" t="s">
        <v>41</v>
      </c>
      <c r="E99" t="s">
        <v>42</v>
      </c>
      <c r="F99" t="s">
        <v>68</v>
      </c>
      <c r="G99" s="8">
        <f>IF('respostes SINDIC'!F99=1,(IF('respostes SINDIC'!$AS99=2021,variables!$E$10,IF('respostes SINDIC'!$AS99=2022,variables!$F$10))),0)</f>
        <v>7.5</v>
      </c>
      <c r="H99" s="8">
        <f>IF('respostes SINDIC'!G99=1,(IF('respostes SINDIC'!$AS99=2021,variables!$E$11,IF('respostes SINDIC'!$AS99=2022,variables!$F$11))),0)</f>
        <v>7.5</v>
      </c>
      <c r="I99" s="14">
        <f>IF('respostes SINDIC'!H99=1,(IF('respostes SINDIC'!$AS99=2021,variables!$E$12,IF('respostes SINDIC'!$AS99=2022,variables!$F$12))),0)</f>
        <v>25</v>
      </c>
      <c r="J99" s="11">
        <f>IF('respostes SINDIC'!I99=1,(IF('respostes SINDIC'!$AS99=2021,variables!$E$13,IF('respostes SINDIC'!$AS99=2022,variables!$F$13))),0)</f>
        <v>2.5</v>
      </c>
      <c r="K99" s="11">
        <f>IF('respostes SINDIC'!J99=1,(IF('respostes SINDIC'!$AS99=2021,variables!$E$14,IF('respostes SINDIC'!$AS99=2022,variables!$F$14))),0)</f>
        <v>2.5</v>
      </c>
      <c r="L99" s="11">
        <f>IF('respostes SINDIC'!K99=1,(IF('respostes SINDIC'!$AS99=2021,variables!$E$15,IF('respostes SINDIC'!$AS99=2022,variables!$F$15))),0)</f>
        <v>2.5</v>
      </c>
      <c r="M99" s="11">
        <f>IF('respostes SINDIC'!L99=1,(IF('respostes SINDIC'!$AS99=2021,variables!$E$16,IF('respostes SINDIC'!$AS99=2022,variables!$F$16))),0)</f>
        <v>2.5</v>
      </c>
      <c r="N99" s="11">
        <f>IF('respostes SINDIC'!M99=1,(IF('respostes SINDIC'!$AS99=2021,variables!$E$17,IF('respostes SINDIC'!$AS99=2022,variables!$F$17))),0)</f>
        <v>2.5</v>
      </c>
      <c r="O99" s="11">
        <f>IF('respostes SINDIC'!N99="Dintre de termini",(IF('respostes SINDIC'!$AS99=2021,variables!$E$18,IF('respostes SINDIC'!$AS99=2022,variables!$F$18))),0)</f>
        <v>20</v>
      </c>
      <c r="P99" s="16">
        <f>IF('respostes SINDIC'!O99="Null",0,(IF('respostes SINDIC'!$AS99=2021,variables!$E$20,IF('respostes SINDIC'!$AS99=2022,variables!$F$20))))</f>
        <v>25</v>
      </c>
      <c r="Q99" s="16">
        <f>IF('respostes SINDIC'!P99=1,(IF('respostes SINDIC'!$AS99=2021,variables!$E$20,IF('respostes SINDIC'!$AS99=2022,variables!$F$20))),0)</f>
        <v>25</v>
      </c>
      <c r="R99" s="16">
        <f>IF('respostes SINDIC'!Q99=1,(IF('respostes SINDIC'!$AS99=2021,variables!$E$21,IF('respostes SINDIC'!$AS99=2022,variables!$F$21))),0)</f>
        <v>25</v>
      </c>
      <c r="S99" s="16">
        <f>IF('respostes SINDIC'!R99=1,(IF('respostes SINDIC'!$AS99=2021,variables!$E$22,IF('respostes SINDIC'!$AS99=2022,variables!$F$22))),0)</f>
        <v>25</v>
      </c>
      <c r="T99" s="11">
        <f>IF('respostes SINDIC'!S99=1,(IF('respostes SINDIC'!$AS99=2021,variables!$E$23,IF('respostes SINDIC'!$AS99=2022,variables!$F$23))),0)</f>
        <v>35</v>
      </c>
      <c r="U99" s="14">
        <f>IF('respostes SINDIC'!T99=1,(IF('respostes SINDIC'!$AS99=2021,variables!$E$24,IF('respostes SINDIC'!$AS99=2022,variables!$F$24))),0)</f>
        <v>25</v>
      </c>
      <c r="V99" s="8">
        <f>IF('respostes SINDIC'!U99=1,(IF('respostes SINDIC'!$AS99=2021,variables!$E$25,IF('respostes SINDIC'!$AS99=2022,variables!$F$25))),0)</f>
        <v>20</v>
      </c>
      <c r="W99" s="8">
        <f>IF('respostes SINDIC'!V99=1,(IF('respostes SINDIC'!$AS99=2021,variables!$E$26,IF('respostes SINDIC'!$AS99=2022,variables!$F$26))),0)</f>
        <v>5</v>
      </c>
      <c r="X99" s="8">
        <f>IF('respostes SINDIC'!W99=1,(IF('respostes SINDIC'!$AS99=2021,variables!$E$27,IF('respostes SINDIC'!$AS99=2022,variables!$F$27))),0)</f>
        <v>10</v>
      </c>
      <c r="Y99" s="11">
        <f>IF('respostes SINDIC'!X99=1,(IF('respostes SINDIC'!$AS99=2021,variables!$E$28,IF('respostes SINDIC'!$AS99=2022,variables!$F$28))),0)</f>
        <v>2.5</v>
      </c>
      <c r="Z99" s="11">
        <f>IF('respostes SINDIC'!Y99=1,(IF('respostes SINDIC'!$AS99=2021,variables!$E$29,IF('respostes SINDIC'!$AS99=2022,variables!$F$29))),0)</f>
        <v>30</v>
      </c>
      <c r="AA99" s="18">
        <f>IF('respostes SINDIC'!Z99=1,(IF('respostes SINDIC'!$AS99=2021,variables!$E$30,IF('respostes SINDIC'!$AS99=2022,variables!$F$30))),0)</f>
        <v>25</v>
      </c>
      <c r="AB99" s="18">
        <f>IF('respostes SINDIC'!AA99=1,(IF('respostes SINDIC'!$AS99=2021,variables!$E$31,IF('respostes SINDIC'!$AS99=2022,variables!$F$31))),0)</f>
        <v>0</v>
      </c>
      <c r="AC99" s="18">
        <f>IF('respostes SINDIC'!AB99=1,(IF('respostes SINDIC'!$AS99=2021,variables!$E$32,IF('respostes SINDIC'!$AS99=2022,variables!$F$32))),0)</f>
        <v>0</v>
      </c>
      <c r="AD99" s="18">
        <f>IF('respostes SINDIC'!AC99=1,(IF('respostes SINDIC'!$AS99=2021,variables!$E$33,IF('respostes SINDIC'!$AS99=2022,variables!$F$33))),0)</f>
        <v>25</v>
      </c>
      <c r="AE99" s="20">
        <f>IF('respostes SINDIC'!AD99=1,(IF('respostes SINDIC'!$AS99=2021,variables!$E$34,IF('respostes SINDIC'!$AS99=2022,variables!$F$34))),0)</f>
        <v>0</v>
      </c>
      <c r="AF99" s="20">
        <f>IF('respostes SINDIC'!AE99=1,(IF('respostes SINDIC'!$AS99=2021,variables!$E$35,IF('respostes SINDIC'!$AS99=2022,variables!$F$35))),0)</f>
        <v>20</v>
      </c>
      <c r="AG99" s="20">
        <f>IF('respostes SINDIC'!AF99=1,(IF('respostes SINDIC'!$AS99=2021,variables!$E$36,IF('respostes SINDIC'!$AS99=2022,variables!$F$36))),0)</f>
        <v>0</v>
      </c>
      <c r="AH99" s="20">
        <f>IF('respostes SINDIC'!AG99=1,(IF('respostes SINDIC'!$AS99=2021,variables!$E$37,IF('respostes SINDIC'!$AS99=2022,variables!$F$37))),0)</f>
        <v>10</v>
      </c>
      <c r="AI99" s="14">
        <f>IF('respostes SINDIC'!AH99=1,(IF('respostes SINDIC'!$AS99=2021,variables!$E$38,IF('respostes SINDIC'!$AS99=2022,variables!$F$38))),0)</f>
        <v>25</v>
      </c>
      <c r="AJ99" s="20">
        <f>IF('respostes SINDIC'!AI99=1,(IF('respostes SINDIC'!$AS99=2021,variables!$E$39,IF('respostes SINDIC'!$AS99=2022,variables!$F$39))),0)</f>
        <v>20</v>
      </c>
      <c r="AK99" s="14">
        <f>IF('respostes SINDIC'!AJ99=1,(IF('respostes SINDIC'!$AS99=2021,variables!$E$40,IF('respostes SINDIC'!$AS99=2022,variables!$F$40))),0)</f>
        <v>25</v>
      </c>
      <c r="AL99" s="8">
        <f>IF('respostes SINDIC'!AK99=0,(IF('respostes SINDIC'!$AS99=2021,variables!$E$41,IF('respostes SINDIC'!$AS99=2022,variables!$F$41))),0)</f>
        <v>20</v>
      </c>
      <c r="AM99" s="20">
        <f>IF('respostes SINDIC'!AL99=1,(IF('respostes SINDIC'!$AS99=2021,variables!$E$42,IF('respostes SINDIC'!$AS99=2022,variables!$F$42))),0)</f>
        <v>10</v>
      </c>
      <c r="AN99" s="11">
        <f>IF('respostes SINDIC'!AM99=1,(IF('respostes SINDIC'!$AS99=2021,variables!$E$43,IF('respostes SINDIC'!$AS99=2022,variables!$F$43))),0)</f>
        <v>0</v>
      </c>
      <c r="AO99" s="8">
        <f>IF('respostes SINDIC'!AN99=1,(IF('respostes SINDIC'!$AS99=2021,variables!$E$44,IF('respostes SINDIC'!$AS99=2022,variables!$F$44))),0)</f>
        <v>10</v>
      </c>
      <c r="AP99" s="8">
        <f>IF('respostes SINDIC'!AO99=1,(IF('respostes SINDIC'!$AS99=2021,variables!$E$45,IF('respostes SINDIC'!$AS99=2022,variables!$F$45))),0)</f>
        <v>20</v>
      </c>
      <c r="AQ99" s="20">
        <f>IF('respostes SINDIC'!AP99=1,(IF('respostes SINDIC'!$AS99=2021,variables!$E$46,IF('respostes SINDIC'!$AS99=2022,variables!$F$46))),0)</f>
        <v>0</v>
      </c>
      <c r="AT99">
        <v>2021</v>
      </c>
    </row>
    <row r="100" spans="1:46" x14ac:dyDescent="0.3">
      <c r="A100">
        <v>811920002</v>
      </c>
      <c r="B100" t="str">
        <f>VLOOKUP(A100,'ine i comarca'!$A$1:$H$367,6,0)</f>
        <v>Anoia</v>
      </c>
      <c r="C100" t="s">
        <v>150</v>
      </c>
      <c r="D100" t="s">
        <v>41</v>
      </c>
      <c r="E100" t="s">
        <v>42</v>
      </c>
      <c r="F100" t="s">
        <v>43</v>
      </c>
      <c r="G100" s="8">
        <f>IF('respostes SINDIC'!F100=1,(IF('respostes SINDIC'!$AS100=2021,variables!$E$10,IF('respostes SINDIC'!$AS100=2022,variables!$F$10))),0)</f>
        <v>7.5</v>
      </c>
      <c r="H100" s="8">
        <f>IF('respostes SINDIC'!G100=1,(IF('respostes SINDIC'!$AS100=2021,variables!$E$11,IF('respostes SINDIC'!$AS100=2022,variables!$F$11))),0)</f>
        <v>7.5</v>
      </c>
      <c r="I100" s="14">
        <f>IF('respostes SINDIC'!H100=1,(IF('respostes SINDIC'!$AS100=2021,variables!$E$12,IF('respostes SINDIC'!$AS100=2022,variables!$F$12))),0)</f>
        <v>25</v>
      </c>
      <c r="J100" s="11">
        <f>IF('respostes SINDIC'!I100=1,(IF('respostes SINDIC'!$AS100=2021,variables!$E$13,IF('respostes SINDIC'!$AS100=2022,variables!$F$13))),0)</f>
        <v>2.5</v>
      </c>
      <c r="K100" s="11">
        <f>IF('respostes SINDIC'!J100=1,(IF('respostes SINDIC'!$AS100=2021,variables!$E$14,IF('respostes SINDIC'!$AS100=2022,variables!$F$14))),0)</f>
        <v>0</v>
      </c>
      <c r="L100" s="11">
        <f>IF('respostes SINDIC'!K100=1,(IF('respostes SINDIC'!$AS100=2021,variables!$E$15,IF('respostes SINDIC'!$AS100=2022,variables!$F$15))),0)</f>
        <v>0</v>
      </c>
      <c r="M100" s="11">
        <f>IF('respostes SINDIC'!L100=1,(IF('respostes SINDIC'!$AS100=2021,variables!$E$16,IF('respostes SINDIC'!$AS100=2022,variables!$F$16))),0)</f>
        <v>0</v>
      </c>
      <c r="N100" s="11">
        <f>IF('respostes SINDIC'!M100=1,(IF('respostes SINDIC'!$AS100=2021,variables!$E$17,IF('respostes SINDIC'!$AS100=2022,variables!$F$17))),0)</f>
        <v>0</v>
      </c>
      <c r="O100" s="11">
        <f>IF('respostes SINDIC'!N100="Dintre de termini",(IF('respostes SINDIC'!$AS100=2021,variables!$E$18,IF('respostes SINDIC'!$AS100=2022,variables!$F$18))),0)</f>
        <v>20</v>
      </c>
      <c r="P100" s="16">
        <f>IF('respostes SINDIC'!O100="Null",0,(IF('respostes SINDIC'!$AS100=2021,variables!$E$20,IF('respostes SINDIC'!$AS100=2022,variables!$F$20))))</f>
        <v>25</v>
      </c>
      <c r="Q100" s="16">
        <f>IF('respostes SINDIC'!P100=1,(IF('respostes SINDIC'!$AS100=2021,variables!$E$20,IF('respostes SINDIC'!$AS100=2022,variables!$F$20))),0)</f>
        <v>25</v>
      </c>
      <c r="R100" s="16">
        <f>IF('respostes SINDIC'!Q100=1,(IF('respostes SINDIC'!$AS100=2021,variables!$E$21,IF('respostes SINDIC'!$AS100=2022,variables!$F$21))),0)</f>
        <v>0</v>
      </c>
      <c r="S100" s="16">
        <f>IF('respostes SINDIC'!R100=1,(IF('respostes SINDIC'!$AS100=2021,variables!$E$22,IF('respostes SINDIC'!$AS100=2022,variables!$F$22))),0)</f>
        <v>0</v>
      </c>
      <c r="T100" s="11">
        <f>IF('respostes SINDIC'!S100=1,(IF('respostes SINDIC'!$AS100=2021,variables!$E$23,IF('respostes SINDIC'!$AS100=2022,variables!$F$23))),0)</f>
        <v>35</v>
      </c>
      <c r="U100" s="14">
        <f>IF('respostes SINDIC'!T100=1,(IF('respostes SINDIC'!$AS100=2021,variables!$E$24,IF('respostes SINDIC'!$AS100=2022,variables!$F$24))),0)</f>
        <v>25</v>
      </c>
      <c r="V100" s="8">
        <f>IF('respostes SINDIC'!U100=1,(IF('respostes SINDIC'!$AS100=2021,variables!$E$25,IF('respostes SINDIC'!$AS100=2022,variables!$F$25))),0)</f>
        <v>20</v>
      </c>
      <c r="W100" s="8">
        <f>IF('respostes SINDIC'!V100=1,(IF('respostes SINDIC'!$AS100=2021,variables!$E$26,IF('respostes SINDIC'!$AS100=2022,variables!$F$26))),0)</f>
        <v>5</v>
      </c>
      <c r="X100" s="8">
        <f>IF('respostes SINDIC'!W100=1,(IF('respostes SINDIC'!$AS100=2021,variables!$E$27,IF('respostes SINDIC'!$AS100=2022,variables!$F$27))),0)</f>
        <v>10</v>
      </c>
      <c r="Y100" s="11">
        <f>IF('respostes SINDIC'!X100=1,(IF('respostes SINDIC'!$AS100=2021,variables!$E$28,IF('respostes SINDIC'!$AS100=2022,variables!$F$28))),0)</f>
        <v>0</v>
      </c>
      <c r="Z100" s="11">
        <f>IF('respostes SINDIC'!Y100=1,(IF('respostes SINDIC'!$AS100=2021,variables!$E$29,IF('respostes SINDIC'!$AS100=2022,variables!$F$29))),0)</f>
        <v>30</v>
      </c>
      <c r="AA100" s="18">
        <f>IF('respostes SINDIC'!Z100=1,(IF('respostes SINDIC'!$AS100=2021,variables!$E$30,IF('respostes SINDIC'!$AS100=2022,variables!$F$30))),0)</f>
        <v>25</v>
      </c>
      <c r="AB100" s="18">
        <f>IF('respostes SINDIC'!AA100=1,(IF('respostes SINDIC'!$AS100=2021,variables!$E$31,IF('respostes SINDIC'!$AS100=2022,variables!$F$31))),0)</f>
        <v>25</v>
      </c>
      <c r="AC100" s="18">
        <f>IF('respostes SINDIC'!AB100=1,(IF('respostes SINDIC'!$AS100=2021,variables!$E$32,IF('respostes SINDIC'!$AS100=2022,variables!$F$32))),0)</f>
        <v>25</v>
      </c>
      <c r="AD100" s="18">
        <f>IF('respostes SINDIC'!AC100=1,(IF('respostes SINDIC'!$AS100=2021,variables!$E$33,IF('respostes SINDIC'!$AS100=2022,variables!$F$33))),0)</f>
        <v>0</v>
      </c>
      <c r="AE100" s="20">
        <f>IF('respostes SINDIC'!AD100=1,(IF('respostes SINDIC'!$AS100=2021,variables!$E$34,IF('respostes SINDIC'!$AS100=2022,variables!$F$34))),0)</f>
        <v>0</v>
      </c>
      <c r="AF100" s="20">
        <f>IF('respostes SINDIC'!AE100=1,(IF('respostes SINDIC'!$AS100=2021,variables!$E$35,IF('respostes SINDIC'!$AS100=2022,variables!$F$35))),0)</f>
        <v>0</v>
      </c>
      <c r="AG100" s="20">
        <f>IF('respostes SINDIC'!AF100=1,(IF('respostes SINDIC'!$AS100=2021,variables!$E$36,IF('respostes SINDIC'!$AS100=2022,variables!$F$36))),0)</f>
        <v>0</v>
      </c>
      <c r="AH100" s="20">
        <f>IF('respostes SINDIC'!AG100=1,(IF('respostes SINDIC'!$AS100=2021,variables!$E$37,IF('respostes SINDIC'!$AS100=2022,variables!$F$37))),0)</f>
        <v>0</v>
      </c>
      <c r="AI100" s="14">
        <f>IF('respostes SINDIC'!AH100=1,(IF('respostes SINDIC'!$AS100=2021,variables!$E$38,IF('respostes SINDIC'!$AS100=2022,variables!$F$38))),0)</f>
        <v>25</v>
      </c>
      <c r="AJ100" s="20">
        <f>IF('respostes SINDIC'!AI100=1,(IF('respostes SINDIC'!$AS100=2021,variables!$E$39,IF('respostes SINDIC'!$AS100=2022,variables!$F$39))),0)</f>
        <v>20</v>
      </c>
      <c r="AK100" s="14">
        <f>IF('respostes SINDIC'!AJ100=1,(IF('respostes SINDIC'!$AS100=2021,variables!$E$40,IF('respostes SINDIC'!$AS100=2022,variables!$F$40))),0)</f>
        <v>25</v>
      </c>
      <c r="AL100" s="8">
        <f>IF('respostes SINDIC'!AK100=0,(IF('respostes SINDIC'!$AS100=2021,variables!$E$41,IF('respostes SINDIC'!$AS100=2022,variables!$F$41))),0)</f>
        <v>0</v>
      </c>
      <c r="AM100" s="20">
        <f>IF('respostes SINDIC'!AL100=1,(IF('respostes SINDIC'!$AS100=2021,variables!$E$42,IF('respostes SINDIC'!$AS100=2022,variables!$F$42))),0)</f>
        <v>10</v>
      </c>
      <c r="AN100" s="11">
        <f>IF('respostes SINDIC'!AM100=1,(IF('respostes SINDIC'!$AS100=2021,variables!$E$43,IF('respostes SINDIC'!$AS100=2022,variables!$F$43))),0)</f>
        <v>0</v>
      </c>
      <c r="AO100" s="8">
        <f>IF('respostes SINDIC'!AN100=1,(IF('respostes SINDIC'!$AS100=2021,variables!$E$44,IF('respostes SINDIC'!$AS100=2022,variables!$F$44))),0)</f>
        <v>0</v>
      </c>
      <c r="AP100" s="8">
        <f>IF('respostes SINDIC'!AO100=1,(IF('respostes SINDIC'!$AS100=2021,variables!$E$45,IF('respostes SINDIC'!$AS100=2022,variables!$F$45))),0)</f>
        <v>0</v>
      </c>
      <c r="AQ100" s="20">
        <f>IF('respostes SINDIC'!AP100=1,(IF('respostes SINDIC'!$AS100=2021,variables!$E$46,IF('respostes SINDIC'!$AS100=2022,variables!$F$46))),0)</f>
        <v>0</v>
      </c>
      <c r="AT100">
        <v>2021</v>
      </c>
    </row>
    <row r="101" spans="1:46" x14ac:dyDescent="0.3">
      <c r="A101">
        <v>812060009</v>
      </c>
      <c r="B101" t="str">
        <f>VLOOKUP(A101,'ine i comarca'!$A$1:$H$367,6,0)</f>
        <v>Vallès Occidental</v>
      </c>
      <c r="C101" t="s">
        <v>151</v>
      </c>
      <c r="D101" t="s">
        <v>41</v>
      </c>
      <c r="E101" t="s">
        <v>42</v>
      </c>
      <c r="F101" t="s">
        <v>43</v>
      </c>
      <c r="G101" s="8">
        <f>IF('respostes SINDIC'!F101=1,(IF('respostes SINDIC'!$AS101=2021,variables!$E$10,IF('respostes SINDIC'!$AS101=2022,variables!$F$10))),0)</f>
        <v>7.5</v>
      </c>
      <c r="H101" s="8">
        <f>IF('respostes SINDIC'!G101=1,(IF('respostes SINDIC'!$AS101=2021,variables!$E$11,IF('respostes SINDIC'!$AS101=2022,variables!$F$11))),0)</f>
        <v>7.5</v>
      </c>
      <c r="I101" s="14">
        <f>IF('respostes SINDIC'!H101=1,(IF('respostes SINDIC'!$AS101=2021,variables!$E$12,IF('respostes SINDIC'!$AS101=2022,variables!$F$12))),0)</f>
        <v>25</v>
      </c>
      <c r="J101" s="11">
        <f>IF('respostes SINDIC'!I101=1,(IF('respostes SINDIC'!$AS101=2021,variables!$E$13,IF('respostes SINDIC'!$AS101=2022,variables!$F$13))),0)</f>
        <v>2.5</v>
      </c>
      <c r="K101" s="11">
        <f>IF('respostes SINDIC'!J101=1,(IF('respostes SINDIC'!$AS101=2021,variables!$E$14,IF('respostes SINDIC'!$AS101=2022,variables!$F$14))),0)</f>
        <v>0</v>
      </c>
      <c r="L101" s="11">
        <f>IF('respostes SINDIC'!K101=1,(IF('respostes SINDIC'!$AS101=2021,variables!$E$15,IF('respostes SINDIC'!$AS101=2022,variables!$F$15))),0)</f>
        <v>0</v>
      </c>
      <c r="M101" s="11">
        <f>IF('respostes SINDIC'!L101=1,(IF('respostes SINDIC'!$AS101=2021,variables!$E$16,IF('respostes SINDIC'!$AS101=2022,variables!$F$16))),0)</f>
        <v>0</v>
      </c>
      <c r="N101" s="11">
        <f>IF('respostes SINDIC'!M101=1,(IF('respostes SINDIC'!$AS101=2021,variables!$E$17,IF('respostes SINDIC'!$AS101=2022,variables!$F$17))),0)</f>
        <v>0</v>
      </c>
      <c r="O101" s="11">
        <f>IF('respostes SINDIC'!N101="Dintre de termini",(IF('respostes SINDIC'!$AS101=2021,variables!$E$18,IF('respostes SINDIC'!$AS101=2022,variables!$F$18))),0)</f>
        <v>0</v>
      </c>
      <c r="P101" s="16">
        <f>IF('respostes SINDIC'!O101="Null",0,(IF('respostes SINDIC'!$AS101=2021,variables!$E$20,IF('respostes SINDIC'!$AS101=2022,variables!$F$20))))</f>
        <v>25</v>
      </c>
      <c r="Q101" s="16">
        <f>IF('respostes SINDIC'!P101=1,(IF('respostes SINDIC'!$AS101=2021,variables!$E$20,IF('respostes SINDIC'!$AS101=2022,variables!$F$20))),0)</f>
        <v>25</v>
      </c>
      <c r="R101" s="16">
        <f>IF('respostes SINDIC'!Q101=1,(IF('respostes SINDIC'!$AS101=2021,variables!$E$21,IF('respostes SINDIC'!$AS101=2022,variables!$F$21))),0)</f>
        <v>0</v>
      </c>
      <c r="S101" s="16">
        <f>IF('respostes SINDIC'!R101=1,(IF('respostes SINDIC'!$AS101=2021,variables!$E$22,IF('respostes SINDIC'!$AS101=2022,variables!$F$22))),0)</f>
        <v>0</v>
      </c>
      <c r="T101" s="11">
        <f>IF('respostes SINDIC'!S101=1,(IF('respostes SINDIC'!$AS101=2021,variables!$E$23,IF('respostes SINDIC'!$AS101=2022,variables!$F$23))),0)</f>
        <v>35</v>
      </c>
      <c r="U101" s="14">
        <f>IF('respostes SINDIC'!T101=1,(IF('respostes SINDIC'!$AS101=2021,variables!$E$24,IF('respostes SINDIC'!$AS101=2022,variables!$F$24))),0)</f>
        <v>25</v>
      </c>
      <c r="V101" s="8">
        <f>IF('respostes SINDIC'!U101=1,(IF('respostes SINDIC'!$AS101=2021,variables!$E$25,IF('respostes SINDIC'!$AS101=2022,variables!$F$25))),0)</f>
        <v>20</v>
      </c>
      <c r="W101" s="8">
        <f>IF('respostes SINDIC'!V101=1,(IF('respostes SINDIC'!$AS101=2021,variables!$E$26,IF('respostes SINDIC'!$AS101=2022,variables!$F$26))),0)</f>
        <v>5</v>
      </c>
      <c r="X101" s="8">
        <f>IF('respostes SINDIC'!W101=1,(IF('respostes SINDIC'!$AS101=2021,variables!$E$27,IF('respostes SINDIC'!$AS101=2022,variables!$F$27))),0)</f>
        <v>10</v>
      </c>
      <c r="Y101" s="11">
        <f>IF('respostes SINDIC'!X101=1,(IF('respostes SINDIC'!$AS101=2021,variables!$E$28,IF('respostes SINDIC'!$AS101=2022,variables!$F$28))),0)</f>
        <v>0</v>
      </c>
      <c r="Z101" s="11">
        <f>IF('respostes SINDIC'!Y101=1,(IF('respostes SINDIC'!$AS101=2021,variables!$E$29,IF('respostes SINDIC'!$AS101=2022,variables!$F$29))),0)</f>
        <v>30</v>
      </c>
      <c r="AA101" s="18">
        <f>IF('respostes SINDIC'!Z101=1,(IF('respostes SINDIC'!$AS101=2021,variables!$E$30,IF('respostes SINDIC'!$AS101=2022,variables!$F$30))),0)</f>
        <v>25</v>
      </c>
      <c r="AB101" s="18">
        <f>IF('respostes SINDIC'!AA101=1,(IF('respostes SINDIC'!$AS101=2021,variables!$E$31,IF('respostes SINDIC'!$AS101=2022,variables!$F$31))),0)</f>
        <v>0</v>
      </c>
      <c r="AC101" s="18">
        <f>IF('respostes SINDIC'!AB101=1,(IF('respostes SINDIC'!$AS101=2021,variables!$E$32,IF('respostes SINDIC'!$AS101=2022,variables!$F$32))),0)</f>
        <v>25</v>
      </c>
      <c r="AD101" s="18">
        <f>IF('respostes SINDIC'!AC101=1,(IF('respostes SINDIC'!$AS101=2021,variables!$E$33,IF('respostes SINDIC'!$AS101=2022,variables!$F$33))),0)</f>
        <v>0</v>
      </c>
      <c r="AE101" s="20">
        <f>IF('respostes SINDIC'!AD101=1,(IF('respostes SINDIC'!$AS101=2021,variables!$E$34,IF('respostes SINDIC'!$AS101=2022,variables!$F$34))),0)</f>
        <v>0</v>
      </c>
      <c r="AF101" s="20">
        <f>IF('respostes SINDIC'!AE101=1,(IF('respostes SINDIC'!$AS101=2021,variables!$E$35,IF('respostes SINDIC'!$AS101=2022,variables!$F$35))),0)</f>
        <v>0</v>
      </c>
      <c r="AG101" s="20">
        <f>IF('respostes SINDIC'!AF101=1,(IF('respostes SINDIC'!$AS101=2021,variables!$E$36,IF('respostes SINDIC'!$AS101=2022,variables!$F$36))),0)</f>
        <v>0</v>
      </c>
      <c r="AH101" s="20">
        <f>IF('respostes SINDIC'!AG101=1,(IF('respostes SINDIC'!$AS101=2021,variables!$E$37,IF('respostes SINDIC'!$AS101=2022,variables!$F$37))),0)</f>
        <v>0</v>
      </c>
      <c r="AI101" s="14">
        <f>IF('respostes SINDIC'!AH101=1,(IF('respostes SINDIC'!$AS101=2021,variables!$E$38,IF('respostes SINDIC'!$AS101=2022,variables!$F$38))),0)</f>
        <v>25</v>
      </c>
      <c r="AJ101" s="20">
        <f>IF('respostes SINDIC'!AI101=1,(IF('respostes SINDIC'!$AS101=2021,variables!$E$39,IF('respostes SINDIC'!$AS101=2022,variables!$F$39))),0)</f>
        <v>20</v>
      </c>
      <c r="AK101" s="14">
        <f>IF('respostes SINDIC'!AJ101=1,(IF('respostes SINDIC'!$AS101=2021,variables!$E$40,IF('respostes SINDIC'!$AS101=2022,variables!$F$40))),0)</f>
        <v>25</v>
      </c>
      <c r="AL101" s="8">
        <f>IF('respostes SINDIC'!AK101=0,(IF('respostes SINDIC'!$AS101=2021,variables!$E$41,IF('respostes SINDIC'!$AS101=2022,variables!$F$41))),0)</f>
        <v>0</v>
      </c>
      <c r="AM101" s="20">
        <f>IF('respostes SINDIC'!AL101=1,(IF('respostes SINDIC'!$AS101=2021,variables!$E$42,IF('respostes SINDIC'!$AS101=2022,variables!$F$42))),0)</f>
        <v>10</v>
      </c>
      <c r="AN101" s="11">
        <f>IF('respostes SINDIC'!AM101=1,(IF('respostes SINDIC'!$AS101=2021,variables!$E$43,IF('respostes SINDIC'!$AS101=2022,variables!$F$43))),0)</f>
        <v>0</v>
      </c>
      <c r="AO101" s="8">
        <f>IF('respostes SINDIC'!AN101=1,(IF('respostes SINDIC'!$AS101=2021,variables!$E$44,IF('respostes SINDIC'!$AS101=2022,variables!$F$44))),0)</f>
        <v>0</v>
      </c>
      <c r="AP101" s="8">
        <f>IF('respostes SINDIC'!AO101=1,(IF('respostes SINDIC'!$AS101=2021,variables!$E$45,IF('respostes SINDIC'!$AS101=2022,variables!$F$45))),0)</f>
        <v>0</v>
      </c>
      <c r="AQ101" s="20">
        <f>IF('respostes SINDIC'!AP101=1,(IF('respostes SINDIC'!$AS101=2021,variables!$E$46,IF('respostes SINDIC'!$AS101=2022,variables!$F$46))),0)</f>
        <v>0</v>
      </c>
      <c r="AT101">
        <v>2021</v>
      </c>
    </row>
    <row r="102" spans="1:46" x14ac:dyDescent="0.3">
      <c r="A102">
        <v>812130008</v>
      </c>
      <c r="B102" t="e">
        <f>VLOOKUP(A102,'ine i comarca'!$A$1:$H$367,6,0)</f>
        <v>#N/A</v>
      </c>
      <c r="C102" t="s">
        <v>152</v>
      </c>
      <c r="D102" t="s">
        <v>41</v>
      </c>
      <c r="E102" t="s">
        <v>42</v>
      </c>
      <c r="F102" t="s">
        <v>61</v>
      </c>
      <c r="G102" s="8">
        <f>IF('respostes SINDIC'!F102=1,(IF('respostes SINDIC'!$AS102=2021,variables!$E$10,IF('respostes SINDIC'!$AS102=2022,variables!$F$10))),0)</f>
        <v>7.5</v>
      </c>
      <c r="H102" s="8">
        <f>IF('respostes SINDIC'!G102=1,(IF('respostes SINDIC'!$AS102=2021,variables!$E$11,IF('respostes SINDIC'!$AS102=2022,variables!$F$11))),0)</f>
        <v>7.5</v>
      </c>
      <c r="I102" s="14">
        <f>IF('respostes SINDIC'!H102=1,(IF('respostes SINDIC'!$AS102=2021,variables!$E$12,IF('respostes SINDIC'!$AS102=2022,variables!$F$12))),0)</f>
        <v>25</v>
      </c>
      <c r="J102" s="11">
        <f>IF('respostes SINDIC'!I102=1,(IF('respostes SINDIC'!$AS102=2021,variables!$E$13,IF('respostes SINDIC'!$AS102=2022,variables!$F$13))),0)</f>
        <v>2.5</v>
      </c>
      <c r="K102" s="11">
        <f>IF('respostes SINDIC'!J102=1,(IF('respostes SINDIC'!$AS102=2021,variables!$E$14,IF('respostes SINDIC'!$AS102=2022,variables!$F$14))),0)</f>
        <v>0</v>
      </c>
      <c r="L102" s="11">
        <f>IF('respostes SINDIC'!K102=1,(IF('respostes SINDIC'!$AS102=2021,variables!$E$15,IF('respostes SINDIC'!$AS102=2022,variables!$F$15))),0)</f>
        <v>2.5</v>
      </c>
      <c r="M102" s="11">
        <f>IF('respostes SINDIC'!L102=1,(IF('respostes SINDIC'!$AS102=2021,variables!$E$16,IF('respostes SINDIC'!$AS102=2022,variables!$F$16))),0)</f>
        <v>0</v>
      </c>
      <c r="N102" s="11">
        <f>IF('respostes SINDIC'!M102=1,(IF('respostes SINDIC'!$AS102=2021,variables!$E$17,IF('respostes SINDIC'!$AS102=2022,variables!$F$17))),0)</f>
        <v>2.5</v>
      </c>
      <c r="O102" s="11">
        <f>IF('respostes SINDIC'!N102="Dintre de termini",(IF('respostes SINDIC'!$AS102=2021,variables!$E$18,IF('respostes SINDIC'!$AS102=2022,variables!$F$18))),0)</f>
        <v>20</v>
      </c>
      <c r="P102" s="16">
        <f>IF('respostes SINDIC'!O102="Null",0,(IF('respostes SINDIC'!$AS102=2021,variables!$E$20,IF('respostes SINDIC'!$AS102=2022,variables!$F$20))))</f>
        <v>25</v>
      </c>
      <c r="Q102" s="16">
        <f>IF('respostes SINDIC'!P102=1,(IF('respostes SINDIC'!$AS102=2021,variables!$E$20,IF('respostes SINDIC'!$AS102=2022,variables!$F$20))),0)</f>
        <v>25</v>
      </c>
      <c r="R102" s="16">
        <f>IF('respostes SINDIC'!Q102=1,(IF('respostes SINDIC'!$AS102=2021,variables!$E$21,IF('respostes SINDIC'!$AS102=2022,variables!$F$21))),0)</f>
        <v>0</v>
      </c>
      <c r="S102" s="16">
        <f>IF('respostes SINDIC'!R102=1,(IF('respostes SINDIC'!$AS102=2021,variables!$E$22,IF('respostes SINDIC'!$AS102=2022,variables!$F$22))),0)</f>
        <v>0</v>
      </c>
      <c r="T102" s="11">
        <f>IF('respostes SINDIC'!S102=1,(IF('respostes SINDIC'!$AS102=2021,variables!$E$23,IF('respostes SINDIC'!$AS102=2022,variables!$F$23))),0)</f>
        <v>35</v>
      </c>
      <c r="U102" s="14">
        <f>IF('respostes SINDIC'!T102=1,(IF('respostes SINDIC'!$AS102=2021,variables!$E$24,IF('respostes SINDIC'!$AS102=2022,variables!$F$24))),0)</f>
        <v>25</v>
      </c>
      <c r="V102" s="8">
        <f>IF('respostes SINDIC'!U102=1,(IF('respostes SINDIC'!$AS102=2021,variables!$E$25,IF('respostes SINDIC'!$AS102=2022,variables!$F$25))),0)</f>
        <v>20</v>
      </c>
      <c r="W102" s="8">
        <f>IF('respostes SINDIC'!V102=1,(IF('respostes SINDIC'!$AS102=2021,variables!$E$26,IF('respostes SINDIC'!$AS102=2022,variables!$F$26))),0)</f>
        <v>5</v>
      </c>
      <c r="X102" s="8">
        <f>IF('respostes SINDIC'!W102=1,(IF('respostes SINDIC'!$AS102=2021,variables!$E$27,IF('respostes SINDIC'!$AS102=2022,variables!$F$27))),0)</f>
        <v>10</v>
      </c>
      <c r="Y102" s="11">
        <f>IF('respostes SINDIC'!X102=1,(IF('respostes SINDIC'!$AS102=2021,variables!$E$28,IF('respostes SINDIC'!$AS102=2022,variables!$F$28))),0)</f>
        <v>0</v>
      </c>
      <c r="Z102" s="11">
        <f>IF('respostes SINDIC'!Y102=1,(IF('respostes SINDIC'!$AS102=2021,variables!$E$29,IF('respostes SINDIC'!$AS102=2022,variables!$F$29))),0)</f>
        <v>30</v>
      </c>
      <c r="AA102" s="18">
        <f>IF('respostes SINDIC'!Z102=1,(IF('respostes SINDIC'!$AS102=2021,variables!$E$30,IF('respostes SINDIC'!$AS102=2022,variables!$F$30))),0)</f>
        <v>25</v>
      </c>
      <c r="AB102" s="18">
        <f>IF('respostes SINDIC'!AA102=1,(IF('respostes SINDIC'!$AS102=2021,variables!$E$31,IF('respostes SINDIC'!$AS102=2022,variables!$F$31))),0)</f>
        <v>0</v>
      </c>
      <c r="AC102" s="18">
        <f>IF('respostes SINDIC'!AB102=1,(IF('respostes SINDIC'!$AS102=2021,variables!$E$32,IF('respostes SINDIC'!$AS102=2022,variables!$F$32))),0)</f>
        <v>25</v>
      </c>
      <c r="AD102" s="18">
        <f>IF('respostes SINDIC'!AC102=1,(IF('respostes SINDIC'!$AS102=2021,variables!$E$33,IF('respostes SINDIC'!$AS102=2022,variables!$F$33))),0)</f>
        <v>0</v>
      </c>
      <c r="AE102" s="20">
        <f>IF('respostes SINDIC'!AD102=1,(IF('respostes SINDIC'!$AS102=2021,variables!$E$34,IF('respostes SINDIC'!$AS102=2022,variables!$F$34))),0)</f>
        <v>0</v>
      </c>
      <c r="AF102" s="20">
        <f>IF('respostes SINDIC'!AE102=1,(IF('respostes SINDIC'!$AS102=2021,variables!$E$35,IF('respostes SINDIC'!$AS102=2022,variables!$F$35))),0)</f>
        <v>20</v>
      </c>
      <c r="AG102" s="20">
        <f>IF('respostes SINDIC'!AF102=1,(IF('respostes SINDIC'!$AS102=2021,variables!$E$36,IF('respostes SINDIC'!$AS102=2022,variables!$F$36))),0)</f>
        <v>0</v>
      </c>
      <c r="AH102" s="20">
        <f>IF('respostes SINDIC'!AG102=1,(IF('respostes SINDIC'!$AS102=2021,variables!$E$37,IF('respostes SINDIC'!$AS102=2022,variables!$F$37))),0)</f>
        <v>10</v>
      </c>
      <c r="AI102" s="14">
        <f>IF('respostes SINDIC'!AH102=1,(IF('respostes SINDIC'!$AS102=2021,variables!$E$38,IF('respostes SINDIC'!$AS102=2022,variables!$F$38))),0)</f>
        <v>25</v>
      </c>
      <c r="AJ102" s="20">
        <f>IF('respostes SINDIC'!AI102=1,(IF('respostes SINDIC'!$AS102=2021,variables!$E$39,IF('respostes SINDIC'!$AS102=2022,variables!$F$39))),0)</f>
        <v>20</v>
      </c>
      <c r="AK102" s="14">
        <f>IF('respostes SINDIC'!AJ102=1,(IF('respostes SINDIC'!$AS102=2021,variables!$E$40,IF('respostes SINDIC'!$AS102=2022,variables!$F$40))),0)</f>
        <v>25</v>
      </c>
      <c r="AL102" s="8">
        <f>IF('respostes SINDIC'!AK102=0,(IF('respostes SINDIC'!$AS102=2021,variables!$E$41,IF('respostes SINDIC'!$AS102=2022,variables!$F$41))),0)</f>
        <v>20</v>
      </c>
      <c r="AM102" s="20">
        <f>IF('respostes SINDIC'!AL102=1,(IF('respostes SINDIC'!$AS102=2021,variables!$E$42,IF('respostes SINDIC'!$AS102=2022,variables!$F$42))),0)</f>
        <v>10</v>
      </c>
      <c r="AN102" s="11">
        <f>IF('respostes SINDIC'!AM102=1,(IF('respostes SINDIC'!$AS102=2021,variables!$E$43,IF('respostes SINDIC'!$AS102=2022,variables!$F$43))),0)</f>
        <v>0</v>
      </c>
      <c r="AO102" s="8">
        <f>IF('respostes SINDIC'!AN102=1,(IF('respostes SINDIC'!$AS102=2021,variables!$E$44,IF('respostes SINDIC'!$AS102=2022,variables!$F$44))),0)</f>
        <v>10</v>
      </c>
      <c r="AP102" s="8">
        <f>IF('respostes SINDIC'!AO102=1,(IF('respostes SINDIC'!$AS102=2021,variables!$E$45,IF('respostes SINDIC'!$AS102=2022,variables!$F$45))),0)</f>
        <v>20</v>
      </c>
      <c r="AQ102" s="20">
        <f>IF('respostes SINDIC'!AP102=1,(IF('respostes SINDIC'!$AS102=2021,variables!$E$46,IF('respostes SINDIC'!$AS102=2022,variables!$F$46))),0)</f>
        <v>0</v>
      </c>
      <c r="AT102">
        <v>2021</v>
      </c>
    </row>
    <row r="103" spans="1:46" x14ac:dyDescent="0.3">
      <c r="A103">
        <v>812280001</v>
      </c>
      <c r="B103" t="str">
        <f>VLOOKUP(A103,'ine i comarca'!$A$1:$H$367,6,0)</f>
        <v>Alt Penedès</v>
      </c>
      <c r="C103" t="s">
        <v>153</v>
      </c>
      <c r="D103" t="s">
        <v>41</v>
      </c>
      <c r="E103" t="s">
        <v>42</v>
      </c>
      <c r="F103" t="s">
        <v>48</v>
      </c>
      <c r="G103" s="8">
        <f>IF('respostes SINDIC'!F103=1,(IF('respostes SINDIC'!$AS103=2021,variables!$E$10,IF('respostes SINDIC'!$AS103=2022,variables!$F$10))),0)</f>
        <v>7.5</v>
      </c>
      <c r="H103" s="8">
        <f>IF('respostes SINDIC'!G103=1,(IF('respostes SINDIC'!$AS103=2021,variables!$E$11,IF('respostes SINDIC'!$AS103=2022,variables!$F$11))),0)</f>
        <v>7.5</v>
      </c>
      <c r="I103" s="14">
        <f>IF('respostes SINDIC'!H103=1,(IF('respostes SINDIC'!$AS103=2021,variables!$E$12,IF('respostes SINDIC'!$AS103=2022,variables!$F$12))),0)</f>
        <v>25</v>
      </c>
      <c r="J103" s="11">
        <f>IF('respostes SINDIC'!I103=1,(IF('respostes SINDIC'!$AS103=2021,variables!$E$13,IF('respostes SINDIC'!$AS103=2022,variables!$F$13))),0)</f>
        <v>0</v>
      </c>
      <c r="K103" s="11">
        <f>IF('respostes SINDIC'!J103=1,(IF('respostes SINDIC'!$AS103=2021,variables!$E$14,IF('respostes SINDIC'!$AS103=2022,variables!$F$14))),0)</f>
        <v>0</v>
      </c>
      <c r="L103" s="11">
        <f>IF('respostes SINDIC'!K103=1,(IF('respostes SINDIC'!$AS103=2021,variables!$E$15,IF('respostes SINDIC'!$AS103=2022,variables!$F$15))),0)</f>
        <v>0</v>
      </c>
      <c r="M103" s="11">
        <f>IF('respostes SINDIC'!L103=1,(IF('respostes SINDIC'!$AS103=2021,variables!$E$16,IF('respostes SINDIC'!$AS103=2022,variables!$F$16))),0)</f>
        <v>0</v>
      </c>
      <c r="N103" s="11">
        <f>IF('respostes SINDIC'!M103=1,(IF('respostes SINDIC'!$AS103=2021,variables!$E$17,IF('respostes SINDIC'!$AS103=2022,variables!$F$17))),0)</f>
        <v>0</v>
      </c>
      <c r="O103" s="11">
        <f>IF('respostes SINDIC'!N103="Dintre de termini",(IF('respostes SINDIC'!$AS103=2021,variables!$E$18,IF('respostes SINDIC'!$AS103=2022,variables!$F$18))),0)</f>
        <v>20</v>
      </c>
      <c r="P103" s="16">
        <f>IF('respostes SINDIC'!O103="Null",0,(IF('respostes SINDIC'!$AS103=2021,variables!$E$20,IF('respostes SINDIC'!$AS103=2022,variables!$F$20))))</f>
        <v>25</v>
      </c>
      <c r="Q103" s="16">
        <f>IF('respostes SINDIC'!P103=1,(IF('respostes SINDIC'!$AS103=2021,variables!$E$20,IF('respostes SINDIC'!$AS103=2022,variables!$F$20))),0)</f>
        <v>25</v>
      </c>
      <c r="R103" s="16">
        <f>IF('respostes SINDIC'!Q103=1,(IF('respostes SINDIC'!$AS103=2021,variables!$E$21,IF('respostes SINDIC'!$AS103=2022,variables!$F$21))),0)</f>
        <v>0</v>
      </c>
      <c r="S103" s="16">
        <f>IF('respostes SINDIC'!R103=1,(IF('respostes SINDIC'!$AS103=2021,variables!$E$22,IF('respostes SINDIC'!$AS103=2022,variables!$F$22))),0)</f>
        <v>0</v>
      </c>
      <c r="T103" s="11">
        <f>IF('respostes SINDIC'!S103=1,(IF('respostes SINDIC'!$AS103=2021,variables!$E$23,IF('respostes SINDIC'!$AS103=2022,variables!$F$23))),0)</f>
        <v>35</v>
      </c>
      <c r="U103" s="14">
        <f>IF('respostes SINDIC'!T103=1,(IF('respostes SINDIC'!$AS103=2021,variables!$E$24,IF('respostes SINDIC'!$AS103=2022,variables!$F$24))),0)</f>
        <v>25</v>
      </c>
      <c r="V103" s="8">
        <f>IF('respostes SINDIC'!U103=1,(IF('respostes SINDIC'!$AS103=2021,variables!$E$25,IF('respostes SINDIC'!$AS103=2022,variables!$F$25))),0)</f>
        <v>20</v>
      </c>
      <c r="W103" s="8">
        <f>IF('respostes SINDIC'!V103=1,(IF('respostes SINDIC'!$AS103=2021,variables!$E$26,IF('respostes SINDIC'!$AS103=2022,variables!$F$26))),0)</f>
        <v>5</v>
      </c>
      <c r="X103" s="8">
        <f>IF('respostes SINDIC'!W103=1,(IF('respostes SINDIC'!$AS103=2021,variables!$E$27,IF('respostes SINDIC'!$AS103=2022,variables!$F$27))),0)</f>
        <v>10</v>
      </c>
      <c r="Y103" s="11">
        <f>IF('respostes SINDIC'!X103=1,(IF('respostes SINDIC'!$AS103=2021,variables!$E$28,IF('respostes SINDIC'!$AS103=2022,variables!$F$28))),0)</f>
        <v>0</v>
      </c>
      <c r="Z103" s="11">
        <f>IF('respostes SINDIC'!Y103=1,(IF('respostes SINDIC'!$AS103=2021,variables!$E$29,IF('respostes SINDIC'!$AS103=2022,variables!$F$29))),0)</f>
        <v>30</v>
      </c>
      <c r="AA103" s="18">
        <f>IF('respostes SINDIC'!Z103=1,(IF('respostes SINDIC'!$AS103=2021,variables!$E$30,IF('respostes SINDIC'!$AS103=2022,variables!$F$30))),0)</f>
        <v>25</v>
      </c>
      <c r="AB103" s="18">
        <f>IF('respostes SINDIC'!AA103=1,(IF('respostes SINDIC'!$AS103=2021,variables!$E$31,IF('respostes SINDIC'!$AS103=2022,variables!$F$31))),0)</f>
        <v>0</v>
      </c>
      <c r="AC103" s="18">
        <f>IF('respostes SINDIC'!AB103=1,(IF('respostes SINDIC'!$AS103=2021,variables!$E$32,IF('respostes SINDIC'!$AS103=2022,variables!$F$32))),0)</f>
        <v>25</v>
      </c>
      <c r="AD103" s="18">
        <f>IF('respostes SINDIC'!AC103=1,(IF('respostes SINDIC'!$AS103=2021,variables!$E$33,IF('respostes SINDIC'!$AS103=2022,variables!$F$33))),0)</f>
        <v>0</v>
      </c>
      <c r="AE103" s="20">
        <f>IF('respostes SINDIC'!AD103=1,(IF('respostes SINDIC'!$AS103=2021,variables!$E$34,IF('respostes SINDIC'!$AS103=2022,variables!$F$34))),0)</f>
        <v>0</v>
      </c>
      <c r="AF103" s="20">
        <f>IF('respostes SINDIC'!AE103=1,(IF('respostes SINDIC'!$AS103=2021,variables!$E$35,IF('respostes SINDIC'!$AS103=2022,variables!$F$35))),0)</f>
        <v>0</v>
      </c>
      <c r="AG103" s="20">
        <f>IF('respostes SINDIC'!AF103=1,(IF('respostes SINDIC'!$AS103=2021,variables!$E$36,IF('respostes SINDIC'!$AS103=2022,variables!$F$36))),0)</f>
        <v>0</v>
      </c>
      <c r="AH103" s="20">
        <f>IF('respostes SINDIC'!AG103=1,(IF('respostes SINDIC'!$AS103=2021,variables!$E$37,IF('respostes SINDIC'!$AS103=2022,variables!$F$37))),0)</f>
        <v>0</v>
      </c>
      <c r="AI103" s="14">
        <f>IF('respostes SINDIC'!AH103=1,(IF('respostes SINDIC'!$AS103=2021,variables!$E$38,IF('respostes SINDIC'!$AS103=2022,variables!$F$38))),0)</f>
        <v>0</v>
      </c>
      <c r="AJ103" s="20">
        <f>IF('respostes SINDIC'!AI103=1,(IF('respostes SINDIC'!$AS103=2021,variables!$E$39,IF('respostes SINDIC'!$AS103=2022,variables!$F$39))),0)</f>
        <v>0</v>
      </c>
      <c r="AK103" s="14">
        <f>IF('respostes SINDIC'!AJ103=1,(IF('respostes SINDIC'!$AS103=2021,variables!$E$40,IF('respostes SINDIC'!$AS103=2022,variables!$F$40))),0)</f>
        <v>25</v>
      </c>
      <c r="AL103" s="8">
        <f>IF('respostes SINDIC'!AK103=0,(IF('respostes SINDIC'!$AS103=2021,variables!$E$41,IF('respostes SINDIC'!$AS103=2022,variables!$F$41))),0)</f>
        <v>0</v>
      </c>
      <c r="AM103" s="20">
        <f>IF('respostes SINDIC'!AL103=1,(IF('respostes SINDIC'!$AS103=2021,variables!$E$42,IF('respostes SINDIC'!$AS103=2022,variables!$F$42))),0)</f>
        <v>10</v>
      </c>
      <c r="AN103" s="11">
        <f>IF('respostes SINDIC'!AM103=1,(IF('respostes SINDIC'!$AS103=2021,variables!$E$43,IF('respostes SINDIC'!$AS103=2022,variables!$F$43))),0)</f>
        <v>0</v>
      </c>
      <c r="AO103" s="8">
        <f>IF('respostes SINDIC'!AN103=1,(IF('respostes SINDIC'!$AS103=2021,variables!$E$44,IF('respostes SINDIC'!$AS103=2022,variables!$F$44))),0)</f>
        <v>0</v>
      </c>
      <c r="AP103" s="8">
        <f>IF('respostes SINDIC'!AO103=1,(IF('respostes SINDIC'!$AS103=2021,variables!$E$45,IF('respostes SINDIC'!$AS103=2022,variables!$F$45))),0)</f>
        <v>0</v>
      </c>
      <c r="AQ103" s="20">
        <f>IF('respostes SINDIC'!AP103=1,(IF('respostes SINDIC'!$AS103=2021,variables!$E$46,IF('respostes SINDIC'!$AS103=2022,variables!$F$46))),0)</f>
        <v>0</v>
      </c>
      <c r="AT103">
        <v>2021</v>
      </c>
    </row>
    <row r="104" spans="1:46" x14ac:dyDescent="0.3">
      <c r="A104">
        <v>813850006</v>
      </c>
      <c r="B104" t="str">
        <f>VLOOKUP(A104,'ine i comarca'!$A$1:$H$367,6,0)</f>
        <v>Moianès</v>
      </c>
      <c r="C104" t="s">
        <v>154</v>
      </c>
      <c r="D104" t="s">
        <v>41</v>
      </c>
      <c r="E104" t="s">
        <v>42</v>
      </c>
      <c r="F104" t="s">
        <v>43</v>
      </c>
      <c r="G104" s="8">
        <f>IF('respostes SINDIC'!F104=1,(IF('respostes SINDIC'!$AS104=2021,variables!$E$10,IF('respostes SINDIC'!$AS104=2022,variables!$F$10))),0)</f>
        <v>7.5</v>
      </c>
      <c r="H104" s="8">
        <f>IF('respostes SINDIC'!G104=1,(IF('respostes SINDIC'!$AS104=2021,variables!$E$11,IF('respostes SINDIC'!$AS104=2022,variables!$F$11))),0)</f>
        <v>7.5</v>
      </c>
      <c r="I104" s="14">
        <f>IF('respostes SINDIC'!H104=1,(IF('respostes SINDIC'!$AS104=2021,variables!$E$12,IF('respostes SINDIC'!$AS104=2022,variables!$F$12))),0)</f>
        <v>25</v>
      </c>
      <c r="J104" s="11">
        <f>IF('respostes SINDIC'!I104=1,(IF('respostes SINDIC'!$AS104=2021,variables!$E$13,IF('respostes SINDIC'!$AS104=2022,variables!$F$13))),0)</f>
        <v>2.5</v>
      </c>
      <c r="K104" s="11">
        <f>IF('respostes SINDIC'!J104=1,(IF('respostes SINDIC'!$AS104=2021,variables!$E$14,IF('respostes SINDIC'!$AS104=2022,variables!$F$14))),0)</f>
        <v>0</v>
      </c>
      <c r="L104" s="11">
        <f>IF('respostes SINDIC'!K104=1,(IF('respostes SINDIC'!$AS104=2021,variables!$E$15,IF('respostes SINDIC'!$AS104=2022,variables!$F$15))),0)</f>
        <v>0</v>
      </c>
      <c r="M104" s="11">
        <f>IF('respostes SINDIC'!L104=1,(IF('respostes SINDIC'!$AS104=2021,variables!$E$16,IF('respostes SINDIC'!$AS104=2022,variables!$F$16))),0)</f>
        <v>0</v>
      </c>
      <c r="N104" s="11">
        <f>IF('respostes SINDIC'!M104=1,(IF('respostes SINDIC'!$AS104=2021,variables!$E$17,IF('respostes SINDIC'!$AS104=2022,variables!$F$17))),0)</f>
        <v>0</v>
      </c>
      <c r="O104" s="11">
        <f>IF('respostes SINDIC'!N104="Dintre de termini",(IF('respostes SINDIC'!$AS104=2021,variables!$E$18,IF('respostes SINDIC'!$AS104=2022,variables!$F$18))),0)</f>
        <v>0</v>
      </c>
      <c r="P104" s="16">
        <f>IF('respostes SINDIC'!O104="Null",0,(IF('respostes SINDIC'!$AS104=2021,variables!$E$20,IF('respostes SINDIC'!$AS104=2022,variables!$F$20))))</f>
        <v>25</v>
      </c>
      <c r="Q104" s="16">
        <f>IF('respostes SINDIC'!P104=1,(IF('respostes SINDIC'!$AS104=2021,variables!$E$20,IF('respostes SINDIC'!$AS104=2022,variables!$F$20))),0)</f>
        <v>25</v>
      </c>
      <c r="R104" s="16">
        <f>IF('respostes SINDIC'!Q104=1,(IF('respostes SINDIC'!$AS104=2021,variables!$E$21,IF('respostes SINDIC'!$AS104=2022,variables!$F$21))),0)</f>
        <v>0</v>
      </c>
      <c r="S104" s="16">
        <f>IF('respostes SINDIC'!R104=1,(IF('respostes SINDIC'!$AS104=2021,variables!$E$22,IF('respostes SINDIC'!$AS104=2022,variables!$F$22))),0)</f>
        <v>0</v>
      </c>
      <c r="T104" s="11">
        <f>IF('respostes SINDIC'!S104=1,(IF('respostes SINDIC'!$AS104=2021,variables!$E$23,IF('respostes SINDIC'!$AS104=2022,variables!$F$23))),0)</f>
        <v>0</v>
      </c>
      <c r="U104" s="14">
        <f>IF('respostes SINDIC'!T104=1,(IF('respostes SINDIC'!$AS104=2021,variables!$E$24,IF('respostes SINDIC'!$AS104=2022,variables!$F$24))),0)</f>
        <v>0</v>
      </c>
      <c r="V104" s="8">
        <f>IF('respostes SINDIC'!U104=1,(IF('respostes SINDIC'!$AS104=2021,variables!$E$25,IF('respostes SINDIC'!$AS104=2022,variables!$F$25))),0)</f>
        <v>20</v>
      </c>
      <c r="W104" s="8">
        <f>IF('respostes SINDIC'!V104=1,(IF('respostes SINDIC'!$AS104=2021,variables!$E$26,IF('respostes SINDIC'!$AS104=2022,variables!$F$26))),0)</f>
        <v>5</v>
      </c>
      <c r="X104" s="8">
        <f>IF('respostes SINDIC'!W104=1,(IF('respostes SINDIC'!$AS104=2021,variables!$E$27,IF('respostes SINDIC'!$AS104=2022,variables!$F$27))),0)</f>
        <v>10</v>
      </c>
      <c r="Y104" s="11">
        <f>IF('respostes SINDIC'!X104=1,(IF('respostes SINDIC'!$AS104=2021,variables!$E$28,IF('respostes SINDIC'!$AS104=2022,variables!$F$28))),0)</f>
        <v>0</v>
      </c>
      <c r="Z104" s="11">
        <f>IF('respostes SINDIC'!Y104=1,(IF('respostes SINDIC'!$AS104=2021,variables!$E$29,IF('respostes SINDIC'!$AS104=2022,variables!$F$29))),0)</f>
        <v>30</v>
      </c>
      <c r="AA104" s="18">
        <f>IF('respostes SINDIC'!Z104=1,(IF('respostes SINDIC'!$AS104=2021,variables!$E$30,IF('respostes SINDIC'!$AS104=2022,variables!$F$30))),0)</f>
        <v>25</v>
      </c>
      <c r="AB104" s="18">
        <f>IF('respostes SINDIC'!AA104=1,(IF('respostes SINDIC'!$AS104=2021,variables!$E$31,IF('respostes SINDIC'!$AS104=2022,variables!$F$31))),0)</f>
        <v>0</v>
      </c>
      <c r="AC104" s="18">
        <f>IF('respostes SINDIC'!AB104=1,(IF('respostes SINDIC'!$AS104=2021,variables!$E$32,IF('respostes SINDIC'!$AS104=2022,variables!$F$32))),0)</f>
        <v>0</v>
      </c>
      <c r="AD104" s="18">
        <f>IF('respostes SINDIC'!AC104=1,(IF('respostes SINDIC'!$AS104=2021,variables!$E$33,IF('respostes SINDIC'!$AS104=2022,variables!$F$33))),0)</f>
        <v>0</v>
      </c>
      <c r="AE104" s="20">
        <f>IF('respostes SINDIC'!AD104=1,(IF('respostes SINDIC'!$AS104=2021,variables!$E$34,IF('respostes SINDIC'!$AS104=2022,variables!$F$34))),0)</f>
        <v>0</v>
      </c>
      <c r="AF104" s="20">
        <f>IF('respostes SINDIC'!AE104=1,(IF('respostes SINDIC'!$AS104=2021,variables!$E$35,IF('respostes SINDIC'!$AS104=2022,variables!$F$35))),0)</f>
        <v>0</v>
      </c>
      <c r="AG104" s="20">
        <f>IF('respostes SINDIC'!AF104=1,(IF('respostes SINDIC'!$AS104=2021,variables!$E$36,IF('respostes SINDIC'!$AS104=2022,variables!$F$36))),0)</f>
        <v>0</v>
      </c>
      <c r="AH104" s="20">
        <f>IF('respostes SINDIC'!AG104=1,(IF('respostes SINDIC'!$AS104=2021,variables!$E$37,IF('respostes SINDIC'!$AS104=2022,variables!$F$37))),0)</f>
        <v>0</v>
      </c>
      <c r="AI104" s="14">
        <f>IF('respostes SINDIC'!AH104=1,(IF('respostes SINDIC'!$AS104=2021,variables!$E$38,IF('respostes SINDIC'!$AS104=2022,variables!$F$38))),0)</f>
        <v>25</v>
      </c>
      <c r="AJ104" s="20">
        <f>IF('respostes SINDIC'!AI104=1,(IF('respostes SINDIC'!$AS104=2021,variables!$E$39,IF('respostes SINDIC'!$AS104=2022,variables!$F$39))),0)</f>
        <v>20</v>
      </c>
      <c r="AK104" s="14">
        <f>IF('respostes SINDIC'!AJ104=1,(IF('respostes SINDIC'!$AS104=2021,variables!$E$40,IF('respostes SINDIC'!$AS104=2022,variables!$F$40))),0)</f>
        <v>25</v>
      </c>
      <c r="AL104" s="8">
        <f>IF('respostes SINDIC'!AK104=0,(IF('respostes SINDIC'!$AS104=2021,variables!$E$41,IF('respostes SINDIC'!$AS104=2022,variables!$F$41))),0)</f>
        <v>20</v>
      </c>
      <c r="AM104" s="20">
        <f>IF('respostes SINDIC'!AL104=1,(IF('respostes SINDIC'!$AS104=2021,variables!$E$42,IF('respostes SINDIC'!$AS104=2022,variables!$F$42))),0)</f>
        <v>0</v>
      </c>
      <c r="AN104" s="11">
        <f>IF('respostes SINDIC'!AM104=1,(IF('respostes SINDIC'!$AS104=2021,variables!$E$43,IF('respostes SINDIC'!$AS104=2022,variables!$F$43))),0)</f>
        <v>0</v>
      </c>
      <c r="AO104" s="8">
        <f>IF('respostes SINDIC'!AN104=1,(IF('respostes SINDIC'!$AS104=2021,variables!$E$44,IF('respostes SINDIC'!$AS104=2022,variables!$F$44))),0)</f>
        <v>0</v>
      </c>
      <c r="AP104" s="8">
        <f>IF('respostes SINDIC'!AO104=1,(IF('respostes SINDIC'!$AS104=2021,variables!$E$45,IF('respostes SINDIC'!$AS104=2022,variables!$F$45))),0)</f>
        <v>0</v>
      </c>
      <c r="AQ104" s="20">
        <f>IF('respostes SINDIC'!AP104=1,(IF('respostes SINDIC'!$AS104=2021,variables!$E$46,IF('respostes SINDIC'!$AS104=2022,variables!$F$46))),0)</f>
        <v>0</v>
      </c>
      <c r="AT104">
        <v>2021</v>
      </c>
    </row>
    <row r="105" spans="1:46" x14ac:dyDescent="0.3">
      <c r="A105">
        <v>812340003</v>
      </c>
      <c r="B105" t="str">
        <f>VLOOKUP(A105,'ine i comarca'!$A$1:$H$367,6,0)</f>
        <v>Baix Llobregat</v>
      </c>
      <c r="C105" t="s">
        <v>155</v>
      </c>
      <c r="D105" t="s">
        <v>41</v>
      </c>
      <c r="E105" t="s">
        <v>42</v>
      </c>
      <c r="F105" t="s">
        <v>68</v>
      </c>
      <c r="G105" s="8">
        <f>IF('respostes SINDIC'!F105=1,(IF('respostes SINDIC'!$AS105=2021,variables!$E$10,IF('respostes SINDIC'!$AS105=2022,variables!$F$10))),0)</f>
        <v>7.5</v>
      </c>
      <c r="H105" s="8">
        <f>IF('respostes SINDIC'!G105=1,(IF('respostes SINDIC'!$AS105=2021,variables!$E$11,IF('respostes SINDIC'!$AS105=2022,variables!$F$11))),0)</f>
        <v>7.5</v>
      </c>
      <c r="I105" s="14">
        <f>IF('respostes SINDIC'!H105=1,(IF('respostes SINDIC'!$AS105=2021,variables!$E$12,IF('respostes SINDIC'!$AS105=2022,variables!$F$12))),0)</f>
        <v>25</v>
      </c>
      <c r="J105" s="11">
        <f>IF('respostes SINDIC'!I105=1,(IF('respostes SINDIC'!$AS105=2021,variables!$E$13,IF('respostes SINDIC'!$AS105=2022,variables!$F$13))),0)</f>
        <v>0</v>
      </c>
      <c r="K105" s="11">
        <f>IF('respostes SINDIC'!J105=1,(IF('respostes SINDIC'!$AS105=2021,variables!$E$14,IF('respostes SINDIC'!$AS105=2022,variables!$F$14))),0)</f>
        <v>0</v>
      </c>
      <c r="L105" s="11">
        <f>IF('respostes SINDIC'!K105=1,(IF('respostes SINDIC'!$AS105=2021,variables!$E$15,IF('respostes SINDIC'!$AS105=2022,variables!$F$15))),0)</f>
        <v>0</v>
      </c>
      <c r="M105" s="11">
        <f>IF('respostes SINDIC'!L105=1,(IF('respostes SINDIC'!$AS105=2021,variables!$E$16,IF('respostes SINDIC'!$AS105=2022,variables!$F$16))),0)</f>
        <v>0</v>
      </c>
      <c r="N105" s="11">
        <f>IF('respostes SINDIC'!M105=1,(IF('respostes SINDIC'!$AS105=2021,variables!$E$17,IF('respostes SINDIC'!$AS105=2022,variables!$F$17))),0)</f>
        <v>0</v>
      </c>
      <c r="O105" s="11">
        <f>IF('respostes SINDIC'!N105="Dintre de termini",(IF('respostes SINDIC'!$AS105=2021,variables!$E$18,IF('respostes SINDIC'!$AS105=2022,variables!$F$18))),0)</f>
        <v>20</v>
      </c>
      <c r="P105" s="16">
        <f>IF('respostes SINDIC'!O105="Null",0,(IF('respostes SINDIC'!$AS105=2021,variables!$E$20,IF('respostes SINDIC'!$AS105=2022,variables!$F$20))))</f>
        <v>25</v>
      </c>
      <c r="Q105" s="16">
        <f>IF('respostes SINDIC'!P105=1,(IF('respostes SINDIC'!$AS105=2021,variables!$E$20,IF('respostes SINDIC'!$AS105=2022,variables!$F$20))),0)</f>
        <v>25</v>
      </c>
      <c r="R105" s="16">
        <f>IF('respostes SINDIC'!Q105=1,(IF('respostes SINDIC'!$AS105=2021,variables!$E$21,IF('respostes SINDIC'!$AS105=2022,variables!$F$21))),0)</f>
        <v>25</v>
      </c>
      <c r="S105" s="16">
        <f>IF('respostes SINDIC'!R105=1,(IF('respostes SINDIC'!$AS105=2021,variables!$E$22,IF('respostes SINDIC'!$AS105=2022,variables!$F$22))),0)</f>
        <v>25</v>
      </c>
      <c r="T105" s="11">
        <f>IF('respostes SINDIC'!S105=1,(IF('respostes SINDIC'!$AS105=2021,variables!$E$23,IF('respostes SINDIC'!$AS105=2022,variables!$F$23))),0)</f>
        <v>35</v>
      </c>
      <c r="U105" s="14">
        <f>IF('respostes SINDIC'!T105=1,(IF('respostes SINDIC'!$AS105=2021,variables!$E$24,IF('respostes SINDIC'!$AS105=2022,variables!$F$24))),0)</f>
        <v>25</v>
      </c>
      <c r="V105" s="8">
        <f>IF('respostes SINDIC'!U105=1,(IF('respostes SINDIC'!$AS105=2021,variables!$E$25,IF('respostes SINDIC'!$AS105=2022,variables!$F$25))),0)</f>
        <v>20</v>
      </c>
      <c r="W105" s="8">
        <f>IF('respostes SINDIC'!V105=1,(IF('respostes SINDIC'!$AS105=2021,variables!$E$26,IF('respostes SINDIC'!$AS105=2022,variables!$F$26))),0)</f>
        <v>5</v>
      </c>
      <c r="X105" s="8">
        <f>IF('respostes SINDIC'!W105=1,(IF('respostes SINDIC'!$AS105=2021,variables!$E$27,IF('respostes SINDIC'!$AS105=2022,variables!$F$27))),0)</f>
        <v>10</v>
      </c>
      <c r="Y105" s="11">
        <f>IF('respostes SINDIC'!X105=1,(IF('respostes SINDIC'!$AS105=2021,variables!$E$28,IF('respostes SINDIC'!$AS105=2022,variables!$F$28))),0)</f>
        <v>0</v>
      </c>
      <c r="Z105" s="11">
        <f>IF('respostes SINDIC'!Y105=1,(IF('respostes SINDIC'!$AS105=2021,variables!$E$29,IF('respostes SINDIC'!$AS105=2022,variables!$F$29))),0)</f>
        <v>30</v>
      </c>
      <c r="AA105" s="18">
        <f>IF('respostes SINDIC'!Z105=1,(IF('respostes SINDIC'!$AS105=2021,variables!$E$30,IF('respostes SINDIC'!$AS105=2022,variables!$F$30))),0)</f>
        <v>25</v>
      </c>
      <c r="AB105" s="18">
        <f>IF('respostes SINDIC'!AA105=1,(IF('respostes SINDIC'!$AS105=2021,variables!$E$31,IF('respostes SINDIC'!$AS105=2022,variables!$F$31))),0)</f>
        <v>0</v>
      </c>
      <c r="AC105" s="18">
        <f>IF('respostes SINDIC'!AB105=1,(IF('respostes SINDIC'!$AS105=2021,variables!$E$32,IF('respostes SINDIC'!$AS105=2022,variables!$F$32))),0)</f>
        <v>25</v>
      </c>
      <c r="AD105" s="18">
        <f>IF('respostes SINDIC'!AC105=1,(IF('respostes SINDIC'!$AS105=2021,variables!$E$33,IF('respostes SINDIC'!$AS105=2022,variables!$F$33))),0)</f>
        <v>25</v>
      </c>
      <c r="AE105" s="20">
        <f>IF('respostes SINDIC'!AD105=1,(IF('respostes SINDIC'!$AS105=2021,variables!$E$34,IF('respostes SINDIC'!$AS105=2022,variables!$F$34))),0)</f>
        <v>0</v>
      </c>
      <c r="AF105" s="20">
        <f>IF('respostes SINDIC'!AE105=1,(IF('respostes SINDIC'!$AS105=2021,variables!$E$35,IF('respostes SINDIC'!$AS105=2022,variables!$F$35))),0)</f>
        <v>0</v>
      </c>
      <c r="AG105" s="20">
        <f>IF('respostes SINDIC'!AF105=1,(IF('respostes SINDIC'!$AS105=2021,variables!$E$36,IF('respostes SINDIC'!$AS105=2022,variables!$F$36))),0)</f>
        <v>0</v>
      </c>
      <c r="AH105" s="20">
        <f>IF('respostes SINDIC'!AG105=1,(IF('respostes SINDIC'!$AS105=2021,variables!$E$37,IF('respostes SINDIC'!$AS105=2022,variables!$F$37))),0)</f>
        <v>0</v>
      </c>
      <c r="AI105" s="14">
        <f>IF('respostes SINDIC'!AH105=1,(IF('respostes SINDIC'!$AS105=2021,variables!$E$38,IF('respostes SINDIC'!$AS105=2022,variables!$F$38))),0)</f>
        <v>25</v>
      </c>
      <c r="AJ105" s="20">
        <f>IF('respostes SINDIC'!AI105=1,(IF('respostes SINDIC'!$AS105=2021,variables!$E$39,IF('respostes SINDIC'!$AS105=2022,variables!$F$39))),0)</f>
        <v>20</v>
      </c>
      <c r="AK105" s="14">
        <f>IF('respostes SINDIC'!AJ105=1,(IF('respostes SINDIC'!$AS105=2021,variables!$E$40,IF('respostes SINDIC'!$AS105=2022,variables!$F$40))),0)</f>
        <v>25</v>
      </c>
      <c r="AL105" s="8">
        <f>IF('respostes SINDIC'!AK105=0,(IF('respostes SINDIC'!$AS105=2021,variables!$E$41,IF('respostes SINDIC'!$AS105=2022,variables!$F$41))),0)</f>
        <v>20</v>
      </c>
      <c r="AM105" s="20">
        <f>IF('respostes SINDIC'!AL105=1,(IF('respostes SINDIC'!$AS105=2021,variables!$E$42,IF('respostes SINDIC'!$AS105=2022,variables!$F$42))),0)</f>
        <v>10</v>
      </c>
      <c r="AN105" s="11">
        <f>IF('respostes SINDIC'!AM105=1,(IF('respostes SINDIC'!$AS105=2021,variables!$E$43,IF('respostes SINDIC'!$AS105=2022,variables!$F$43))),0)</f>
        <v>0</v>
      </c>
      <c r="AO105" s="8">
        <f>IF('respostes SINDIC'!AN105=1,(IF('respostes SINDIC'!$AS105=2021,variables!$E$44,IF('respostes SINDIC'!$AS105=2022,variables!$F$44))),0)</f>
        <v>10</v>
      </c>
      <c r="AP105" s="8">
        <f>IF('respostes SINDIC'!AO105=1,(IF('respostes SINDIC'!$AS105=2021,variables!$E$45,IF('respostes SINDIC'!$AS105=2022,variables!$F$45))),0)</f>
        <v>20</v>
      </c>
      <c r="AQ105" s="20">
        <f>IF('respostes SINDIC'!AP105=1,(IF('respostes SINDIC'!$AS105=2021,variables!$E$46,IF('respostes SINDIC'!$AS105=2022,variables!$F$46))),0)</f>
        <v>0</v>
      </c>
      <c r="AT105">
        <v>2021</v>
      </c>
    </row>
    <row r="106" spans="1:46" x14ac:dyDescent="0.3">
      <c r="A106">
        <v>812490004</v>
      </c>
      <c r="B106" t="e">
        <f>VLOOKUP(A106,'ine i comarca'!$A$1:$H$367,6,0)</f>
        <v>#N/A</v>
      </c>
      <c r="C106" t="s">
        <v>156</v>
      </c>
      <c r="D106" t="s">
        <v>41</v>
      </c>
      <c r="E106" t="s">
        <v>42</v>
      </c>
      <c r="F106" t="s">
        <v>61</v>
      </c>
      <c r="G106" s="8">
        <f>IF('respostes SINDIC'!F106=1,(IF('respostes SINDIC'!$AS106=2021,variables!$E$10,IF('respostes SINDIC'!$AS106=2022,variables!$F$10))),0)</f>
        <v>7.5</v>
      </c>
      <c r="H106" s="8">
        <f>IF('respostes SINDIC'!G106=1,(IF('respostes SINDIC'!$AS106=2021,variables!$E$11,IF('respostes SINDIC'!$AS106=2022,variables!$F$11))),0)</f>
        <v>7.5</v>
      </c>
      <c r="I106" s="14">
        <f>IF('respostes SINDIC'!H106=1,(IF('respostes SINDIC'!$AS106=2021,variables!$E$12,IF('respostes SINDIC'!$AS106=2022,variables!$F$12))),0)</f>
        <v>25</v>
      </c>
      <c r="J106" s="11">
        <f>IF('respostes SINDIC'!I106=1,(IF('respostes SINDIC'!$AS106=2021,variables!$E$13,IF('respostes SINDIC'!$AS106=2022,variables!$F$13))),0)</f>
        <v>2.5</v>
      </c>
      <c r="K106" s="11">
        <f>IF('respostes SINDIC'!J106=1,(IF('respostes SINDIC'!$AS106=2021,variables!$E$14,IF('respostes SINDIC'!$AS106=2022,variables!$F$14))),0)</f>
        <v>0</v>
      </c>
      <c r="L106" s="11">
        <f>IF('respostes SINDIC'!K106=1,(IF('respostes SINDIC'!$AS106=2021,variables!$E$15,IF('respostes SINDIC'!$AS106=2022,variables!$F$15))),0)</f>
        <v>0</v>
      </c>
      <c r="M106" s="11">
        <f>IF('respostes SINDIC'!L106=1,(IF('respostes SINDIC'!$AS106=2021,variables!$E$16,IF('respostes SINDIC'!$AS106=2022,variables!$F$16))),0)</f>
        <v>0</v>
      </c>
      <c r="N106" s="11">
        <f>IF('respostes SINDIC'!M106=1,(IF('respostes SINDIC'!$AS106=2021,variables!$E$17,IF('respostes SINDIC'!$AS106=2022,variables!$F$17))),0)</f>
        <v>0</v>
      </c>
      <c r="O106" s="11">
        <f>IF('respostes SINDIC'!N106="Dintre de termini",(IF('respostes SINDIC'!$AS106=2021,variables!$E$18,IF('respostes SINDIC'!$AS106=2022,variables!$F$18))),0)</f>
        <v>20</v>
      </c>
      <c r="P106" s="16">
        <f>IF('respostes SINDIC'!O106="Null",0,(IF('respostes SINDIC'!$AS106=2021,variables!$E$20,IF('respostes SINDIC'!$AS106=2022,variables!$F$20))))</f>
        <v>25</v>
      </c>
      <c r="Q106" s="16">
        <f>IF('respostes SINDIC'!P106=1,(IF('respostes SINDIC'!$AS106=2021,variables!$E$20,IF('respostes SINDIC'!$AS106=2022,variables!$F$20))),0)</f>
        <v>25</v>
      </c>
      <c r="R106" s="16">
        <f>IF('respostes SINDIC'!Q106=1,(IF('respostes SINDIC'!$AS106=2021,variables!$E$21,IF('respostes SINDIC'!$AS106=2022,variables!$F$21))),0)</f>
        <v>0</v>
      </c>
      <c r="S106" s="16">
        <f>IF('respostes SINDIC'!R106=1,(IF('respostes SINDIC'!$AS106=2021,variables!$E$22,IF('respostes SINDIC'!$AS106=2022,variables!$F$22))),0)</f>
        <v>0</v>
      </c>
      <c r="T106" s="11">
        <f>IF('respostes SINDIC'!S106=1,(IF('respostes SINDIC'!$AS106=2021,variables!$E$23,IF('respostes SINDIC'!$AS106=2022,variables!$F$23))),0)</f>
        <v>35</v>
      </c>
      <c r="U106" s="14">
        <f>IF('respostes SINDIC'!T106=1,(IF('respostes SINDIC'!$AS106=2021,variables!$E$24,IF('respostes SINDIC'!$AS106=2022,variables!$F$24))),0)</f>
        <v>25</v>
      </c>
      <c r="V106" s="8">
        <f>IF('respostes SINDIC'!U106=1,(IF('respostes SINDIC'!$AS106=2021,variables!$E$25,IF('respostes SINDIC'!$AS106=2022,variables!$F$25))),0)</f>
        <v>20</v>
      </c>
      <c r="W106" s="8">
        <f>IF('respostes SINDIC'!V106=1,(IF('respostes SINDIC'!$AS106=2021,variables!$E$26,IF('respostes SINDIC'!$AS106=2022,variables!$F$26))),0)</f>
        <v>5</v>
      </c>
      <c r="X106" s="8">
        <f>IF('respostes SINDIC'!W106=1,(IF('respostes SINDIC'!$AS106=2021,variables!$E$27,IF('respostes SINDIC'!$AS106=2022,variables!$F$27))),0)</f>
        <v>10</v>
      </c>
      <c r="Y106" s="11">
        <f>IF('respostes SINDIC'!X106=1,(IF('respostes SINDIC'!$AS106=2021,variables!$E$28,IF('respostes SINDIC'!$AS106=2022,variables!$F$28))),0)</f>
        <v>0</v>
      </c>
      <c r="Z106" s="11">
        <f>IF('respostes SINDIC'!Y106=1,(IF('respostes SINDIC'!$AS106=2021,variables!$E$29,IF('respostes SINDIC'!$AS106=2022,variables!$F$29))),0)</f>
        <v>30</v>
      </c>
      <c r="AA106" s="18">
        <f>IF('respostes SINDIC'!Z106=1,(IF('respostes SINDIC'!$AS106=2021,variables!$E$30,IF('respostes SINDIC'!$AS106=2022,variables!$F$30))),0)</f>
        <v>25</v>
      </c>
      <c r="AB106" s="18">
        <f>IF('respostes SINDIC'!AA106=1,(IF('respostes SINDIC'!$AS106=2021,variables!$E$31,IF('respostes SINDIC'!$AS106=2022,variables!$F$31))),0)</f>
        <v>25</v>
      </c>
      <c r="AC106" s="18">
        <f>IF('respostes SINDIC'!AB106=1,(IF('respostes SINDIC'!$AS106=2021,variables!$E$32,IF('respostes SINDIC'!$AS106=2022,variables!$F$32))),0)</f>
        <v>25</v>
      </c>
      <c r="AD106" s="18">
        <f>IF('respostes SINDIC'!AC106=1,(IF('respostes SINDIC'!$AS106=2021,variables!$E$33,IF('respostes SINDIC'!$AS106=2022,variables!$F$33))),0)</f>
        <v>0</v>
      </c>
      <c r="AE106" s="20">
        <f>IF('respostes SINDIC'!AD106=1,(IF('respostes SINDIC'!$AS106=2021,variables!$E$34,IF('respostes SINDIC'!$AS106=2022,variables!$F$34))),0)</f>
        <v>0</v>
      </c>
      <c r="AF106" s="20">
        <f>IF('respostes SINDIC'!AE106=1,(IF('respostes SINDIC'!$AS106=2021,variables!$E$35,IF('respostes SINDIC'!$AS106=2022,variables!$F$35))),0)</f>
        <v>0</v>
      </c>
      <c r="AG106" s="20">
        <f>IF('respostes SINDIC'!AF106=1,(IF('respostes SINDIC'!$AS106=2021,variables!$E$36,IF('respostes SINDIC'!$AS106=2022,variables!$F$36))),0)</f>
        <v>0</v>
      </c>
      <c r="AH106" s="20">
        <f>IF('respostes SINDIC'!AG106=1,(IF('respostes SINDIC'!$AS106=2021,variables!$E$37,IF('respostes SINDIC'!$AS106=2022,variables!$F$37))),0)</f>
        <v>10</v>
      </c>
      <c r="AI106" s="14">
        <f>IF('respostes SINDIC'!AH106=1,(IF('respostes SINDIC'!$AS106=2021,variables!$E$38,IF('respostes SINDIC'!$AS106=2022,variables!$F$38))),0)</f>
        <v>25</v>
      </c>
      <c r="AJ106" s="20">
        <f>IF('respostes SINDIC'!AI106=1,(IF('respostes SINDIC'!$AS106=2021,variables!$E$39,IF('respostes SINDIC'!$AS106=2022,variables!$F$39))),0)</f>
        <v>20</v>
      </c>
      <c r="AK106" s="14">
        <f>IF('respostes SINDIC'!AJ106=1,(IF('respostes SINDIC'!$AS106=2021,variables!$E$40,IF('respostes SINDIC'!$AS106=2022,variables!$F$40))),0)</f>
        <v>25</v>
      </c>
      <c r="AL106" s="8">
        <f>IF('respostes SINDIC'!AK106=0,(IF('respostes SINDIC'!$AS106=2021,variables!$E$41,IF('respostes SINDIC'!$AS106=2022,variables!$F$41))),0)</f>
        <v>0</v>
      </c>
      <c r="AM106" s="20">
        <f>IF('respostes SINDIC'!AL106=1,(IF('respostes SINDIC'!$AS106=2021,variables!$E$42,IF('respostes SINDIC'!$AS106=2022,variables!$F$42))),0)</f>
        <v>10</v>
      </c>
      <c r="AN106" s="11">
        <f>IF('respostes SINDIC'!AM106=1,(IF('respostes SINDIC'!$AS106=2021,variables!$E$43,IF('respostes SINDIC'!$AS106=2022,variables!$F$43))),0)</f>
        <v>0</v>
      </c>
      <c r="AO106" s="8">
        <f>IF('respostes SINDIC'!AN106=1,(IF('respostes SINDIC'!$AS106=2021,variables!$E$44,IF('respostes SINDIC'!$AS106=2022,variables!$F$44))),0)</f>
        <v>10</v>
      </c>
      <c r="AP106" s="8">
        <f>IF('respostes SINDIC'!AO106=1,(IF('respostes SINDIC'!$AS106=2021,variables!$E$45,IF('respostes SINDIC'!$AS106=2022,variables!$F$45))),0)</f>
        <v>20</v>
      </c>
      <c r="AQ106" s="20">
        <f>IF('respostes SINDIC'!AP106=1,(IF('respostes SINDIC'!$AS106=2021,variables!$E$46,IF('respostes SINDIC'!$AS106=2022,variables!$F$46))),0)</f>
        <v>0</v>
      </c>
      <c r="AT106">
        <v>2021</v>
      </c>
    </row>
    <row r="107" spans="1:46" x14ac:dyDescent="0.3">
      <c r="A107">
        <v>812870005</v>
      </c>
      <c r="B107" t="str">
        <f>VLOOKUP(A107,'ine i comarca'!$A$1:$H$367,6,0)</f>
        <v>Moianès</v>
      </c>
      <c r="C107" t="s">
        <v>157</v>
      </c>
      <c r="D107" t="s">
        <v>41</v>
      </c>
      <c r="E107" t="s">
        <v>42</v>
      </c>
      <c r="F107" t="s">
        <v>48</v>
      </c>
      <c r="G107" s="8">
        <f>IF('respostes SINDIC'!F107=1,(IF('respostes SINDIC'!$AS107=2021,variables!$E$10,IF('respostes SINDIC'!$AS107=2022,variables!$F$10))),0)</f>
        <v>7.5</v>
      </c>
      <c r="H107" s="8">
        <f>IF('respostes SINDIC'!G107=1,(IF('respostes SINDIC'!$AS107=2021,variables!$E$11,IF('respostes SINDIC'!$AS107=2022,variables!$F$11))),0)</f>
        <v>7.5</v>
      </c>
      <c r="I107" s="14">
        <f>IF('respostes SINDIC'!H107=1,(IF('respostes SINDIC'!$AS107=2021,variables!$E$12,IF('respostes SINDIC'!$AS107=2022,variables!$F$12))),0)</f>
        <v>25</v>
      </c>
      <c r="J107" s="11">
        <f>IF('respostes SINDIC'!I107=1,(IF('respostes SINDIC'!$AS107=2021,variables!$E$13,IF('respostes SINDIC'!$AS107=2022,variables!$F$13))),0)</f>
        <v>2.5</v>
      </c>
      <c r="K107" s="11">
        <f>IF('respostes SINDIC'!J107=1,(IF('respostes SINDIC'!$AS107=2021,variables!$E$14,IF('respostes SINDIC'!$AS107=2022,variables!$F$14))),0)</f>
        <v>0</v>
      </c>
      <c r="L107" s="11">
        <f>IF('respostes SINDIC'!K107=1,(IF('respostes SINDIC'!$AS107=2021,variables!$E$15,IF('respostes SINDIC'!$AS107=2022,variables!$F$15))),0)</f>
        <v>0</v>
      </c>
      <c r="M107" s="11">
        <f>IF('respostes SINDIC'!L107=1,(IF('respostes SINDIC'!$AS107=2021,variables!$E$16,IF('respostes SINDIC'!$AS107=2022,variables!$F$16))),0)</f>
        <v>0</v>
      </c>
      <c r="N107" s="11">
        <f>IF('respostes SINDIC'!M107=1,(IF('respostes SINDIC'!$AS107=2021,variables!$E$17,IF('respostes SINDIC'!$AS107=2022,variables!$F$17))),0)</f>
        <v>0</v>
      </c>
      <c r="O107" s="11">
        <f>IF('respostes SINDIC'!N107="Dintre de termini",(IF('respostes SINDIC'!$AS107=2021,variables!$E$18,IF('respostes SINDIC'!$AS107=2022,variables!$F$18))),0)</f>
        <v>0</v>
      </c>
      <c r="P107" s="16">
        <f>IF('respostes SINDIC'!O107="Null",0,(IF('respostes SINDIC'!$AS107=2021,variables!$E$20,IF('respostes SINDIC'!$AS107=2022,variables!$F$20))))</f>
        <v>0</v>
      </c>
      <c r="Q107" s="16">
        <f>IF('respostes SINDIC'!P107=1,(IF('respostes SINDIC'!$AS107=2021,variables!$E$20,IF('respostes SINDIC'!$AS107=2022,variables!$F$20))),0)</f>
        <v>0</v>
      </c>
      <c r="R107" s="16">
        <f>IF('respostes SINDIC'!Q107=1,(IF('respostes SINDIC'!$AS107=2021,variables!$E$21,IF('respostes SINDIC'!$AS107=2022,variables!$F$21))),0)</f>
        <v>0</v>
      </c>
      <c r="S107" s="16">
        <f>IF('respostes SINDIC'!R107=1,(IF('respostes SINDIC'!$AS107=2021,variables!$E$22,IF('respostes SINDIC'!$AS107=2022,variables!$F$22))),0)</f>
        <v>0</v>
      </c>
      <c r="T107" s="11">
        <f>IF('respostes SINDIC'!S107=1,(IF('respostes SINDIC'!$AS107=2021,variables!$E$23,IF('respostes SINDIC'!$AS107=2022,variables!$F$23))),0)</f>
        <v>0</v>
      </c>
      <c r="U107" s="14">
        <f>IF('respostes SINDIC'!T107=1,(IF('respostes SINDIC'!$AS107=2021,variables!$E$24,IF('respostes SINDIC'!$AS107=2022,variables!$F$24))),0)</f>
        <v>0</v>
      </c>
      <c r="V107" s="8">
        <f>IF('respostes SINDIC'!U107=1,(IF('respostes SINDIC'!$AS107=2021,variables!$E$25,IF('respostes SINDIC'!$AS107=2022,variables!$F$25))),0)</f>
        <v>20</v>
      </c>
      <c r="W107" s="8">
        <f>IF('respostes SINDIC'!V107=1,(IF('respostes SINDIC'!$AS107=2021,variables!$E$26,IF('respostes SINDIC'!$AS107=2022,variables!$F$26))),0)</f>
        <v>5</v>
      </c>
      <c r="X107" s="8">
        <f>IF('respostes SINDIC'!W107=1,(IF('respostes SINDIC'!$AS107=2021,variables!$E$27,IF('respostes SINDIC'!$AS107=2022,variables!$F$27))),0)</f>
        <v>10</v>
      </c>
      <c r="Y107" s="11">
        <f>IF('respostes SINDIC'!X107=1,(IF('respostes SINDIC'!$AS107=2021,variables!$E$28,IF('respostes SINDIC'!$AS107=2022,variables!$F$28))),0)</f>
        <v>0</v>
      </c>
      <c r="Z107" s="11">
        <f>IF('respostes SINDIC'!Y107=1,(IF('respostes SINDIC'!$AS107=2021,variables!$E$29,IF('respostes SINDIC'!$AS107=2022,variables!$F$29))),0)</f>
        <v>0</v>
      </c>
      <c r="AA107" s="18">
        <f>IF('respostes SINDIC'!Z107=1,(IF('respostes SINDIC'!$AS107=2021,variables!$E$30,IF('respostes SINDIC'!$AS107=2022,variables!$F$30))),0)</f>
        <v>25</v>
      </c>
      <c r="AB107" s="18">
        <f>IF('respostes SINDIC'!AA107=1,(IF('respostes SINDIC'!$AS107=2021,variables!$E$31,IF('respostes SINDIC'!$AS107=2022,variables!$F$31))),0)</f>
        <v>0</v>
      </c>
      <c r="AC107" s="18">
        <f>IF('respostes SINDIC'!AB107=1,(IF('respostes SINDIC'!$AS107=2021,variables!$E$32,IF('respostes SINDIC'!$AS107=2022,variables!$F$32))),0)</f>
        <v>0</v>
      </c>
      <c r="AD107" s="18">
        <f>IF('respostes SINDIC'!AC107=1,(IF('respostes SINDIC'!$AS107=2021,variables!$E$33,IF('respostes SINDIC'!$AS107=2022,variables!$F$33))),0)</f>
        <v>0</v>
      </c>
      <c r="AE107" s="20">
        <f>IF('respostes SINDIC'!AD107=1,(IF('respostes SINDIC'!$AS107=2021,variables!$E$34,IF('respostes SINDIC'!$AS107=2022,variables!$F$34))),0)</f>
        <v>0</v>
      </c>
      <c r="AF107" s="20">
        <f>IF('respostes SINDIC'!AE107=1,(IF('respostes SINDIC'!$AS107=2021,variables!$E$35,IF('respostes SINDIC'!$AS107=2022,variables!$F$35))),0)</f>
        <v>0</v>
      </c>
      <c r="AG107" s="20">
        <f>IF('respostes SINDIC'!AF107=1,(IF('respostes SINDIC'!$AS107=2021,variables!$E$36,IF('respostes SINDIC'!$AS107=2022,variables!$F$36))),0)</f>
        <v>0</v>
      </c>
      <c r="AH107" s="20">
        <f>IF('respostes SINDIC'!AG107=1,(IF('respostes SINDIC'!$AS107=2021,variables!$E$37,IF('respostes SINDIC'!$AS107=2022,variables!$F$37))),0)</f>
        <v>0</v>
      </c>
      <c r="AI107" s="14">
        <f>IF('respostes SINDIC'!AH107=1,(IF('respostes SINDIC'!$AS107=2021,variables!$E$38,IF('respostes SINDIC'!$AS107=2022,variables!$F$38))),0)</f>
        <v>25</v>
      </c>
      <c r="AJ107" s="20">
        <f>IF('respostes SINDIC'!AI107=1,(IF('respostes SINDIC'!$AS107=2021,variables!$E$39,IF('respostes SINDIC'!$AS107=2022,variables!$F$39))),0)</f>
        <v>0</v>
      </c>
      <c r="AK107" s="14">
        <f>IF('respostes SINDIC'!AJ107=1,(IF('respostes SINDIC'!$AS107=2021,variables!$E$40,IF('respostes SINDIC'!$AS107=2022,variables!$F$40))),0)</f>
        <v>0</v>
      </c>
      <c r="AL107" s="8">
        <f>IF('respostes SINDIC'!AK107=0,(IF('respostes SINDIC'!$AS107=2021,variables!$E$41,IF('respostes SINDIC'!$AS107=2022,variables!$F$41))),0)</f>
        <v>0</v>
      </c>
      <c r="AM107" s="20">
        <f>IF('respostes SINDIC'!AL107=1,(IF('respostes SINDIC'!$AS107=2021,variables!$E$42,IF('respostes SINDIC'!$AS107=2022,variables!$F$42))),0)</f>
        <v>0</v>
      </c>
      <c r="AN107" s="11">
        <f>IF('respostes SINDIC'!AM107=1,(IF('respostes SINDIC'!$AS107=2021,variables!$E$43,IF('respostes SINDIC'!$AS107=2022,variables!$F$43))),0)</f>
        <v>0</v>
      </c>
      <c r="AO107" s="8">
        <f>IF('respostes SINDIC'!AN107=1,(IF('respostes SINDIC'!$AS107=2021,variables!$E$44,IF('respostes SINDIC'!$AS107=2022,variables!$F$44))),0)</f>
        <v>0</v>
      </c>
      <c r="AP107" s="8">
        <f>IF('respostes SINDIC'!AO107=1,(IF('respostes SINDIC'!$AS107=2021,variables!$E$45,IF('respostes SINDIC'!$AS107=2022,variables!$F$45))),0)</f>
        <v>0</v>
      </c>
      <c r="AQ107" s="20">
        <f>IF('respostes SINDIC'!AP107=1,(IF('respostes SINDIC'!$AS107=2021,variables!$E$46,IF('respostes SINDIC'!$AS107=2022,variables!$F$46))),0)</f>
        <v>0</v>
      </c>
      <c r="AT107">
        <v>2021</v>
      </c>
    </row>
    <row r="108" spans="1:46" x14ac:dyDescent="0.3">
      <c r="A108">
        <v>812710007</v>
      </c>
      <c r="B108" t="str">
        <f>VLOOKUP(A108,'ine i comarca'!$A$1:$H$367,6,0)</f>
        <v>Bages</v>
      </c>
      <c r="C108" t="s">
        <v>158</v>
      </c>
      <c r="D108" t="s">
        <v>41</v>
      </c>
      <c r="E108" t="s">
        <v>42</v>
      </c>
      <c r="F108" t="s">
        <v>48</v>
      </c>
      <c r="G108" s="8">
        <f>IF('respostes SINDIC'!F108=1,(IF('respostes SINDIC'!$AS108=2021,variables!$E$10,IF('respostes SINDIC'!$AS108=2022,variables!$F$10))),0)</f>
        <v>7.5</v>
      </c>
      <c r="H108" s="8">
        <f>IF('respostes SINDIC'!G108=1,(IF('respostes SINDIC'!$AS108=2021,variables!$E$11,IF('respostes SINDIC'!$AS108=2022,variables!$F$11))),0)</f>
        <v>7.5</v>
      </c>
      <c r="I108" s="14">
        <f>IF('respostes SINDIC'!H108=1,(IF('respostes SINDIC'!$AS108=2021,variables!$E$12,IF('respostes SINDIC'!$AS108=2022,variables!$F$12))),0)</f>
        <v>25</v>
      </c>
      <c r="J108" s="11">
        <f>IF('respostes SINDIC'!I108=1,(IF('respostes SINDIC'!$AS108=2021,variables!$E$13,IF('respostes SINDIC'!$AS108=2022,variables!$F$13))),0)</f>
        <v>2.5</v>
      </c>
      <c r="K108" s="11">
        <f>IF('respostes SINDIC'!J108=1,(IF('respostes SINDIC'!$AS108=2021,variables!$E$14,IF('respostes SINDIC'!$AS108=2022,variables!$F$14))),0)</f>
        <v>0</v>
      </c>
      <c r="L108" s="11">
        <f>IF('respostes SINDIC'!K108=1,(IF('respostes SINDIC'!$AS108=2021,variables!$E$15,IF('respostes SINDIC'!$AS108=2022,variables!$F$15))),0)</f>
        <v>0</v>
      </c>
      <c r="M108" s="11">
        <f>IF('respostes SINDIC'!L108=1,(IF('respostes SINDIC'!$AS108=2021,variables!$E$16,IF('respostes SINDIC'!$AS108=2022,variables!$F$16))),0)</f>
        <v>0</v>
      </c>
      <c r="N108" s="11">
        <f>IF('respostes SINDIC'!M108=1,(IF('respostes SINDIC'!$AS108=2021,variables!$E$17,IF('respostes SINDIC'!$AS108=2022,variables!$F$17))),0)</f>
        <v>0</v>
      </c>
      <c r="O108" s="11">
        <f>IF('respostes SINDIC'!N108="Dintre de termini",(IF('respostes SINDIC'!$AS108=2021,variables!$E$18,IF('respostes SINDIC'!$AS108=2022,variables!$F$18))),0)</f>
        <v>0</v>
      </c>
      <c r="P108" s="16">
        <f>IF('respostes SINDIC'!O108="Null",0,(IF('respostes SINDIC'!$AS108=2021,variables!$E$20,IF('respostes SINDIC'!$AS108=2022,variables!$F$20))))</f>
        <v>25</v>
      </c>
      <c r="Q108" s="16">
        <f>IF('respostes SINDIC'!P108=1,(IF('respostes SINDIC'!$AS108=2021,variables!$E$20,IF('respostes SINDIC'!$AS108=2022,variables!$F$20))),0)</f>
        <v>25</v>
      </c>
      <c r="R108" s="16">
        <f>IF('respostes SINDIC'!Q108=1,(IF('respostes SINDIC'!$AS108=2021,variables!$E$21,IF('respostes SINDIC'!$AS108=2022,variables!$F$21))),0)</f>
        <v>25</v>
      </c>
      <c r="S108" s="16">
        <f>IF('respostes SINDIC'!R108=1,(IF('respostes SINDIC'!$AS108=2021,variables!$E$22,IF('respostes SINDIC'!$AS108=2022,variables!$F$22))),0)</f>
        <v>25</v>
      </c>
      <c r="T108" s="11">
        <f>IF('respostes SINDIC'!S108=1,(IF('respostes SINDIC'!$AS108=2021,variables!$E$23,IF('respostes SINDIC'!$AS108=2022,variables!$F$23))),0)</f>
        <v>35</v>
      </c>
      <c r="U108" s="14">
        <f>IF('respostes SINDIC'!T108=1,(IF('respostes SINDIC'!$AS108=2021,variables!$E$24,IF('respostes SINDIC'!$AS108=2022,variables!$F$24))),0)</f>
        <v>25</v>
      </c>
      <c r="V108" s="8">
        <f>IF('respostes SINDIC'!U108=1,(IF('respostes SINDIC'!$AS108=2021,variables!$E$25,IF('respostes SINDIC'!$AS108=2022,variables!$F$25))),0)</f>
        <v>20</v>
      </c>
      <c r="W108" s="8">
        <f>IF('respostes SINDIC'!V108=1,(IF('respostes SINDIC'!$AS108=2021,variables!$E$26,IF('respostes SINDIC'!$AS108=2022,variables!$F$26))),0)</f>
        <v>5</v>
      </c>
      <c r="X108" s="8">
        <f>IF('respostes SINDIC'!W108=1,(IF('respostes SINDIC'!$AS108=2021,variables!$E$27,IF('respostes SINDIC'!$AS108=2022,variables!$F$27))),0)</f>
        <v>10</v>
      </c>
      <c r="Y108" s="11">
        <f>IF('respostes SINDIC'!X108=1,(IF('respostes SINDIC'!$AS108=2021,variables!$E$28,IF('respostes SINDIC'!$AS108=2022,variables!$F$28))),0)</f>
        <v>0</v>
      </c>
      <c r="Z108" s="11">
        <f>IF('respostes SINDIC'!Y108=1,(IF('respostes SINDIC'!$AS108=2021,variables!$E$29,IF('respostes SINDIC'!$AS108=2022,variables!$F$29))),0)</f>
        <v>30</v>
      </c>
      <c r="AA108" s="18">
        <f>IF('respostes SINDIC'!Z108=1,(IF('respostes SINDIC'!$AS108=2021,variables!$E$30,IF('respostes SINDIC'!$AS108=2022,variables!$F$30))),0)</f>
        <v>25</v>
      </c>
      <c r="AB108" s="18">
        <f>IF('respostes SINDIC'!AA108=1,(IF('respostes SINDIC'!$AS108=2021,variables!$E$31,IF('respostes SINDIC'!$AS108=2022,variables!$F$31))),0)</f>
        <v>0</v>
      </c>
      <c r="AC108" s="18">
        <f>IF('respostes SINDIC'!AB108=1,(IF('respostes SINDIC'!$AS108=2021,variables!$E$32,IF('respostes SINDIC'!$AS108=2022,variables!$F$32))),0)</f>
        <v>0</v>
      </c>
      <c r="AD108" s="18">
        <f>IF('respostes SINDIC'!AC108=1,(IF('respostes SINDIC'!$AS108=2021,variables!$E$33,IF('respostes SINDIC'!$AS108=2022,variables!$F$33))),0)</f>
        <v>0</v>
      </c>
      <c r="AE108" s="20">
        <f>IF('respostes SINDIC'!AD108=1,(IF('respostes SINDIC'!$AS108=2021,variables!$E$34,IF('respostes SINDIC'!$AS108=2022,variables!$F$34))),0)</f>
        <v>0</v>
      </c>
      <c r="AF108" s="20">
        <f>IF('respostes SINDIC'!AE108=1,(IF('respostes SINDIC'!$AS108=2021,variables!$E$35,IF('respostes SINDIC'!$AS108=2022,variables!$F$35))),0)</f>
        <v>0</v>
      </c>
      <c r="AG108" s="20">
        <f>IF('respostes SINDIC'!AF108=1,(IF('respostes SINDIC'!$AS108=2021,variables!$E$36,IF('respostes SINDIC'!$AS108=2022,variables!$F$36))),0)</f>
        <v>0</v>
      </c>
      <c r="AH108" s="20">
        <f>IF('respostes SINDIC'!AG108=1,(IF('respostes SINDIC'!$AS108=2021,variables!$E$37,IF('respostes SINDIC'!$AS108=2022,variables!$F$37))),0)</f>
        <v>0</v>
      </c>
      <c r="AI108" s="14">
        <f>IF('respostes SINDIC'!AH108=1,(IF('respostes SINDIC'!$AS108=2021,variables!$E$38,IF('respostes SINDIC'!$AS108=2022,variables!$F$38))),0)</f>
        <v>25</v>
      </c>
      <c r="AJ108" s="20">
        <f>IF('respostes SINDIC'!AI108=1,(IF('respostes SINDIC'!$AS108=2021,variables!$E$39,IF('respostes SINDIC'!$AS108=2022,variables!$F$39))),0)</f>
        <v>20</v>
      </c>
      <c r="AK108" s="14">
        <f>IF('respostes SINDIC'!AJ108=1,(IF('respostes SINDIC'!$AS108=2021,variables!$E$40,IF('respostes SINDIC'!$AS108=2022,variables!$F$40))),0)</f>
        <v>25</v>
      </c>
      <c r="AL108" s="8">
        <f>IF('respostes SINDIC'!AK108=0,(IF('respostes SINDIC'!$AS108=2021,variables!$E$41,IF('respostes SINDIC'!$AS108=2022,variables!$F$41))),0)</f>
        <v>0</v>
      </c>
      <c r="AM108" s="20">
        <f>IF('respostes SINDIC'!AL108=1,(IF('respostes SINDIC'!$AS108=2021,variables!$E$42,IF('respostes SINDIC'!$AS108=2022,variables!$F$42))),0)</f>
        <v>10</v>
      </c>
      <c r="AN108" s="11">
        <f>IF('respostes SINDIC'!AM108=1,(IF('respostes SINDIC'!$AS108=2021,variables!$E$43,IF('respostes SINDIC'!$AS108=2022,variables!$F$43))),0)</f>
        <v>0</v>
      </c>
      <c r="AO108" s="8">
        <f>IF('respostes SINDIC'!AN108=1,(IF('respostes SINDIC'!$AS108=2021,variables!$E$44,IF('respostes SINDIC'!$AS108=2022,variables!$F$44))),0)</f>
        <v>0</v>
      </c>
      <c r="AP108" s="8">
        <f>IF('respostes SINDIC'!AO108=1,(IF('respostes SINDIC'!$AS108=2021,variables!$E$45,IF('respostes SINDIC'!$AS108=2022,variables!$F$45))),0)</f>
        <v>0</v>
      </c>
      <c r="AQ108" s="20">
        <f>IF('respostes SINDIC'!AP108=1,(IF('respostes SINDIC'!$AS108=2021,variables!$E$46,IF('respostes SINDIC'!$AS108=2022,variables!$F$46))),0)</f>
        <v>0</v>
      </c>
      <c r="AT108">
        <v>2021</v>
      </c>
    </row>
    <row r="109" spans="1:46" x14ac:dyDescent="0.3">
      <c r="A109">
        <v>812520002</v>
      </c>
      <c r="B109" t="str">
        <f>VLOOKUP(A109,'ine i comarca'!$A$1:$H$367,6,0)</f>
        <v>Vallès Occidental</v>
      </c>
      <c r="C109" t="s">
        <v>159</v>
      </c>
      <c r="D109" t="s">
        <v>41</v>
      </c>
      <c r="E109" t="s">
        <v>42</v>
      </c>
      <c r="F109" t="s">
        <v>68</v>
      </c>
      <c r="G109" s="8">
        <f>IF('respostes SINDIC'!F109=1,(IF('respostes SINDIC'!$AS109=2021,variables!$E$10,IF('respostes SINDIC'!$AS109=2022,variables!$F$10))),0)</f>
        <v>7.5</v>
      </c>
      <c r="H109" s="8">
        <f>IF('respostes SINDIC'!G109=1,(IF('respostes SINDIC'!$AS109=2021,variables!$E$11,IF('respostes SINDIC'!$AS109=2022,variables!$F$11))),0)</f>
        <v>7.5</v>
      </c>
      <c r="I109" s="14">
        <f>IF('respostes SINDIC'!H109=1,(IF('respostes SINDIC'!$AS109=2021,variables!$E$12,IF('respostes SINDIC'!$AS109=2022,variables!$F$12))),0)</f>
        <v>25</v>
      </c>
      <c r="J109" s="11">
        <f>IF('respostes SINDIC'!I109=1,(IF('respostes SINDIC'!$AS109=2021,variables!$E$13,IF('respostes SINDIC'!$AS109=2022,variables!$F$13))),0)</f>
        <v>2.5</v>
      </c>
      <c r="K109" s="11">
        <f>IF('respostes SINDIC'!J109=1,(IF('respostes SINDIC'!$AS109=2021,variables!$E$14,IF('respostes SINDIC'!$AS109=2022,variables!$F$14))),0)</f>
        <v>0</v>
      </c>
      <c r="L109" s="11">
        <f>IF('respostes SINDIC'!K109=1,(IF('respostes SINDIC'!$AS109=2021,variables!$E$15,IF('respostes SINDIC'!$AS109=2022,variables!$F$15))),0)</f>
        <v>0</v>
      </c>
      <c r="M109" s="11">
        <f>IF('respostes SINDIC'!L109=1,(IF('respostes SINDIC'!$AS109=2021,variables!$E$16,IF('respostes SINDIC'!$AS109=2022,variables!$F$16))),0)</f>
        <v>0</v>
      </c>
      <c r="N109" s="11">
        <f>IF('respostes SINDIC'!M109=1,(IF('respostes SINDIC'!$AS109=2021,variables!$E$17,IF('respostes SINDIC'!$AS109=2022,variables!$F$17))),0)</f>
        <v>0</v>
      </c>
      <c r="O109" s="11">
        <f>IF('respostes SINDIC'!N109="Dintre de termini",(IF('respostes SINDIC'!$AS109=2021,variables!$E$18,IF('respostes SINDIC'!$AS109=2022,variables!$F$18))),0)</f>
        <v>0</v>
      </c>
      <c r="P109" s="16">
        <f>IF('respostes SINDIC'!O109="Null",0,(IF('respostes SINDIC'!$AS109=2021,variables!$E$20,IF('respostes SINDIC'!$AS109=2022,variables!$F$20))))</f>
        <v>25</v>
      </c>
      <c r="Q109" s="16">
        <f>IF('respostes SINDIC'!P109=1,(IF('respostes SINDIC'!$AS109=2021,variables!$E$20,IF('respostes SINDIC'!$AS109=2022,variables!$F$20))),0)</f>
        <v>25</v>
      </c>
      <c r="R109" s="16">
        <f>IF('respostes SINDIC'!Q109=1,(IF('respostes SINDIC'!$AS109=2021,variables!$E$21,IF('respostes SINDIC'!$AS109=2022,variables!$F$21))),0)</f>
        <v>0</v>
      </c>
      <c r="S109" s="16">
        <f>IF('respostes SINDIC'!R109=1,(IF('respostes SINDIC'!$AS109=2021,variables!$E$22,IF('respostes SINDIC'!$AS109=2022,variables!$F$22))),0)</f>
        <v>0</v>
      </c>
      <c r="T109" s="11">
        <f>IF('respostes SINDIC'!S109=1,(IF('respostes SINDIC'!$AS109=2021,variables!$E$23,IF('respostes SINDIC'!$AS109=2022,variables!$F$23))),0)</f>
        <v>35</v>
      </c>
      <c r="U109" s="14">
        <f>IF('respostes SINDIC'!T109=1,(IF('respostes SINDIC'!$AS109=2021,variables!$E$24,IF('respostes SINDIC'!$AS109=2022,variables!$F$24))),0)</f>
        <v>25</v>
      </c>
      <c r="V109" s="8">
        <f>IF('respostes SINDIC'!U109=1,(IF('respostes SINDIC'!$AS109=2021,variables!$E$25,IF('respostes SINDIC'!$AS109=2022,variables!$F$25))),0)</f>
        <v>20</v>
      </c>
      <c r="W109" s="8">
        <f>IF('respostes SINDIC'!V109=1,(IF('respostes SINDIC'!$AS109=2021,variables!$E$26,IF('respostes SINDIC'!$AS109=2022,variables!$F$26))),0)</f>
        <v>5</v>
      </c>
      <c r="X109" s="8">
        <f>IF('respostes SINDIC'!W109=1,(IF('respostes SINDIC'!$AS109=2021,variables!$E$27,IF('respostes SINDIC'!$AS109=2022,variables!$F$27))),0)</f>
        <v>10</v>
      </c>
      <c r="Y109" s="11">
        <f>IF('respostes SINDIC'!X109=1,(IF('respostes SINDIC'!$AS109=2021,variables!$E$28,IF('respostes SINDIC'!$AS109=2022,variables!$F$28))),0)</f>
        <v>0</v>
      </c>
      <c r="Z109" s="11">
        <f>IF('respostes SINDIC'!Y109=1,(IF('respostes SINDIC'!$AS109=2021,variables!$E$29,IF('respostes SINDIC'!$AS109=2022,variables!$F$29))),0)</f>
        <v>30</v>
      </c>
      <c r="AA109" s="18">
        <f>IF('respostes SINDIC'!Z109=1,(IF('respostes SINDIC'!$AS109=2021,variables!$E$30,IF('respostes SINDIC'!$AS109=2022,variables!$F$30))),0)</f>
        <v>25</v>
      </c>
      <c r="AB109" s="18">
        <f>IF('respostes SINDIC'!AA109=1,(IF('respostes SINDIC'!$AS109=2021,variables!$E$31,IF('respostes SINDIC'!$AS109=2022,variables!$F$31))),0)</f>
        <v>25</v>
      </c>
      <c r="AC109" s="18">
        <f>IF('respostes SINDIC'!AB109=1,(IF('respostes SINDIC'!$AS109=2021,variables!$E$32,IF('respostes SINDIC'!$AS109=2022,variables!$F$32))),0)</f>
        <v>25</v>
      </c>
      <c r="AD109" s="18">
        <f>IF('respostes SINDIC'!AC109=1,(IF('respostes SINDIC'!$AS109=2021,variables!$E$33,IF('respostes SINDIC'!$AS109=2022,variables!$F$33))),0)</f>
        <v>0</v>
      </c>
      <c r="AE109" s="20">
        <f>IF('respostes SINDIC'!AD109=1,(IF('respostes SINDIC'!$AS109=2021,variables!$E$34,IF('respostes SINDIC'!$AS109=2022,variables!$F$34))),0)</f>
        <v>0</v>
      </c>
      <c r="AF109" s="20">
        <f>IF('respostes SINDIC'!AE109=1,(IF('respostes SINDIC'!$AS109=2021,variables!$E$35,IF('respostes SINDIC'!$AS109=2022,variables!$F$35))),0)</f>
        <v>20</v>
      </c>
      <c r="AG109" s="20">
        <f>IF('respostes SINDIC'!AF109=1,(IF('respostes SINDIC'!$AS109=2021,variables!$E$36,IF('respostes SINDIC'!$AS109=2022,variables!$F$36))),0)</f>
        <v>0</v>
      </c>
      <c r="AH109" s="20">
        <f>IF('respostes SINDIC'!AG109=1,(IF('respostes SINDIC'!$AS109=2021,variables!$E$37,IF('respostes SINDIC'!$AS109=2022,variables!$F$37))),0)</f>
        <v>10</v>
      </c>
      <c r="AI109" s="14">
        <f>IF('respostes SINDIC'!AH109=1,(IF('respostes SINDIC'!$AS109=2021,variables!$E$38,IF('respostes SINDIC'!$AS109=2022,variables!$F$38))),0)</f>
        <v>25</v>
      </c>
      <c r="AJ109" s="20">
        <f>IF('respostes SINDIC'!AI109=1,(IF('respostes SINDIC'!$AS109=2021,variables!$E$39,IF('respostes SINDIC'!$AS109=2022,variables!$F$39))),0)</f>
        <v>20</v>
      </c>
      <c r="AK109" s="14">
        <f>IF('respostes SINDIC'!AJ109=1,(IF('respostes SINDIC'!$AS109=2021,variables!$E$40,IF('respostes SINDIC'!$AS109=2022,variables!$F$40))),0)</f>
        <v>25</v>
      </c>
      <c r="AL109" s="8">
        <f>IF('respostes SINDIC'!AK109=0,(IF('respostes SINDIC'!$AS109=2021,variables!$E$41,IF('respostes SINDIC'!$AS109=2022,variables!$F$41))),0)</f>
        <v>0</v>
      </c>
      <c r="AM109" s="20">
        <f>IF('respostes SINDIC'!AL109=1,(IF('respostes SINDIC'!$AS109=2021,variables!$E$42,IF('respostes SINDIC'!$AS109=2022,variables!$F$42))),0)</f>
        <v>10</v>
      </c>
      <c r="AN109" s="11">
        <f>IF('respostes SINDIC'!AM109=1,(IF('respostes SINDIC'!$AS109=2021,variables!$E$43,IF('respostes SINDIC'!$AS109=2022,variables!$F$43))),0)</f>
        <v>0</v>
      </c>
      <c r="AO109" s="8">
        <f>IF('respostes SINDIC'!AN109=1,(IF('respostes SINDIC'!$AS109=2021,variables!$E$44,IF('respostes SINDIC'!$AS109=2022,variables!$F$44))),0)</f>
        <v>10</v>
      </c>
      <c r="AP109" s="8">
        <f>IF('respostes SINDIC'!AO109=1,(IF('respostes SINDIC'!$AS109=2021,variables!$E$45,IF('respostes SINDIC'!$AS109=2022,variables!$F$45))),0)</f>
        <v>20</v>
      </c>
      <c r="AQ109" s="20">
        <f>IF('respostes SINDIC'!AP109=1,(IF('respostes SINDIC'!$AS109=2021,variables!$E$46,IF('respostes SINDIC'!$AS109=2022,variables!$F$46))),0)</f>
        <v>0</v>
      </c>
      <c r="AT109">
        <v>2021</v>
      </c>
    </row>
    <row r="110" spans="1:46" x14ac:dyDescent="0.3">
      <c r="A110">
        <v>813110007</v>
      </c>
      <c r="B110" t="str">
        <f>VLOOKUP(A110,'ine i comarca'!$A$1:$H$367,6,0)</f>
        <v>Osona</v>
      </c>
      <c r="C110" t="s">
        <v>160</v>
      </c>
      <c r="D110" t="s">
        <v>41</v>
      </c>
      <c r="E110" t="s">
        <v>42</v>
      </c>
      <c r="F110" t="s">
        <v>48</v>
      </c>
      <c r="G110" s="8">
        <f>IF('respostes SINDIC'!F110=1,(IF('respostes SINDIC'!$AS110=2021,variables!$E$10,IF('respostes SINDIC'!$AS110=2022,variables!$F$10))),0)</f>
        <v>7.5</v>
      </c>
      <c r="H110" s="8">
        <f>IF('respostes SINDIC'!G110=1,(IF('respostes SINDIC'!$AS110=2021,variables!$E$11,IF('respostes SINDIC'!$AS110=2022,variables!$F$11))),0)</f>
        <v>7.5</v>
      </c>
      <c r="I110" s="14">
        <f>IF('respostes SINDIC'!H110=1,(IF('respostes SINDIC'!$AS110=2021,variables!$E$12,IF('respostes SINDIC'!$AS110=2022,variables!$F$12))),0)</f>
        <v>25</v>
      </c>
      <c r="J110" s="11">
        <f>IF('respostes SINDIC'!I110=1,(IF('respostes SINDIC'!$AS110=2021,variables!$E$13,IF('respostes SINDIC'!$AS110=2022,variables!$F$13))),0)</f>
        <v>2.5</v>
      </c>
      <c r="K110" s="11">
        <f>IF('respostes SINDIC'!J110=1,(IF('respostes SINDIC'!$AS110=2021,variables!$E$14,IF('respostes SINDIC'!$AS110=2022,variables!$F$14))),0)</f>
        <v>0</v>
      </c>
      <c r="L110" s="11">
        <f>IF('respostes SINDIC'!K110=1,(IF('respostes SINDIC'!$AS110=2021,variables!$E$15,IF('respostes SINDIC'!$AS110=2022,variables!$F$15))),0)</f>
        <v>0</v>
      </c>
      <c r="M110" s="11">
        <f>IF('respostes SINDIC'!L110=1,(IF('respostes SINDIC'!$AS110=2021,variables!$E$16,IF('respostes SINDIC'!$AS110=2022,variables!$F$16))),0)</f>
        <v>0</v>
      </c>
      <c r="N110" s="11">
        <f>IF('respostes SINDIC'!M110=1,(IF('respostes SINDIC'!$AS110=2021,variables!$E$17,IF('respostes SINDIC'!$AS110=2022,variables!$F$17))),0)</f>
        <v>0</v>
      </c>
      <c r="O110" s="11">
        <f>IF('respostes SINDIC'!N110="Dintre de termini",(IF('respostes SINDIC'!$AS110=2021,variables!$E$18,IF('respostes SINDIC'!$AS110=2022,variables!$F$18))),0)</f>
        <v>20</v>
      </c>
      <c r="P110" s="16">
        <f>IF('respostes SINDIC'!O110="Null",0,(IF('respostes SINDIC'!$AS110=2021,variables!$E$20,IF('respostes SINDIC'!$AS110=2022,variables!$F$20))))</f>
        <v>25</v>
      </c>
      <c r="Q110" s="16">
        <f>IF('respostes SINDIC'!P110=1,(IF('respostes SINDIC'!$AS110=2021,variables!$E$20,IF('respostes SINDIC'!$AS110=2022,variables!$F$20))),0)</f>
        <v>25</v>
      </c>
      <c r="R110" s="16">
        <f>IF('respostes SINDIC'!Q110=1,(IF('respostes SINDIC'!$AS110=2021,variables!$E$21,IF('respostes SINDIC'!$AS110=2022,variables!$F$21))),0)</f>
        <v>0</v>
      </c>
      <c r="S110" s="16">
        <f>IF('respostes SINDIC'!R110=1,(IF('respostes SINDIC'!$AS110=2021,variables!$E$22,IF('respostes SINDIC'!$AS110=2022,variables!$F$22))),0)</f>
        <v>0</v>
      </c>
      <c r="T110" s="11">
        <f>IF('respostes SINDIC'!S110=1,(IF('respostes SINDIC'!$AS110=2021,variables!$E$23,IF('respostes SINDIC'!$AS110=2022,variables!$F$23))),0)</f>
        <v>35</v>
      </c>
      <c r="U110" s="14">
        <f>IF('respostes SINDIC'!T110=1,(IF('respostes SINDIC'!$AS110=2021,variables!$E$24,IF('respostes SINDIC'!$AS110=2022,variables!$F$24))),0)</f>
        <v>25</v>
      </c>
      <c r="V110" s="8">
        <f>IF('respostes SINDIC'!U110=1,(IF('respostes SINDIC'!$AS110=2021,variables!$E$25,IF('respostes SINDIC'!$AS110=2022,variables!$F$25))),0)</f>
        <v>20</v>
      </c>
      <c r="W110" s="8">
        <f>IF('respostes SINDIC'!V110=1,(IF('respostes SINDIC'!$AS110=2021,variables!$E$26,IF('respostes SINDIC'!$AS110=2022,variables!$F$26))),0)</f>
        <v>5</v>
      </c>
      <c r="X110" s="8">
        <f>IF('respostes SINDIC'!W110=1,(IF('respostes SINDIC'!$AS110=2021,variables!$E$27,IF('respostes SINDIC'!$AS110=2022,variables!$F$27))),0)</f>
        <v>10</v>
      </c>
      <c r="Y110" s="11">
        <f>IF('respostes SINDIC'!X110=1,(IF('respostes SINDIC'!$AS110=2021,variables!$E$28,IF('respostes SINDIC'!$AS110=2022,variables!$F$28))),0)</f>
        <v>0</v>
      </c>
      <c r="Z110" s="11">
        <f>IF('respostes SINDIC'!Y110=1,(IF('respostes SINDIC'!$AS110=2021,variables!$E$29,IF('respostes SINDIC'!$AS110=2022,variables!$F$29))),0)</f>
        <v>30</v>
      </c>
      <c r="AA110" s="18">
        <f>IF('respostes SINDIC'!Z110=1,(IF('respostes SINDIC'!$AS110=2021,variables!$E$30,IF('respostes SINDIC'!$AS110=2022,variables!$F$30))),0)</f>
        <v>25</v>
      </c>
      <c r="AB110" s="18">
        <f>IF('respostes SINDIC'!AA110=1,(IF('respostes SINDIC'!$AS110=2021,variables!$E$31,IF('respostes SINDIC'!$AS110=2022,variables!$F$31))),0)</f>
        <v>25</v>
      </c>
      <c r="AC110" s="18">
        <f>IF('respostes SINDIC'!AB110=1,(IF('respostes SINDIC'!$AS110=2021,variables!$E$32,IF('respostes SINDIC'!$AS110=2022,variables!$F$32))),0)</f>
        <v>25</v>
      </c>
      <c r="AD110" s="18">
        <f>IF('respostes SINDIC'!AC110=1,(IF('respostes SINDIC'!$AS110=2021,variables!$E$33,IF('respostes SINDIC'!$AS110=2022,variables!$F$33))),0)</f>
        <v>0</v>
      </c>
      <c r="AE110" s="20">
        <f>IF('respostes SINDIC'!AD110=1,(IF('respostes SINDIC'!$AS110=2021,variables!$E$34,IF('respostes SINDIC'!$AS110=2022,variables!$F$34))),0)</f>
        <v>0</v>
      </c>
      <c r="AF110" s="20">
        <f>IF('respostes SINDIC'!AE110=1,(IF('respostes SINDIC'!$AS110=2021,variables!$E$35,IF('respostes SINDIC'!$AS110=2022,variables!$F$35))),0)</f>
        <v>0</v>
      </c>
      <c r="AG110" s="20">
        <f>IF('respostes SINDIC'!AF110=1,(IF('respostes SINDIC'!$AS110=2021,variables!$E$36,IF('respostes SINDIC'!$AS110=2022,variables!$F$36))),0)</f>
        <v>0</v>
      </c>
      <c r="AH110" s="20">
        <f>IF('respostes SINDIC'!AG110=1,(IF('respostes SINDIC'!$AS110=2021,variables!$E$37,IF('respostes SINDIC'!$AS110=2022,variables!$F$37))),0)</f>
        <v>10</v>
      </c>
      <c r="AI110" s="14">
        <f>IF('respostes SINDIC'!AH110=1,(IF('respostes SINDIC'!$AS110=2021,variables!$E$38,IF('respostes SINDIC'!$AS110=2022,variables!$F$38))),0)</f>
        <v>25</v>
      </c>
      <c r="AJ110" s="20">
        <f>IF('respostes SINDIC'!AI110=1,(IF('respostes SINDIC'!$AS110=2021,variables!$E$39,IF('respostes SINDIC'!$AS110=2022,variables!$F$39))),0)</f>
        <v>0</v>
      </c>
      <c r="AK110" s="14">
        <f>IF('respostes SINDIC'!AJ110=1,(IF('respostes SINDIC'!$AS110=2021,variables!$E$40,IF('respostes SINDIC'!$AS110=2022,variables!$F$40))),0)</f>
        <v>25</v>
      </c>
      <c r="AL110" s="8">
        <f>IF('respostes SINDIC'!AK110=0,(IF('respostes SINDIC'!$AS110=2021,variables!$E$41,IF('respostes SINDIC'!$AS110=2022,variables!$F$41))),0)</f>
        <v>0</v>
      </c>
      <c r="AM110" s="20">
        <f>IF('respostes SINDIC'!AL110=1,(IF('respostes SINDIC'!$AS110=2021,variables!$E$42,IF('respostes SINDIC'!$AS110=2022,variables!$F$42))),0)</f>
        <v>10</v>
      </c>
      <c r="AN110" s="11">
        <f>IF('respostes SINDIC'!AM110=1,(IF('respostes SINDIC'!$AS110=2021,variables!$E$43,IF('respostes SINDIC'!$AS110=2022,variables!$F$43))),0)</f>
        <v>0</v>
      </c>
      <c r="AO110" s="8">
        <f>IF('respostes SINDIC'!AN110=1,(IF('respostes SINDIC'!$AS110=2021,variables!$E$44,IF('respostes SINDIC'!$AS110=2022,variables!$F$44))),0)</f>
        <v>0</v>
      </c>
      <c r="AP110" s="8">
        <f>IF('respostes SINDIC'!AO110=1,(IF('respostes SINDIC'!$AS110=2021,variables!$E$45,IF('respostes SINDIC'!$AS110=2022,variables!$F$45))),0)</f>
        <v>0</v>
      </c>
      <c r="AQ110" s="20">
        <f>IF('respostes SINDIC'!AP110=1,(IF('respostes SINDIC'!$AS110=2021,variables!$E$46,IF('respostes SINDIC'!$AS110=2022,variables!$F$46))),0)</f>
        <v>0</v>
      </c>
      <c r="AT110">
        <v>2021</v>
      </c>
    </row>
    <row r="111" spans="1:46" x14ac:dyDescent="0.3">
      <c r="A111">
        <v>812650006</v>
      </c>
      <c r="B111" t="str">
        <f>VLOOKUP(A111,'ine i comarca'!$A$1:$H$367,6,0)</f>
        <v>Maresme</v>
      </c>
      <c r="C111" t="s">
        <v>161</v>
      </c>
      <c r="D111" t="s">
        <v>41</v>
      </c>
      <c r="E111" t="s">
        <v>42</v>
      </c>
      <c r="F111" t="s">
        <v>43</v>
      </c>
      <c r="G111" s="8">
        <f>IF('respostes SINDIC'!F111=1,(IF('respostes SINDIC'!$AS111=2021,variables!$E$10,IF('respostes SINDIC'!$AS111=2022,variables!$F$10))),0)</f>
        <v>7.5</v>
      </c>
      <c r="H111" s="8">
        <f>IF('respostes SINDIC'!G111=1,(IF('respostes SINDIC'!$AS111=2021,variables!$E$11,IF('respostes SINDIC'!$AS111=2022,variables!$F$11))),0)</f>
        <v>7.5</v>
      </c>
      <c r="I111" s="14">
        <f>IF('respostes SINDIC'!H111=1,(IF('respostes SINDIC'!$AS111=2021,variables!$E$12,IF('respostes SINDIC'!$AS111=2022,variables!$F$12))),0)</f>
        <v>25</v>
      </c>
      <c r="J111" s="11">
        <f>IF('respostes SINDIC'!I111=1,(IF('respostes SINDIC'!$AS111=2021,variables!$E$13,IF('respostes SINDIC'!$AS111=2022,variables!$F$13))),0)</f>
        <v>2.5</v>
      </c>
      <c r="K111" s="11">
        <f>IF('respostes SINDIC'!J111=1,(IF('respostes SINDIC'!$AS111=2021,variables!$E$14,IF('respostes SINDIC'!$AS111=2022,variables!$F$14))),0)</f>
        <v>0</v>
      </c>
      <c r="L111" s="11">
        <f>IF('respostes SINDIC'!K111=1,(IF('respostes SINDIC'!$AS111=2021,variables!$E$15,IF('respostes SINDIC'!$AS111=2022,variables!$F$15))),0)</f>
        <v>0</v>
      </c>
      <c r="M111" s="11">
        <f>IF('respostes SINDIC'!L111=1,(IF('respostes SINDIC'!$AS111=2021,variables!$E$16,IF('respostes SINDIC'!$AS111=2022,variables!$F$16))),0)</f>
        <v>0</v>
      </c>
      <c r="N111" s="11">
        <f>IF('respostes SINDIC'!M111=1,(IF('respostes SINDIC'!$AS111=2021,variables!$E$17,IF('respostes SINDIC'!$AS111=2022,variables!$F$17))),0)</f>
        <v>0</v>
      </c>
      <c r="O111" s="11">
        <f>IF('respostes SINDIC'!N111="Dintre de termini",(IF('respostes SINDIC'!$AS111=2021,variables!$E$18,IF('respostes SINDIC'!$AS111=2022,variables!$F$18))),0)</f>
        <v>20</v>
      </c>
      <c r="P111" s="16">
        <f>IF('respostes SINDIC'!O111="Null",0,(IF('respostes SINDIC'!$AS111=2021,variables!$E$20,IF('respostes SINDIC'!$AS111=2022,variables!$F$20))))</f>
        <v>25</v>
      </c>
      <c r="Q111" s="16">
        <f>IF('respostes SINDIC'!P111=1,(IF('respostes SINDIC'!$AS111=2021,variables!$E$20,IF('respostes SINDIC'!$AS111=2022,variables!$F$20))),0)</f>
        <v>25</v>
      </c>
      <c r="R111" s="16">
        <f>IF('respostes SINDIC'!Q111=1,(IF('respostes SINDIC'!$AS111=2021,variables!$E$21,IF('respostes SINDIC'!$AS111=2022,variables!$F$21))),0)</f>
        <v>25</v>
      </c>
      <c r="S111" s="16">
        <f>IF('respostes SINDIC'!R111=1,(IF('respostes SINDIC'!$AS111=2021,variables!$E$22,IF('respostes SINDIC'!$AS111=2022,variables!$F$22))),0)</f>
        <v>25</v>
      </c>
      <c r="T111" s="11">
        <f>IF('respostes SINDIC'!S111=1,(IF('respostes SINDIC'!$AS111=2021,variables!$E$23,IF('respostes SINDIC'!$AS111=2022,variables!$F$23))),0)</f>
        <v>35</v>
      </c>
      <c r="U111" s="14">
        <f>IF('respostes SINDIC'!T111=1,(IF('respostes SINDIC'!$AS111=2021,variables!$E$24,IF('respostes SINDIC'!$AS111=2022,variables!$F$24))),0)</f>
        <v>25</v>
      </c>
      <c r="V111" s="8">
        <f>IF('respostes SINDIC'!U111=1,(IF('respostes SINDIC'!$AS111=2021,variables!$E$25,IF('respostes SINDIC'!$AS111=2022,variables!$F$25))),0)</f>
        <v>20</v>
      </c>
      <c r="W111" s="8">
        <f>IF('respostes SINDIC'!V111=1,(IF('respostes SINDIC'!$AS111=2021,variables!$E$26,IF('respostes SINDIC'!$AS111=2022,variables!$F$26))),0)</f>
        <v>5</v>
      </c>
      <c r="X111" s="8">
        <f>IF('respostes SINDIC'!W111=1,(IF('respostes SINDIC'!$AS111=2021,variables!$E$27,IF('respostes SINDIC'!$AS111=2022,variables!$F$27))),0)</f>
        <v>10</v>
      </c>
      <c r="Y111" s="11">
        <f>IF('respostes SINDIC'!X111=1,(IF('respostes SINDIC'!$AS111=2021,variables!$E$28,IF('respostes SINDIC'!$AS111=2022,variables!$F$28))),0)</f>
        <v>0</v>
      </c>
      <c r="Z111" s="11">
        <f>IF('respostes SINDIC'!Y111=1,(IF('respostes SINDIC'!$AS111=2021,variables!$E$29,IF('respostes SINDIC'!$AS111=2022,variables!$F$29))),0)</f>
        <v>30</v>
      </c>
      <c r="AA111" s="18">
        <f>IF('respostes SINDIC'!Z111=1,(IF('respostes SINDIC'!$AS111=2021,variables!$E$30,IF('respostes SINDIC'!$AS111=2022,variables!$F$30))),0)</f>
        <v>25</v>
      </c>
      <c r="AB111" s="18">
        <f>IF('respostes SINDIC'!AA111=1,(IF('respostes SINDIC'!$AS111=2021,variables!$E$31,IF('respostes SINDIC'!$AS111=2022,variables!$F$31))),0)</f>
        <v>0</v>
      </c>
      <c r="AC111" s="18">
        <f>IF('respostes SINDIC'!AB111=1,(IF('respostes SINDIC'!$AS111=2021,variables!$E$32,IF('respostes SINDIC'!$AS111=2022,variables!$F$32))),0)</f>
        <v>25</v>
      </c>
      <c r="AD111" s="18">
        <f>IF('respostes SINDIC'!AC111=1,(IF('respostes SINDIC'!$AS111=2021,variables!$E$33,IF('respostes SINDIC'!$AS111=2022,variables!$F$33))),0)</f>
        <v>0</v>
      </c>
      <c r="AE111" s="20">
        <f>IF('respostes SINDIC'!AD111=1,(IF('respostes SINDIC'!$AS111=2021,variables!$E$34,IF('respostes SINDIC'!$AS111=2022,variables!$F$34))),0)</f>
        <v>0</v>
      </c>
      <c r="AF111" s="20">
        <f>IF('respostes SINDIC'!AE111=1,(IF('respostes SINDIC'!$AS111=2021,variables!$E$35,IF('respostes SINDIC'!$AS111=2022,variables!$F$35))),0)</f>
        <v>0</v>
      </c>
      <c r="AG111" s="20">
        <f>IF('respostes SINDIC'!AF111=1,(IF('respostes SINDIC'!$AS111=2021,variables!$E$36,IF('respostes SINDIC'!$AS111=2022,variables!$F$36))),0)</f>
        <v>0</v>
      </c>
      <c r="AH111" s="20">
        <f>IF('respostes SINDIC'!AG111=1,(IF('respostes SINDIC'!$AS111=2021,variables!$E$37,IF('respostes SINDIC'!$AS111=2022,variables!$F$37))),0)</f>
        <v>10</v>
      </c>
      <c r="AI111" s="14">
        <f>IF('respostes SINDIC'!AH111=1,(IF('respostes SINDIC'!$AS111=2021,variables!$E$38,IF('respostes SINDIC'!$AS111=2022,variables!$F$38))),0)</f>
        <v>25</v>
      </c>
      <c r="AJ111" s="20">
        <f>IF('respostes SINDIC'!AI111=1,(IF('respostes SINDIC'!$AS111=2021,variables!$E$39,IF('respostes SINDIC'!$AS111=2022,variables!$F$39))),0)</f>
        <v>20</v>
      </c>
      <c r="AK111" s="14">
        <f>IF('respostes SINDIC'!AJ111=1,(IF('respostes SINDIC'!$AS111=2021,variables!$E$40,IF('respostes SINDIC'!$AS111=2022,variables!$F$40))),0)</f>
        <v>25</v>
      </c>
      <c r="AL111" s="8">
        <f>IF('respostes SINDIC'!AK111=0,(IF('respostes SINDIC'!$AS111=2021,variables!$E$41,IF('respostes SINDIC'!$AS111=2022,variables!$F$41))),0)</f>
        <v>0</v>
      </c>
      <c r="AM111" s="20">
        <f>IF('respostes SINDIC'!AL111=1,(IF('respostes SINDIC'!$AS111=2021,variables!$E$42,IF('respostes SINDIC'!$AS111=2022,variables!$F$42))),0)</f>
        <v>10</v>
      </c>
      <c r="AN111" s="11">
        <f>IF('respostes SINDIC'!AM111=1,(IF('respostes SINDIC'!$AS111=2021,variables!$E$43,IF('respostes SINDIC'!$AS111=2022,variables!$F$43))),0)</f>
        <v>0</v>
      </c>
      <c r="AO111" s="8">
        <f>IF('respostes SINDIC'!AN111=1,(IF('respostes SINDIC'!$AS111=2021,variables!$E$44,IF('respostes SINDIC'!$AS111=2022,variables!$F$44))),0)</f>
        <v>0</v>
      </c>
      <c r="AP111" s="8">
        <f>IF('respostes SINDIC'!AO111=1,(IF('respostes SINDIC'!$AS111=2021,variables!$E$45,IF('respostes SINDIC'!$AS111=2022,variables!$F$45))),0)</f>
        <v>0</v>
      </c>
      <c r="AQ111" s="20">
        <f>IF('respostes SINDIC'!AP111=1,(IF('respostes SINDIC'!$AS111=2021,variables!$E$46,IF('respostes SINDIC'!$AS111=2022,variables!$F$46))),0)</f>
        <v>0</v>
      </c>
      <c r="AT111">
        <v>2021</v>
      </c>
    </row>
    <row r="112" spans="1:46" x14ac:dyDescent="0.3">
      <c r="A112">
        <v>813500000</v>
      </c>
      <c r="B112" t="str">
        <f>VLOOKUP(A112,'ine i comarca'!$A$1:$H$367,6,0)</f>
        <v>Vallès Oriental</v>
      </c>
      <c r="C112" t="s">
        <v>162</v>
      </c>
      <c r="D112" t="s">
        <v>41</v>
      </c>
      <c r="E112" t="s">
        <v>42</v>
      </c>
      <c r="F112" t="s">
        <v>43</v>
      </c>
      <c r="G112" s="8">
        <f>IF('respostes SINDIC'!F112=1,(IF('respostes SINDIC'!$AS112=2021,variables!$E$10,IF('respostes SINDIC'!$AS112=2022,variables!$F$10))),0)</f>
        <v>7.5</v>
      </c>
      <c r="H112" s="8">
        <f>IF('respostes SINDIC'!G112=1,(IF('respostes SINDIC'!$AS112=2021,variables!$E$11,IF('respostes SINDIC'!$AS112=2022,variables!$F$11))),0)</f>
        <v>7.5</v>
      </c>
      <c r="I112" s="14">
        <f>IF('respostes SINDIC'!H112=1,(IF('respostes SINDIC'!$AS112=2021,variables!$E$12,IF('respostes SINDIC'!$AS112=2022,variables!$F$12))),0)</f>
        <v>0</v>
      </c>
      <c r="J112" s="11">
        <f>IF('respostes SINDIC'!I112=1,(IF('respostes SINDIC'!$AS112=2021,variables!$E$13,IF('respostes SINDIC'!$AS112=2022,variables!$F$13))),0)</f>
        <v>2.5</v>
      </c>
      <c r="K112" s="11">
        <f>IF('respostes SINDIC'!J112=1,(IF('respostes SINDIC'!$AS112=2021,variables!$E$14,IF('respostes SINDIC'!$AS112=2022,variables!$F$14))),0)</f>
        <v>0</v>
      </c>
      <c r="L112" s="11">
        <f>IF('respostes SINDIC'!K112=1,(IF('respostes SINDIC'!$AS112=2021,variables!$E$15,IF('respostes SINDIC'!$AS112=2022,variables!$F$15))),0)</f>
        <v>0</v>
      </c>
      <c r="M112" s="11">
        <f>IF('respostes SINDIC'!L112=1,(IF('respostes SINDIC'!$AS112=2021,variables!$E$16,IF('respostes SINDIC'!$AS112=2022,variables!$F$16))),0)</f>
        <v>0</v>
      </c>
      <c r="N112" s="11">
        <f>IF('respostes SINDIC'!M112=1,(IF('respostes SINDIC'!$AS112=2021,variables!$E$17,IF('respostes SINDIC'!$AS112=2022,variables!$F$17))),0)</f>
        <v>0</v>
      </c>
      <c r="O112" s="11">
        <f>IF('respostes SINDIC'!N112="Dintre de termini",(IF('respostes SINDIC'!$AS112=2021,variables!$E$18,IF('respostes SINDIC'!$AS112=2022,variables!$F$18))),0)</f>
        <v>0</v>
      </c>
      <c r="P112" s="16">
        <f>IF('respostes SINDIC'!O112="Null",0,(IF('respostes SINDIC'!$AS112=2021,variables!$E$20,IF('respostes SINDIC'!$AS112=2022,variables!$F$20))))</f>
        <v>25</v>
      </c>
      <c r="Q112" s="16">
        <f>IF('respostes SINDIC'!P112=1,(IF('respostes SINDIC'!$AS112=2021,variables!$E$20,IF('respostes SINDIC'!$AS112=2022,variables!$F$20))),0)</f>
        <v>25</v>
      </c>
      <c r="R112" s="16">
        <f>IF('respostes SINDIC'!Q112=1,(IF('respostes SINDIC'!$AS112=2021,variables!$E$21,IF('respostes SINDIC'!$AS112=2022,variables!$F$21))),0)</f>
        <v>0</v>
      </c>
      <c r="S112" s="16">
        <f>IF('respostes SINDIC'!R112=1,(IF('respostes SINDIC'!$AS112=2021,variables!$E$22,IF('respostes SINDIC'!$AS112=2022,variables!$F$22))),0)</f>
        <v>0</v>
      </c>
      <c r="T112" s="11">
        <f>IF('respostes SINDIC'!S112=1,(IF('respostes SINDIC'!$AS112=2021,variables!$E$23,IF('respostes SINDIC'!$AS112=2022,variables!$F$23))),0)</f>
        <v>35</v>
      </c>
      <c r="U112" s="14">
        <f>IF('respostes SINDIC'!T112=1,(IF('respostes SINDIC'!$AS112=2021,variables!$E$24,IF('respostes SINDIC'!$AS112=2022,variables!$F$24))),0)</f>
        <v>25</v>
      </c>
      <c r="V112" s="8">
        <f>IF('respostes SINDIC'!U112=1,(IF('respostes SINDIC'!$AS112=2021,variables!$E$25,IF('respostes SINDIC'!$AS112=2022,variables!$F$25))),0)</f>
        <v>0</v>
      </c>
      <c r="W112" s="8">
        <f>IF('respostes SINDIC'!V112=1,(IF('respostes SINDIC'!$AS112=2021,variables!$E$26,IF('respostes SINDIC'!$AS112=2022,variables!$F$26))),0)</f>
        <v>5</v>
      </c>
      <c r="X112" s="8">
        <f>IF('respostes SINDIC'!W112=1,(IF('respostes SINDIC'!$AS112=2021,variables!$E$27,IF('respostes SINDIC'!$AS112=2022,variables!$F$27))),0)</f>
        <v>0</v>
      </c>
      <c r="Y112" s="11">
        <f>IF('respostes SINDIC'!X112=1,(IF('respostes SINDIC'!$AS112=2021,variables!$E$28,IF('respostes SINDIC'!$AS112=2022,variables!$F$28))),0)</f>
        <v>0</v>
      </c>
      <c r="Z112" s="11">
        <f>IF('respostes SINDIC'!Y112=1,(IF('respostes SINDIC'!$AS112=2021,variables!$E$29,IF('respostes SINDIC'!$AS112=2022,variables!$F$29))),0)</f>
        <v>30</v>
      </c>
      <c r="AA112" s="18">
        <f>IF('respostes SINDIC'!Z112=1,(IF('respostes SINDIC'!$AS112=2021,variables!$E$30,IF('respostes SINDIC'!$AS112=2022,variables!$F$30))),0)</f>
        <v>0</v>
      </c>
      <c r="AB112" s="18">
        <f>IF('respostes SINDIC'!AA112=1,(IF('respostes SINDIC'!$AS112=2021,variables!$E$31,IF('respostes SINDIC'!$AS112=2022,variables!$F$31))),0)</f>
        <v>0</v>
      </c>
      <c r="AC112" s="18">
        <f>IF('respostes SINDIC'!AB112=1,(IF('respostes SINDIC'!$AS112=2021,variables!$E$32,IF('respostes SINDIC'!$AS112=2022,variables!$F$32))),0)</f>
        <v>25</v>
      </c>
      <c r="AD112" s="18">
        <f>IF('respostes SINDIC'!AC112=1,(IF('respostes SINDIC'!$AS112=2021,variables!$E$33,IF('respostes SINDIC'!$AS112=2022,variables!$F$33))),0)</f>
        <v>0</v>
      </c>
      <c r="AE112" s="20">
        <f>IF('respostes SINDIC'!AD112=1,(IF('respostes SINDIC'!$AS112=2021,variables!$E$34,IF('respostes SINDIC'!$AS112=2022,variables!$F$34))),0)</f>
        <v>0</v>
      </c>
      <c r="AF112" s="20">
        <f>IF('respostes SINDIC'!AE112=1,(IF('respostes SINDIC'!$AS112=2021,variables!$E$35,IF('respostes SINDIC'!$AS112=2022,variables!$F$35))),0)</f>
        <v>0</v>
      </c>
      <c r="AG112" s="20">
        <f>IF('respostes SINDIC'!AF112=1,(IF('respostes SINDIC'!$AS112=2021,variables!$E$36,IF('respostes SINDIC'!$AS112=2022,variables!$F$36))),0)</f>
        <v>0</v>
      </c>
      <c r="AH112" s="20">
        <f>IF('respostes SINDIC'!AG112=1,(IF('respostes SINDIC'!$AS112=2021,variables!$E$37,IF('respostes SINDIC'!$AS112=2022,variables!$F$37))),0)</f>
        <v>0</v>
      </c>
      <c r="AI112" s="14">
        <f>IF('respostes SINDIC'!AH112=1,(IF('respostes SINDIC'!$AS112=2021,variables!$E$38,IF('respostes SINDIC'!$AS112=2022,variables!$F$38))),0)</f>
        <v>0</v>
      </c>
      <c r="AJ112" s="20">
        <f>IF('respostes SINDIC'!AI112=1,(IF('respostes SINDIC'!$AS112=2021,variables!$E$39,IF('respostes SINDIC'!$AS112=2022,variables!$F$39))),0)</f>
        <v>0</v>
      </c>
      <c r="AK112" s="14">
        <f>IF('respostes SINDIC'!AJ112=1,(IF('respostes SINDIC'!$AS112=2021,variables!$E$40,IF('respostes SINDIC'!$AS112=2022,variables!$F$40))),0)</f>
        <v>25</v>
      </c>
      <c r="AL112" s="8">
        <f>IF('respostes SINDIC'!AK112=0,(IF('respostes SINDIC'!$AS112=2021,variables!$E$41,IF('respostes SINDIC'!$AS112=2022,variables!$F$41))),0)</f>
        <v>20</v>
      </c>
      <c r="AM112" s="20">
        <f>IF('respostes SINDIC'!AL112=1,(IF('respostes SINDIC'!$AS112=2021,variables!$E$42,IF('respostes SINDIC'!$AS112=2022,variables!$F$42))),0)</f>
        <v>10</v>
      </c>
      <c r="AN112" s="11">
        <f>IF('respostes SINDIC'!AM112=1,(IF('respostes SINDIC'!$AS112=2021,variables!$E$43,IF('respostes SINDIC'!$AS112=2022,variables!$F$43))),0)</f>
        <v>0</v>
      </c>
      <c r="AO112" s="8">
        <f>IF('respostes SINDIC'!AN112=1,(IF('respostes SINDIC'!$AS112=2021,variables!$E$44,IF('respostes SINDIC'!$AS112=2022,variables!$F$44))),0)</f>
        <v>0</v>
      </c>
      <c r="AP112" s="8">
        <f>IF('respostes SINDIC'!AO112=1,(IF('respostes SINDIC'!$AS112=2021,variables!$E$45,IF('respostes SINDIC'!$AS112=2022,variables!$F$45))),0)</f>
        <v>0</v>
      </c>
      <c r="AQ112" s="20">
        <f>IF('respostes SINDIC'!AP112=1,(IF('respostes SINDIC'!$AS112=2021,variables!$E$46,IF('respostes SINDIC'!$AS112=2022,variables!$F$46))),0)</f>
        <v>0</v>
      </c>
      <c r="AT112">
        <v>2021</v>
      </c>
    </row>
    <row r="113" spans="1:46" x14ac:dyDescent="0.3">
      <c r="A113">
        <v>813630008</v>
      </c>
      <c r="B113" t="str">
        <f>VLOOKUP(A113,'ine i comarca'!$A$1:$H$367,6,0)</f>
        <v>Vallès Oriental</v>
      </c>
      <c r="C113" t="s">
        <v>163</v>
      </c>
      <c r="D113" t="s">
        <v>41</v>
      </c>
      <c r="E113" t="s">
        <v>42</v>
      </c>
      <c r="F113" t="s">
        <v>43</v>
      </c>
      <c r="G113" s="8">
        <f>IF('respostes SINDIC'!F113=1,(IF('respostes SINDIC'!$AS113=2021,variables!$E$10,IF('respostes SINDIC'!$AS113=2022,variables!$F$10))),0)</f>
        <v>7.5</v>
      </c>
      <c r="H113" s="8">
        <f>IF('respostes SINDIC'!G113=1,(IF('respostes SINDIC'!$AS113=2021,variables!$E$11,IF('respostes SINDIC'!$AS113=2022,variables!$F$11))),0)</f>
        <v>7.5</v>
      </c>
      <c r="I113" s="14">
        <f>IF('respostes SINDIC'!H113=1,(IF('respostes SINDIC'!$AS113=2021,variables!$E$12,IF('respostes SINDIC'!$AS113=2022,variables!$F$12))),0)</f>
        <v>25</v>
      </c>
      <c r="J113" s="11">
        <f>IF('respostes SINDIC'!I113=1,(IF('respostes SINDIC'!$AS113=2021,variables!$E$13,IF('respostes SINDIC'!$AS113=2022,variables!$F$13))),0)</f>
        <v>2.5</v>
      </c>
      <c r="K113" s="11">
        <f>IF('respostes SINDIC'!J113=1,(IF('respostes SINDIC'!$AS113=2021,variables!$E$14,IF('respostes SINDIC'!$AS113=2022,variables!$F$14))),0)</f>
        <v>2.5</v>
      </c>
      <c r="L113" s="11">
        <f>IF('respostes SINDIC'!K113=1,(IF('respostes SINDIC'!$AS113=2021,variables!$E$15,IF('respostes SINDIC'!$AS113=2022,variables!$F$15))),0)</f>
        <v>2.5</v>
      </c>
      <c r="M113" s="11">
        <f>IF('respostes SINDIC'!L113=1,(IF('respostes SINDIC'!$AS113=2021,variables!$E$16,IF('respostes SINDIC'!$AS113=2022,variables!$F$16))),0)</f>
        <v>2.5</v>
      </c>
      <c r="N113" s="11">
        <f>IF('respostes SINDIC'!M113=1,(IF('respostes SINDIC'!$AS113=2021,variables!$E$17,IF('respostes SINDIC'!$AS113=2022,variables!$F$17))),0)</f>
        <v>2.5</v>
      </c>
      <c r="O113" s="11">
        <f>IF('respostes SINDIC'!N113="Dintre de termini",(IF('respostes SINDIC'!$AS113=2021,variables!$E$18,IF('respostes SINDIC'!$AS113=2022,variables!$F$18))),0)</f>
        <v>20</v>
      </c>
      <c r="P113" s="16">
        <f>IF('respostes SINDIC'!O113="Null",0,(IF('respostes SINDIC'!$AS113=2021,variables!$E$20,IF('respostes SINDIC'!$AS113=2022,variables!$F$20))))</f>
        <v>25</v>
      </c>
      <c r="Q113" s="16">
        <f>IF('respostes SINDIC'!P113=1,(IF('respostes SINDIC'!$AS113=2021,variables!$E$20,IF('respostes SINDIC'!$AS113=2022,variables!$F$20))),0)</f>
        <v>25</v>
      </c>
      <c r="R113" s="16">
        <f>IF('respostes SINDIC'!Q113=1,(IF('respostes SINDIC'!$AS113=2021,variables!$E$21,IF('respostes SINDIC'!$AS113=2022,variables!$F$21))),0)</f>
        <v>25</v>
      </c>
      <c r="S113" s="16">
        <f>IF('respostes SINDIC'!R113=1,(IF('respostes SINDIC'!$AS113=2021,variables!$E$22,IF('respostes SINDIC'!$AS113=2022,variables!$F$22))),0)</f>
        <v>25</v>
      </c>
      <c r="T113" s="11">
        <f>IF('respostes SINDIC'!S113=1,(IF('respostes SINDIC'!$AS113=2021,variables!$E$23,IF('respostes SINDIC'!$AS113=2022,variables!$F$23))),0)</f>
        <v>35</v>
      </c>
      <c r="U113" s="14">
        <f>IF('respostes SINDIC'!T113=1,(IF('respostes SINDIC'!$AS113=2021,variables!$E$24,IF('respostes SINDIC'!$AS113=2022,variables!$F$24))),0)</f>
        <v>25</v>
      </c>
      <c r="V113" s="8">
        <f>IF('respostes SINDIC'!U113=1,(IF('respostes SINDIC'!$AS113=2021,variables!$E$25,IF('respostes SINDIC'!$AS113=2022,variables!$F$25))),0)</f>
        <v>20</v>
      </c>
      <c r="W113" s="8">
        <f>IF('respostes SINDIC'!V113=1,(IF('respostes SINDIC'!$AS113=2021,variables!$E$26,IF('respostes SINDIC'!$AS113=2022,variables!$F$26))),0)</f>
        <v>5</v>
      </c>
      <c r="X113" s="8">
        <f>IF('respostes SINDIC'!W113=1,(IF('respostes SINDIC'!$AS113=2021,variables!$E$27,IF('respostes SINDIC'!$AS113=2022,variables!$F$27))),0)</f>
        <v>10</v>
      </c>
      <c r="Y113" s="11">
        <f>IF('respostes SINDIC'!X113=1,(IF('respostes SINDIC'!$AS113=2021,variables!$E$28,IF('respostes SINDIC'!$AS113=2022,variables!$F$28))),0)</f>
        <v>0</v>
      </c>
      <c r="Z113" s="11">
        <f>IF('respostes SINDIC'!Y113=1,(IF('respostes SINDIC'!$AS113=2021,variables!$E$29,IF('respostes SINDIC'!$AS113=2022,variables!$F$29))),0)</f>
        <v>30</v>
      </c>
      <c r="AA113" s="18">
        <f>IF('respostes SINDIC'!Z113=1,(IF('respostes SINDIC'!$AS113=2021,variables!$E$30,IF('respostes SINDIC'!$AS113=2022,variables!$F$30))),0)</f>
        <v>25</v>
      </c>
      <c r="AB113" s="18">
        <f>IF('respostes SINDIC'!AA113=1,(IF('respostes SINDIC'!$AS113=2021,variables!$E$31,IF('respostes SINDIC'!$AS113=2022,variables!$F$31))),0)</f>
        <v>25</v>
      </c>
      <c r="AC113" s="18">
        <f>IF('respostes SINDIC'!AB113=1,(IF('respostes SINDIC'!$AS113=2021,variables!$E$32,IF('respostes SINDIC'!$AS113=2022,variables!$F$32))),0)</f>
        <v>25</v>
      </c>
      <c r="AD113" s="18">
        <f>IF('respostes SINDIC'!AC113=1,(IF('respostes SINDIC'!$AS113=2021,variables!$E$33,IF('respostes SINDIC'!$AS113=2022,variables!$F$33))),0)</f>
        <v>0</v>
      </c>
      <c r="AE113" s="20">
        <f>IF('respostes SINDIC'!AD113=1,(IF('respostes SINDIC'!$AS113=2021,variables!$E$34,IF('respostes SINDIC'!$AS113=2022,variables!$F$34))),0)</f>
        <v>0</v>
      </c>
      <c r="AF113" s="20">
        <f>IF('respostes SINDIC'!AE113=1,(IF('respostes SINDIC'!$AS113=2021,variables!$E$35,IF('respostes SINDIC'!$AS113=2022,variables!$F$35))),0)</f>
        <v>0</v>
      </c>
      <c r="AG113" s="20">
        <f>IF('respostes SINDIC'!AF113=1,(IF('respostes SINDIC'!$AS113=2021,variables!$E$36,IF('respostes SINDIC'!$AS113=2022,variables!$F$36))),0)</f>
        <v>0</v>
      </c>
      <c r="AH113" s="20">
        <f>IF('respostes SINDIC'!AG113=1,(IF('respostes SINDIC'!$AS113=2021,variables!$E$37,IF('respostes SINDIC'!$AS113=2022,variables!$F$37))),0)</f>
        <v>0</v>
      </c>
      <c r="AI113" s="14">
        <f>IF('respostes SINDIC'!AH113=1,(IF('respostes SINDIC'!$AS113=2021,variables!$E$38,IF('respostes SINDIC'!$AS113=2022,variables!$F$38))),0)</f>
        <v>25</v>
      </c>
      <c r="AJ113" s="20">
        <f>IF('respostes SINDIC'!AI113=1,(IF('respostes SINDIC'!$AS113=2021,variables!$E$39,IF('respostes SINDIC'!$AS113=2022,variables!$F$39))),0)</f>
        <v>20</v>
      </c>
      <c r="AK113" s="14">
        <f>IF('respostes SINDIC'!AJ113=1,(IF('respostes SINDIC'!$AS113=2021,variables!$E$40,IF('respostes SINDIC'!$AS113=2022,variables!$F$40))),0)</f>
        <v>25</v>
      </c>
      <c r="AL113" s="8">
        <f>IF('respostes SINDIC'!AK113=0,(IF('respostes SINDIC'!$AS113=2021,variables!$E$41,IF('respostes SINDIC'!$AS113=2022,variables!$F$41))),0)</f>
        <v>0</v>
      </c>
      <c r="AM113" s="20">
        <f>IF('respostes SINDIC'!AL113=1,(IF('respostes SINDIC'!$AS113=2021,variables!$E$42,IF('respostes SINDIC'!$AS113=2022,variables!$F$42))),0)</f>
        <v>10</v>
      </c>
      <c r="AN113" s="11">
        <f>IF('respostes SINDIC'!AM113=1,(IF('respostes SINDIC'!$AS113=2021,variables!$E$43,IF('respostes SINDIC'!$AS113=2022,variables!$F$43))),0)</f>
        <v>0</v>
      </c>
      <c r="AO113" s="8">
        <f>IF('respostes SINDIC'!AN113=1,(IF('respostes SINDIC'!$AS113=2021,variables!$E$44,IF('respostes SINDIC'!$AS113=2022,variables!$F$44))),0)</f>
        <v>0</v>
      </c>
      <c r="AP113" s="8">
        <f>IF('respostes SINDIC'!AO113=1,(IF('respostes SINDIC'!$AS113=2021,variables!$E$45,IF('respostes SINDIC'!$AS113=2022,variables!$F$45))),0)</f>
        <v>0</v>
      </c>
      <c r="AQ113" s="20">
        <f>IF('respostes SINDIC'!AP113=1,(IF('respostes SINDIC'!$AS113=2021,variables!$E$46,IF('respostes SINDIC'!$AS113=2022,variables!$F$46))),0)</f>
        <v>0</v>
      </c>
      <c r="AT113">
        <v>2021</v>
      </c>
    </row>
    <row r="114" spans="1:46" x14ac:dyDescent="0.3">
      <c r="A114">
        <v>812900000</v>
      </c>
      <c r="B114" t="str">
        <f>VLOOKUP(A114,'ine i comarca'!$A$1:$H$367,6,0)</f>
        <v>Osona</v>
      </c>
      <c r="C114" t="s">
        <v>164</v>
      </c>
      <c r="D114" t="s">
        <v>41</v>
      </c>
      <c r="E114" t="s">
        <v>42</v>
      </c>
      <c r="F114" t="s">
        <v>48</v>
      </c>
      <c r="G114" s="8">
        <f>IF('respostes SINDIC'!F114=1,(IF('respostes SINDIC'!$AS114=2021,variables!$E$10,IF('respostes SINDIC'!$AS114=2022,variables!$F$10))),0)</f>
        <v>7.5</v>
      </c>
      <c r="H114" s="8">
        <f>IF('respostes SINDIC'!G114=1,(IF('respostes SINDIC'!$AS114=2021,variables!$E$11,IF('respostes SINDIC'!$AS114=2022,variables!$F$11))),0)</f>
        <v>7.5</v>
      </c>
      <c r="I114" s="14">
        <f>IF('respostes SINDIC'!H114=1,(IF('respostes SINDIC'!$AS114=2021,variables!$E$12,IF('respostes SINDIC'!$AS114=2022,variables!$F$12))),0)</f>
        <v>25</v>
      </c>
      <c r="J114" s="11">
        <f>IF('respostes SINDIC'!I114=1,(IF('respostes SINDIC'!$AS114=2021,variables!$E$13,IF('respostes SINDIC'!$AS114=2022,variables!$F$13))),0)</f>
        <v>2.5</v>
      </c>
      <c r="K114" s="11">
        <f>IF('respostes SINDIC'!J114=1,(IF('respostes SINDIC'!$AS114=2021,variables!$E$14,IF('respostes SINDIC'!$AS114=2022,variables!$F$14))),0)</f>
        <v>0</v>
      </c>
      <c r="L114" s="11">
        <f>IF('respostes SINDIC'!K114=1,(IF('respostes SINDIC'!$AS114=2021,variables!$E$15,IF('respostes SINDIC'!$AS114=2022,variables!$F$15))),0)</f>
        <v>0</v>
      </c>
      <c r="M114" s="11">
        <f>IF('respostes SINDIC'!L114=1,(IF('respostes SINDIC'!$AS114=2021,variables!$E$16,IF('respostes SINDIC'!$AS114=2022,variables!$F$16))),0)</f>
        <v>0</v>
      </c>
      <c r="N114" s="11">
        <f>IF('respostes SINDIC'!M114=1,(IF('respostes SINDIC'!$AS114=2021,variables!$E$17,IF('respostes SINDIC'!$AS114=2022,variables!$F$17))),0)</f>
        <v>0</v>
      </c>
      <c r="O114" s="11">
        <f>IF('respostes SINDIC'!N114="Dintre de termini",(IF('respostes SINDIC'!$AS114=2021,variables!$E$18,IF('respostes SINDIC'!$AS114=2022,variables!$F$18))),0)</f>
        <v>0</v>
      </c>
      <c r="P114" s="16">
        <f>IF('respostes SINDIC'!O114="Null",0,(IF('respostes SINDIC'!$AS114=2021,variables!$E$20,IF('respostes SINDIC'!$AS114=2022,variables!$F$20))))</f>
        <v>0</v>
      </c>
      <c r="Q114" s="16">
        <f>IF('respostes SINDIC'!P114=1,(IF('respostes SINDIC'!$AS114=2021,variables!$E$20,IF('respostes SINDIC'!$AS114=2022,variables!$F$20))),0)</f>
        <v>0</v>
      </c>
      <c r="R114" s="16">
        <f>IF('respostes SINDIC'!Q114=1,(IF('respostes SINDIC'!$AS114=2021,variables!$E$21,IF('respostes SINDIC'!$AS114=2022,variables!$F$21))),0)</f>
        <v>0</v>
      </c>
      <c r="S114" s="16">
        <f>IF('respostes SINDIC'!R114=1,(IF('respostes SINDIC'!$AS114=2021,variables!$E$22,IF('respostes SINDIC'!$AS114=2022,variables!$F$22))),0)</f>
        <v>0</v>
      </c>
      <c r="T114" s="11">
        <f>IF('respostes SINDIC'!S114=1,(IF('respostes SINDIC'!$AS114=2021,variables!$E$23,IF('respostes SINDIC'!$AS114=2022,variables!$F$23))),0)</f>
        <v>0</v>
      </c>
      <c r="U114" s="14">
        <f>IF('respostes SINDIC'!T114=1,(IF('respostes SINDIC'!$AS114=2021,variables!$E$24,IF('respostes SINDIC'!$AS114=2022,variables!$F$24))),0)</f>
        <v>0</v>
      </c>
      <c r="V114" s="8">
        <f>IF('respostes SINDIC'!U114=1,(IF('respostes SINDIC'!$AS114=2021,variables!$E$25,IF('respostes SINDIC'!$AS114=2022,variables!$F$25))),0)</f>
        <v>0</v>
      </c>
      <c r="W114" s="8">
        <f>IF('respostes SINDIC'!V114=1,(IF('respostes SINDIC'!$AS114=2021,variables!$E$26,IF('respostes SINDIC'!$AS114=2022,variables!$F$26))),0)</f>
        <v>5</v>
      </c>
      <c r="X114" s="8">
        <f>IF('respostes SINDIC'!W114=1,(IF('respostes SINDIC'!$AS114=2021,variables!$E$27,IF('respostes SINDIC'!$AS114=2022,variables!$F$27))),0)</f>
        <v>10</v>
      </c>
      <c r="Y114" s="11">
        <f>IF('respostes SINDIC'!X114=1,(IF('respostes SINDIC'!$AS114=2021,variables!$E$28,IF('respostes SINDIC'!$AS114=2022,variables!$F$28))),0)</f>
        <v>0</v>
      </c>
      <c r="Z114" s="11">
        <f>IF('respostes SINDIC'!Y114=1,(IF('respostes SINDIC'!$AS114=2021,variables!$E$29,IF('respostes SINDIC'!$AS114=2022,variables!$F$29))),0)</f>
        <v>0</v>
      </c>
      <c r="AA114" s="18">
        <f>IF('respostes SINDIC'!Z114=1,(IF('respostes SINDIC'!$AS114=2021,variables!$E$30,IF('respostes SINDIC'!$AS114=2022,variables!$F$30))),0)</f>
        <v>25</v>
      </c>
      <c r="AB114" s="18">
        <f>IF('respostes SINDIC'!AA114=1,(IF('respostes SINDIC'!$AS114=2021,variables!$E$31,IF('respostes SINDIC'!$AS114=2022,variables!$F$31))),0)</f>
        <v>0</v>
      </c>
      <c r="AC114" s="18">
        <f>IF('respostes SINDIC'!AB114=1,(IF('respostes SINDIC'!$AS114=2021,variables!$E$32,IF('respostes SINDIC'!$AS114=2022,variables!$F$32))),0)</f>
        <v>0</v>
      </c>
      <c r="AD114" s="18">
        <f>IF('respostes SINDIC'!AC114=1,(IF('respostes SINDIC'!$AS114=2021,variables!$E$33,IF('respostes SINDIC'!$AS114=2022,variables!$F$33))),0)</f>
        <v>0</v>
      </c>
      <c r="AE114" s="20">
        <f>IF('respostes SINDIC'!AD114=1,(IF('respostes SINDIC'!$AS114=2021,variables!$E$34,IF('respostes SINDIC'!$AS114=2022,variables!$F$34))),0)</f>
        <v>0</v>
      </c>
      <c r="AF114" s="20">
        <f>IF('respostes SINDIC'!AE114=1,(IF('respostes SINDIC'!$AS114=2021,variables!$E$35,IF('respostes SINDIC'!$AS114=2022,variables!$F$35))),0)</f>
        <v>0</v>
      </c>
      <c r="AG114" s="20">
        <f>IF('respostes SINDIC'!AF114=1,(IF('respostes SINDIC'!$AS114=2021,variables!$E$36,IF('respostes SINDIC'!$AS114=2022,variables!$F$36))),0)</f>
        <v>0</v>
      </c>
      <c r="AH114" s="20">
        <f>IF('respostes SINDIC'!AG114=1,(IF('respostes SINDIC'!$AS114=2021,variables!$E$37,IF('respostes SINDIC'!$AS114=2022,variables!$F$37))),0)</f>
        <v>0</v>
      </c>
      <c r="AI114" s="14">
        <f>IF('respostes SINDIC'!AH114=1,(IF('respostes SINDIC'!$AS114=2021,variables!$E$38,IF('respostes SINDIC'!$AS114=2022,variables!$F$38))),0)</f>
        <v>25</v>
      </c>
      <c r="AJ114" s="20">
        <f>IF('respostes SINDIC'!AI114=1,(IF('respostes SINDIC'!$AS114=2021,variables!$E$39,IF('respostes SINDIC'!$AS114=2022,variables!$F$39))),0)</f>
        <v>0</v>
      </c>
      <c r="AK114" s="14">
        <f>IF('respostes SINDIC'!AJ114=1,(IF('respostes SINDIC'!$AS114=2021,variables!$E$40,IF('respostes SINDIC'!$AS114=2022,variables!$F$40))),0)</f>
        <v>0</v>
      </c>
      <c r="AL114" s="8">
        <f>IF('respostes SINDIC'!AK114=0,(IF('respostes SINDIC'!$AS114=2021,variables!$E$41,IF('respostes SINDIC'!$AS114=2022,variables!$F$41))),0)</f>
        <v>0</v>
      </c>
      <c r="AM114" s="20">
        <f>IF('respostes SINDIC'!AL114=1,(IF('respostes SINDIC'!$AS114=2021,variables!$E$42,IF('respostes SINDIC'!$AS114=2022,variables!$F$42))),0)</f>
        <v>0</v>
      </c>
      <c r="AN114" s="11">
        <f>IF('respostes SINDIC'!AM114=1,(IF('respostes SINDIC'!$AS114=2021,variables!$E$43,IF('respostes SINDIC'!$AS114=2022,variables!$F$43))),0)</f>
        <v>0</v>
      </c>
      <c r="AO114" s="8">
        <f>IF('respostes SINDIC'!AN114=1,(IF('respostes SINDIC'!$AS114=2021,variables!$E$44,IF('respostes SINDIC'!$AS114=2022,variables!$F$44))),0)</f>
        <v>0</v>
      </c>
      <c r="AP114" s="8">
        <f>IF('respostes SINDIC'!AO114=1,(IF('respostes SINDIC'!$AS114=2021,variables!$E$45,IF('respostes SINDIC'!$AS114=2022,variables!$F$45))),0)</f>
        <v>0</v>
      </c>
      <c r="AQ114" s="20">
        <f>IF('respostes SINDIC'!AP114=1,(IF('respostes SINDIC'!$AS114=2021,variables!$E$46,IF('respostes SINDIC'!$AS114=2022,variables!$F$46))),0)</f>
        <v>0</v>
      </c>
      <c r="AT114">
        <v>2021</v>
      </c>
    </row>
    <row r="115" spans="1:46" x14ac:dyDescent="0.3">
      <c r="A115">
        <v>814020002</v>
      </c>
      <c r="B115" t="str">
        <f>VLOOKUP(A115,'ine i comarca'!$A$1:$H$367,6,0)</f>
        <v>Bages</v>
      </c>
      <c r="C115" t="s">
        <v>165</v>
      </c>
      <c r="D115" t="s">
        <v>41</v>
      </c>
      <c r="E115" t="s">
        <v>42</v>
      </c>
      <c r="F115" t="s">
        <v>43</v>
      </c>
      <c r="G115" s="8">
        <f>IF('respostes SINDIC'!F115=1,(IF('respostes SINDIC'!$AS115=2021,variables!$E$10,IF('respostes SINDIC'!$AS115=2022,variables!$F$10))),0)</f>
        <v>7.5</v>
      </c>
      <c r="H115" s="8">
        <f>IF('respostes SINDIC'!G115=1,(IF('respostes SINDIC'!$AS115=2021,variables!$E$11,IF('respostes SINDIC'!$AS115=2022,variables!$F$11))),0)</f>
        <v>7.5</v>
      </c>
      <c r="I115" s="14">
        <f>IF('respostes SINDIC'!H115=1,(IF('respostes SINDIC'!$AS115=2021,variables!$E$12,IF('respostes SINDIC'!$AS115=2022,variables!$F$12))),0)</f>
        <v>25</v>
      </c>
      <c r="J115" s="11">
        <f>IF('respostes SINDIC'!I115=1,(IF('respostes SINDIC'!$AS115=2021,variables!$E$13,IF('respostes SINDIC'!$AS115=2022,variables!$F$13))),0)</f>
        <v>2.5</v>
      </c>
      <c r="K115" s="11">
        <f>IF('respostes SINDIC'!J115=1,(IF('respostes SINDIC'!$AS115=2021,variables!$E$14,IF('respostes SINDIC'!$AS115=2022,variables!$F$14))),0)</f>
        <v>0</v>
      </c>
      <c r="L115" s="11">
        <f>IF('respostes SINDIC'!K115=1,(IF('respostes SINDIC'!$AS115=2021,variables!$E$15,IF('respostes SINDIC'!$AS115=2022,variables!$F$15))),0)</f>
        <v>0</v>
      </c>
      <c r="M115" s="11">
        <f>IF('respostes SINDIC'!L115=1,(IF('respostes SINDIC'!$AS115=2021,variables!$E$16,IF('respostes SINDIC'!$AS115=2022,variables!$F$16))),0)</f>
        <v>0</v>
      </c>
      <c r="N115" s="11">
        <f>IF('respostes SINDIC'!M115=1,(IF('respostes SINDIC'!$AS115=2021,variables!$E$17,IF('respostes SINDIC'!$AS115=2022,variables!$F$17))),0)</f>
        <v>0</v>
      </c>
      <c r="O115" s="11">
        <f>IF('respostes SINDIC'!N115="Dintre de termini",(IF('respostes SINDIC'!$AS115=2021,variables!$E$18,IF('respostes SINDIC'!$AS115=2022,variables!$F$18))),0)</f>
        <v>20</v>
      </c>
      <c r="P115" s="16">
        <f>IF('respostes SINDIC'!O115="Null",0,(IF('respostes SINDIC'!$AS115=2021,variables!$E$20,IF('respostes SINDIC'!$AS115=2022,variables!$F$20))))</f>
        <v>25</v>
      </c>
      <c r="Q115" s="16">
        <f>IF('respostes SINDIC'!P115=1,(IF('respostes SINDIC'!$AS115=2021,variables!$E$20,IF('respostes SINDIC'!$AS115=2022,variables!$F$20))),0)</f>
        <v>0</v>
      </c>
      <c r="R115" s="16">
        <f>IF('respostes SINDIC'!Q115=1,(IF('respostes SINDIC'!$AS115=2021,variables!$E$21,IF('respostes SINDIC'!$AS115=2022,variables!$F$21))),0)</f>
        <v>0</v>
      </c>
      <c r="S115" s="16">
        <f>IF('respostes SINDIC'!R115=1,(IF('respostes SINDIC'!$AS115=2021,variables!$E$22,IF('respostes SINDIC'!$AS115=2022,variables!$F$22))),0)</f>
        <v>0</v>
      </c>
      <c r="T115" s="11">
        <f>IF('respostes SINDIC'!S115=1,(IF('respostes SINDIC'!$AS115=2021,variables!$E$23,IF('respostes SINDIC'!$AS115=2022,variables!$F$23))),0)</f>
        <v>35</v>
      </c>
      <c r="U115" s="14">
        <f>IF('respostes SINDIC'!T115=1,(IF('respostes SINDIC'!$AS115=2021,variables!$E$24,IF('respostes SINDIC'!$AS115=2022,variables!$F$24))),0)</f>
        <v>25</v>
      </c>
      <c r="V115" s="8">
        <f>IF('respostes SINDIC'!U115=1,(IF('respostes SINDIC'!$AS115=2021,variables!$E$25,IF('respostes SINDIC'!$AS115=2022,variables!$F$25))),0)</f>
        <v>20</v>
      </c>
      <c r="W115" s="8">
        <f>IF('respostes SINDIC'!V115=1,(IF('respostes SINDIC'!$AS115=2021,variables!$E$26,IF('respostes SINDIC'!$AS115=2022,variables!$F$26))),0)</f>
        <v>5</v>
      </c>
      <c r="X115" s="8">
        <f>IF('respostes SINDIC'!W115=1,(IF('respostes SINDIC'!$AS115=2021,variables!$E$27,IF('respostes SINDIC'!$AS115=2022,variables!$F$27))),0)</f>
        <v>10</v>
      </c>
      <c r="Y115" s="11">
        <f>IF('respostes SINDIC'!X115=1,(IF('respostes SINDIC'!$AS115=2021,variables!$E$28,IF('respostes SINDIC'!$AS115=2022,variables!$F$28))),0)</f>
        <v>0</v>
      </c>
      <c r="Z115" s="11">
        <f>IF('respostes SINDIC'!Y115=1,(IF('respostes SINDIC'!$AS115=2021,variables!$E$29,IF('respostes SINDIC'!$AS115=2022,variables!$F$29))),0)</f>
        <v>30</v>
      </c>
      <c r="AA115" s="18">
        <f>IF('respostes SINDIC'!Z115=1,(IF('respostes SINDIC'!$AS115=2021,variables!$E$30,IF('respostes SINDIC'!$AS115=2022,variables!$F$30))),0)</f>
        <v>25</v>
      </c>
      <c r="AB115" s="18">
        <f>IF('respostes SINDIC'!AA115=1,(IF('respostes SINDIC'!$AS115=2021,variables!$E$31,IF('respostes SINDIC'!$AS115=2022,variables!$F$31))),0)</f>
        <v>0</v>
      </c>
      <c r="AC115" s="18">
        <f>IF('respostes SINDIC'!AB115=1,(IF('respostes SINDIC'!$AS115=2021,variables!$E$32,IF('respostes SINDIC'!$AS115=2022,variables!$F$32))),0)</f>
        <v>0</v>
      </c>
      <c r="AD115" s="18">
        <f>IF('respostes SINDIC'!AC115=1,(IF('respostes SINDIC'!$AS115=2021,variables!$E$33,IF('respostes SINDIC'!$AS115=2022,variables!$F$33))),0)</f>
        <v>0</v>
      </c>
      <c r="AE115" s="20">
        <f>IF('respostes SINDIC'!AD115=1,(IF('respostes SINDIC'!$AS115=2021,variables!$E$34,IF('respostes SINDIC'!$AS115=2022,variables!$F$34))),0)</f>
        <v>0</v>
      </c>
      <c r="AF115" s="20">
        <f>IF('respostes SINDIC'!AE115=1,(IF('respostes SINDIC'!$AS115=2021,variables!$E$35,IF('respostes SINDIC'!$AS115=2022,variables!$F$35))),0)</f>
        <v>0</v>
      </c>
      <c r="AG115" s="20">
        <f>IF('respostes SINDIC'!AF115=1,(IF('respostes SINDIC'!$AS115=2021,variables!$E$36,IF('respostes SINDIC'!$AS115=2022,variables!$F$36))),0)</f>
        <v>0</v>
      </c>
      <c r="AH115" s="20">
        <f>IF('respostes SINDIC'!AG115=1,(IF('respostes SINDIC'!$AS115=2021,variables!$E$37,IF('respostes SINDIC'!$AS115=2022,variables!$F$37))),0)</f>
        <v>0</v>
      </c>
      <c r="AI115" s="14">
        <f>IF('respostes SINDIC'!AH115=1,(IF('respostes SINDIC'!$AS115=2021,variables!$E$38,IF('respostes SINDIC'!$AS115=2022,variables!$F$38))),0)</f>
        <v>25</v>
      </c>
      <c r="AJ115" s="20">
        <f>IF('respostes SINDIC'!AI115=1,(IF('respostes SINDIC'!$AS115=2021,variables!$E$39,IF('respostes SINDIC'!$AS115=2022,variables!$F$39))),0)</f>
        <v>20</v>
      </c>
      <c r="AK115" s="14">
        <f>IF('respostes SINDIC'!AJ115=1,(IF('respostes SINDIC'!$AS115=2021,variables!$E$40,IF('respostes SINDIC'!$AS115=2022,variables!$F$40))),0)</f>
        <v>25</v>
      </c>
      <c r="AL115" s="8">
        <f>IF('respostes SINDIC'!AK115=0,(IF('respostes SINDIC'!$AS115=2021,variables!$E$41,IF('respostes SINDIC'!$AS115=2022,variables!$F$41))),0)</f>
        <v>0</v>
      </c>
      <c r="AM115" s="20">
        <f>IF('respostes SINDIC'!AL115=1,(IF('respostes SINDIC'!$AS115=2021,variables!$E$42,IF('respostes SINDIC'!$AS115=2022,variables!$F$42))),0)</f>
        <v>10</v>
      </c>
      <c r="AN115" s="11">
        <f>IF('respostes SINDIC'!AM115=1,(IF('respostes SINDIC'!$AS115=2021,variables!$E$43,IF('respostes SINDIC'!$AS115=2022,variables!$F$43))),0)</f>
        <v>0</v>
      </c>
      <c r="AO115" s="8">
        <f>IF('respostes SINDIC'!AN115=1,(IF('respostes SINDIC'!$AS115=2021,variables!$E$44,IF('respostes SINDIC'!$AS115=2022,variables!$F$44))),0)</f>
        <v>0</v>
      </c>
      <c r="AP115" s="8">
        <f>IF('respostes SINDIC'!AO115=1,(IF('respostes SINDIC'!$AS115=2021,variables!$E$45,IF('respostes SINDIC'!$AS115=2022,variables!$F$45))),0)</f>
        <v>0</v>
      </c>
      <c r="AQ115" s="20">
        <f>IF('respostes SINDIC'!AP115=1,(IF('respostes SINDIC'!$AS115=2021,variables!$E$46,IF('respostes SINDIC'!$AS115=2022,variables!$F$46))),0)</f>
        <v>0</v>
      </c>
      <c r="AT115">
        <v>2021</v>
      </c>
    </row>
    <row r="116" spans="1:46" x14ac:dyDescent="0.3">
      <c r="A116">
        <v>814190004</v>
      </c>
      <c r="B116" t="str">
        <f>VLOOKUP(A116,'ine i comarca'!$A$1:$H$367,6,0)</f>
        <v>Bages</v>
      </c>
      <c r="C116" t="s">
        <v>166</v>
      </c>
      <c r="D116" t="s">
        <v>41</v>
      </c>
      <c r="E116" t="s">
        <v>42</v>
      </c>
      <c r="F116" t="s">
        <v>43</v>
      </c>
      <c r="G116" s="8">
        <f>IF('respostes SINDIC'!F116=1,(IF('respostes SINDIC'!$AS116=2021,variables!$E$10,IF('respostes SINDIC'!$AS116=2022,variables!$F$10))),0)</f>
        <v>7.5</v>
      </c>
      <c r="H116" s="8">
        <f>IF('respostes SINDIC'!G116=1,(IF('respostes SINDIC'!$AS116=2021,variables!$E$11,IF('respostes SINDIC'!$AS116=2022,variables!$F$11))),0)</f>
        <v>7.5</v>
      </c>
      <c r="I116" s="14">
        <f>IF('respostes SINDIC'!H116=1,(IF('respostes SINDIC'!$AS116=2021,variables!$E$12,IF('respostes SINDIC'!$AS116=2022,variables!$F$12))),0)</f>
        <v>25</v>
      </c>
      <c r="J116" s="11">
        <f>IF('respostes SINDIC'!I116=1,(IF('respostes SINDIC'!$AS116=2021,variables!$E$13,IF('respostes SINDIC'!$AS116=2022,variables!$F$13))),0)</f>
        <v>2.5</v>
      </c>
      <c r="K116" s="11">
        <f>IF('respostes SINDIC'!J116=1,(IF('respostes SINDIC'!$AS116=2021,variables!$E$14,IF('respostes SINDIC'!$AS116=2022,variables!$F$14))),0)</f>
        <v>0</v>
      </c>
      <c r="L116" s="11">
        <f>IF('respostes SINDIC'!K116=1,(IF('respostes SINDIC'!$AS116=2021,variables!$E$15,IF('respostes SINDIC'!$AS116=2022,variables!$F$15))),0)</f>
        <v>0</v>
      </c>
      <c r="M116" s="11">
        <f>IF('respostes SINDIC'!L116=1,(IF('respostes SINDIC'!$AS116=2021,variables!$E$16,IF('respostes SINDIC'!$AS116=2022,variables!$F$16))),0)</f>
        <v>0</v>
      </c>
      <c r="N116" s="11">
        <f>IF('respostes SINDIC'!M116=1,(IF('respostes SINDIC'!$AS116=2021,variables!$E$17,IF('respostes SINDIC'!$AS116=2022,variables!$F$17))),0)</f>
        <v>0</v>
      </c>
      <c r="O116" s="11">
        <f>IF('respostes SINDIC'!N116="Dintre de termini",(IF('respostes SINDIC'!$AS116=2021,variables!$E$18,IF('respostes SINDIC'!$AS116=2022,variables!$F$18))),0)</f>
        <v>0</v>
      </c>
      <c r="P116" s="16">
        <f>IF('respostes SINDIC'!O116="Null",0,(IF('respostes SINDIC'!$AS116=2021,variables!$E$20,IF('respostes SINDIC'!$AS116=2022,variables!$F$20))))</f>
        <v>25</v>
      </c>
      <c r="Q116" s="16">
        <f>IF('respostes SINDIC'!P116=1,(IF('respostes SINDIC'!$AS116=2021,variables!$E$20,IF('respostes SINDIC'!$AS116=2022,variables!$F$20))),0)</f>
        <v>25</v>
      </c>
      <c r="R116" s="16">
        <f>IF('respostes SINDIC'!Q116=1,(IF('respostes SINDIC'!$AS116=2021,variables!$E$21,IF('respostes SINDIC'!$AS116=2022,variables!$F$21))),0)</f>
        <v>0</v>
      </c>
      <c r="S116" s="16">
        <f>IF('respostes SINDIC'!R116=1,(IF('respostes SINDIC'!$AS116=2021,variables!$E$22,IF('respostes SINDIC'!$AS116=2022,variables!$F$22))),0)</f>
        <v>0</v>
      </c>
      <c r="T116" s="11">
        <f>IF('respostes SINDIC'!S116=1,(IF('respostes SINDIC'!$AS116=2021,variables!$E$23,IF('respostes SINDIC'!$AS116=2022,variables!$F$23))),0)</f>
        <v>35</v>
      </c>
      <c r="U116" s="14">
        <f>IF('respostes SINDIC'!T116=1,(IF('respostes SINDIC'!$AS116=2021,variables!$E$24,IF('respostes SINDIC'!$AS116=2022,variables!$F$24))),0)</f>
        <v>25</v>
      </c>
      <c r="V116" s="8">
        <f>IF('respostes SINDIC'!U116=1,(IF('respostes SINDIC'!$AS116=2021,variables!$E$25,IF('respostes SINDIC'!$AS116=2022,variables!$F$25))),0)</f>
        <v>20</v>
      </c>
      <c r="W116" s="8">
        <f>IF('respostes SINDIC'!V116=1,(IF('respostes SINDIC'!$AS116=2021,variables!$E$26,IF('respostes SINDIC'!$AS116=2022,variables!$F$26))),0)</f>
        <v>5</v>
      </c>
      <c r="X116" s="8">
        <f>IF('respostes SINDIC'!W116=1,(IF('respostes SINDIC'!$AS116=2021,variables!$E$27,IF('respostes SINDIC'!$AS116=2022,variables!$F$27))),0)</f>
        <v>10</v>
      </c>
      <c r="Y116" s="11">
        <f>IF('respostes SINDIC'!X116=1,(IF('respostes SINDIC'!$AS116=2021,variables!$E$28,IF('respostes SINDIC'!$AS116=2022,variables!$F$28))),0)</f>
        <v>0</v>
      </c>
      <c r="Z116" s="11">
        <f>IF('respostes SINDIC'!Y116=1,(IF('respostes SINDIC'!$AS116=2021,variables!$E$29,IF('respostes SINDIC'!$AS116=2022,variables!$F$29))),0)</f>
        <v>30</v>
      </c>
      <c r="AA116" s="18">
        <f>IF('respostes SINDIC'!Z116=1,(IF('respostes SINDIC'!$AS116=2021,variables!$E$30,IF('respostes SINDIC'!$AS116=2022,variables!$F$30))),0)</f>
        <v>25</v>
      </c>
      <c r="AB116" s="18">
        <f>IF('respostes SINDIC'!AA116=1,(IF('respostes SINDIC'!$AS116=2021,variables!$E$31,IF('respostes SINDIC'!$AS116=2022,variables!$F$31))),0)</f>
        <v>0</v>
      </c>
      <c r="AC116" s="18">
        <f>IF('respostes SINDIC'!AB116=1,(IF('respostes SINDIC'!$AS116=2021,variables!$E$32,IF('respostes SINDIC'!$AS116=2022,variables!$F$32))),0)</f>
        <v>25</v>
      </c>
      <c r="AD116" s="18">
        <f>IF('respostes SINDIC'!AC116=1,(IF('respostes SINDIC'!$AS116=2021,variables!$E$33,IF('respostes SINDIC'!$AS116=2022,variables!$F$33))),0)</f>
        <v>0</v>
      </c>
      <c r="AE116" s="20">
        <f>IF('respostes SINDIC'!AD116=1,(IF('respostes SINDIC'!$AS116=2021,variables!$E$34,IF('respostes SINDIC'!$AS116=2022,variables!$F$34))),0)</f>
        <v>0</v>
      </c>
      <c r="AF116" s="20">
        <f>IF('respostes SINDIC'!AE116=1,(IF('respostes SINDIC'!$AS116=2021,variables!$E$35,IF('respostes SINDIC'!$AS116=2022,variables!$F$35))),0)</f>
        <v>0</v>
      </c>
      <c r="AG116" s="20">
        <f>IF('respostes SINDIC'!AF116=1,(IF('respostes SINDIC'!$AS116=2021,variables!$E$36,IF('respostes SINDIC'!$AS116=2022,variables!$F$36))),0)</f>
        <v>0</v>
      </c>
      <c r="AH116" s="20">
        <f>IF('respostes SINDIC'!AG116=1,(IF('respostes SINDIC'!$AS116=2021,variables!$E$37,IF('respostes SINDIC'!$AS116=2022,variables!$F$37))),0)</f>
        <v>0</v>
      </c>
      <c r="AI116" s="14">
        <f>IF('respostes SINDIC'!AH116=1,(IF('respostes SINDIC'!$AS116=2021,variables!$E$38,IF('respostes SINDIC'!$AS116=2022,variables!$F$38))),0)</f>
        <v>25</v>
      </c>
      <c r="AJ116" s="20">
        <f>IF('respostes SINDIC'!AI116=1,(IF('respostes SINDIC'!$AS116=2021,variables!$E$39,IF('respostes SINDIC'!$AS116=2022,variables!$F$39))),0)</f>
        <v>20</v>
      </c>
      <c r="AK116" s="14">
        <f>IF('respostes SINDIC'!AJ116=1,(IF('respostes SINDIC'!$AS116=2021,variables!$E$40,IF('respostes SINDIC'!$AS116=2022,variables!$F$40))),0)</f>
        <v>25</v>
      </c>
      <c r="AL116" s="8">
        <f>IF('respostes SINDIC'!AK116=0,(IF('respostes SINDIC'!$AS116=2021,variables!$E$41,IF('respostes SINDIC'!$AS116=2022,variables!$F$41))),0)</f>
        <v>20</v>
      </c>
      <c r="AM116" s="20">
        <f>IF('respostes SINDIC'!AL116=1,(IF('respostes SINDIC'!$AS116=2021,variables!$E$42,IF('respostes SINDIC'!$AS116=2022,variables!$F$42))),0)</f>
        <v>10</v>
      </c>
      <c r="AN116" s="11">
        <f>IF('respostes SINDIC'!AM116=1,(IF('respostes SINDIC'!$AS116=2021,variables!$E$43,IF('respostes SINDIC'!$AS116=2022,variables!$F$43))),0)</f>
        <v>0</v>
      </c>
      <c r="AO116" s="8">
        <f>IF('respostes SINDIC'!AN116=1,(IF('respostes SINDIC'!$AS116=2021,variables!$E$44,IF('respostes SINDIC'!$AS116=2022,variables!$F$44))),0)</f>
        <v>0</v>
      </c>
      <c r="AP116" s="8">
        <f>IF('respostes SINDIC'!AO116=1,(IF('respostes SINDIC'!$AS116=2021,variables!$E$45,IF('respostes SINDIC'!$AS116=2022,variables!$F$45))),0)</f>
        <v>0</v>
      </c>
      <c r="AQ116" s="20">
        <f>IF('respostes SINDIC'!AP116=1,(IF('respostes SINDIC'!$AS116=2021,variables!$E$46,IF('respostes SINDIC'!$AS116=2022,variables!$F$46))),0)</f>
        <v>0</v>
      </c>
      <c r="AT116">
        <v>2021</v>
      </c>
    </row>
    <row r="117" spans="1:46" x14ac:dyDescent="0.3">
      <c r="A117">
        <v>814300000</v>
      </c>
      <c r="B117" t="str">
        <f>VLOOKUP(A117,'ine i comarca'!$A$1:$H$367,6,0)</f>
        <v>Anoia</v>
      </c>
      <c r="C117" t="s">
        <v>167</v>
      </c>
      <c r="D117" t="s">
        <v>41</v>
      </c>
      <c r="E117" t="s">
        <v>42</v>
      </c>
      <c r="F117" t="s">
        <v>48</v>
      </c>
      <c r="G117" s="8">
        <f>IF('respostes SINDIC'!F117=1,(IF('respostes SINDIC'!$AS117=2021,variables!$E$10,IF('respostes SINDIC'!$AS117=2022,variables!$F$10))),0)</f>
        <v>7.5</v>
      </c>
      <c r="H117" s="8">
        <f>IF('respostes SINDIC'!G117=1,(IF('respostes SINDIC'!$AS117=2021,variables!$E$11,IF('respostes SINDIC'!$AS117=2022,variables!$F$11))),0)</f>
        <v>7.5</v>
      </c>
      <c r="I117" s="14">
        <f>IF('respostes SINDIC'!H117=1,(IF('respostes SINDIC'!$AS117=2021,variables!$E$12,IF('respostes SINDIC'!$AS117=2022,variables!$F$12))),0)</f>
        <v>25</v>
      </c>
      <c r="J117" s="11">
        <f>IF('respostes SINDIC'!I117=1,(IF('respostes SINDIC'!$AS117=2021,variables!$E$13,IF('respostes SINDIC'!$AS117=2022,variables!$F$13))),0)</f>
        <v>2.5</v>
      </c>
      <c r="K117" s="11">
        <f>IF('respostes SINDIC'!J117=1,(IF('respostes SINDIC'!$AS117=2021,variables!$E$14,IF('respostes SINDIC'!$AS117=2022,variables!$F$14))),0)</f>
        <v>0</v>
      </c>
      <c r="L117" s="11">
        <f>IF('respostes SINDIC'!K117=1,(IF('respostes SINDIC'!$AS117=2021,variables!$E$15,IF('respostes SINDIC'!$AS117=2022,variables!$F$15))),0)</f>
        <v>0</v>
      </c>
      <c r="M117" s="11">
        <f>IF('respostes SINDIC'!L117=1,(IF('respostes SINDIC'!$AS117=2021,variables!$E$16,IF('respostes SINDIC'!$AS117=2022,variables!$F$16))),0)</f>
        <v>0</v>
      </c>
      <c r="N117" s="11">
        <f>IF('respostes SINDIC'!M117=1,(IF('respostes SINDIC'!$AS117=2021,variables!$E$17,IF('respostes SINDIC'!$AS117=2022,variables!$F$17))),0)</f>
        <v>0</v>
      </c>
      <c r="O117" s="11">
        <f>IF('respostes SINDIC'!N117="Dintre de termini",(IF('respostes SINDIC'!$AS117=2021,variables!$E$18,IF('respostes SINDIC'!$AS117=2022,variables!$F$18))),0)</f>
        <v>20</v>
      </c>
      <c r="P117" s="16">
        <f>IF('respostes SINDIC'!O117="Null",0,(IF('respostes SINDIC'!$AS117=2021,variables!$E$20,IF('respostes SINDIC'!$AS117=2022,variables!$F$20))))</f>
        <v>25</v>
      </c>
      <c r="Q117" s="16">
        <f>IF('respostes SINDIC'!P117=1,(IF('respostes SINDIC'!$AS117=2021,variables!$E$20,IF('respostes SINDIC'!$AS117=2022,variables!$F$20))),0)</f>
        <v>25</v>
      </c>
      <c r="R117" s="16">
        <f>IF('respostes SINDIC'!Q117=1,(IF('respostes SINDIC'!$AS117=2021,variables!$E$21,IF('respostes SINDIC'!$AS117=2022,variables!$F$21))),0)</f>
        <v>0</v>
      </c>
      <c r="S117" s="16">
        <f>IF('respostes SINDIC'!R117=1,(IF('respostes SINDIC'!$AS117=2021,variables!$E$22,IF('respostes SINDIC'!$AS117=2022,variables!$F$22))),0)</f>
        <v>0</v>
      </c>
      <c r="T117" s="11">
        <f>IF('respostes SINDIC'!S117=1,(IF('respostes SINDIC'!$AS117=2021,variables!$E$23,IF('respostes SINDIC'!$AS117=2022,variables!$F$23))),0)</f>
        <v>35</v>
      </c>
      <c r="U117" s="14">
        <f>IF('respostes SINDIC'!T117=1,(IF('respostes SINDIC'!$AS117=2021,variables!$E$24,IF('respostes SINDIC'!$AS117=2022,variables!$F$24))),0)</f>
        <v>25</v>
      </c>
      <c r="V117" s="8">
        <f>IF('respostes SINDIC'!U117=1,(IF('respostes SINDIC'!$AS117=2021,variables!$E$25,IF('respostes SINDIC'!$AS117=2022,variables!$F$25))),0)</f>
        <v>20</v>
      </c>
      <c r="W117" s="8">
        <f>IF('respostes SINDIC'!V117=1,(IF('respostes SINDIC'!$AS117=2021,variables!$E$26,IF('respostes SINDIC'!$AS117=2022,variables!$F$26))),0)</f>
        <v>5</v>
      </c>
      <c r="X117" s="8">
        <f>IF('respostes SINDIC'!W117=1,(IF('respostes SINDIC'!$AS117=2021,variables!$E$27,IF('respostes SINDIC'!$AS117=2022,variables!$F$27))),0)</f>
        <v>10</v>
      </c>
      <c r="Y117" s="11">
        <f>IF('respostes SINDIC'!X117=1,(IF('respostes SINDIC'!$AS117=2021,variables!$E$28,IF('respostes SINDIC'!$AS117=2022,variables!$F$28))),0)</f>
        <v>0</v>
      </c>
      <c r="Z117" s="11">
        <f>IF('respostes SINDIC'!Y117=1,(IF('respostes SINDIC'!$AS117=2021,variables!$E$29,IF('respostes SINDIC'!$AS117=2022,variables!$F$29))),0)</f>
        <v>30</v>
      </c>
      <c r="AA117" s="18">
        <f>IF('respostes SINDIC'!Z117=1,(IF('respostes SINDIC'!$AS117=2021,variables!$E$30,IF('respostes SINDIC'!$AS117=2022,variables!$F$30))),0)</f>
        <v>25</v>
      </c>
      <c r="AB117" s="18">
        <f>IF('respostes SINDIC'!AA117=1,(IF('respostes SINDIC'!$AS117=2021,variables!$E$31,IF('respostes SINDIC'!$AS117=2022,variables!$F$31))),0)</f>
        <v>25</v>
      </c>
      <c r="AC117" s="18">
        <f>IF('respostes SINDIC'!AB117=1,(IF('respostes SINDIC'!$AS117=2021,variables!$E$32,IF('respostes SINDIC'!$AS117=2022,variables!$F$32))),0)</f>
        <v>25</v>
      </c>
      <c r="AD117" s="18">
        <f>IF('respostes SINDIC'!AC117=1,(IF('respostes SINDIC'!$AS117=2021,variables!$E$33,IF('respostes SINDIC'!$AS117=2022,variables!$F$33))),0)</f>
        <v>0</v>
      </c>
      <c r="AE117" s="20">
        <f>IF('respostes SINDIC'!AD117=1,(IF('respostes SINDIC'!$AS117=2021,variables!$E$34,IF('respostes SINDIC'!$AS117=2022,variables!$F$34))),0)</f>
        <v>0</v>
      </c>
      <c r="AF117" s="20">
        <f>IF('respostes SINDIC'!AE117=1,(IF('respostes SINDIC'!$AS117=2021,variables!$E$35,IF('respostes SINDIC'!$AS117=2022,variables!$F$35))),0)</f>
        <v>0</v>
      </c>
      <c r="AG117" s="20">
        <f>IF('respostes SINDIC'!AF117=1,(IF('respostes SINDIC'!$AS117=2021,variables!$E$36,IF('respostes SINDIC'!$AS117=2022,variables!$F$36))),0)</f>
        <v>0</v>
      </c>
      <c r="AH117" s="20">
        <f>IF('respostes SINDIC'!AG117=1,(IF('respostes SINDIC'!$AS117=2021,variables!$E$37,IF('respostes SINDIC'!$AS117=2022,variables!$F$37))),0)</f>
        <v>0</v>
      </c>
      <c r="AI117" s="14">
        <f>IF('respostes SINDIC'!AH117=1,(IF('respostes SINDIC'!$AS117=2021,variables!$E$38,IF('respostes SINDIC'!$AS117=2022,variables!$F$38))),0)</f>
        <v>25</v>
      </c>
      <c r="AJ117" s="20">
        <f>IF('respostes SINDIC'!AI117=1,(IF('respostes SINDIC'!$AS117=2021,variables!$E$39,IF('respostes SINDIC'!$AS117=2022,variables!$F$39))),0)</f>
        <v>0</v>
      </c>
      <c r="AK117" s="14">
        <f>IF('respostes SINDIC'!AJ117=1,(IF('respostes SINDIC'!$AS117=2021,variables!$E$40,IF('respostes SINDIC'!$AS117=2022,variables!$F$40))),0)</f>
        <v>25</v>
      </c>
      <c r="AL117" s="8">
        <f>IF('respostes SINDIC'!AK117=0,(IF('respostes SINDIC'!$AS117=2021,variables!$E$41,IF('respostes SINDIC'!$AS117=2022,variables!$F$41))),0)</f>
        <v>20</v>
      </c>
      <c r="AM117" s="20">
        <f>IF('respostes SINDIC'!AL117=1,(IF('respostes SINDIC'!$AS117=2021,variables!$E$42,IF('respostes SINDIC'!$AS117=2022,variables!$F$42))),0)</f>
        <v>10</v>
      </c>
      <c r="AN117" s="11">
        <f>IF('respostes SINDIC'!AM117=1,(IF('respostes SINDIC'!$AS117=2021,variables!$E$43,IF('respostes SINDIC'!$AS117=2022,variables!$F$43))),0)</f>
        <v>0</v>
      </c>
      <c r="AO117" s="8">
        <f>IF('respostes SINDIC'!AN117=1,(IF('respostes SINDIC'!$AS117=2021,variables!$E$44,IF('respostes SINDIC'!$AS117=2022,variables!$F$44))),0)</f>
        <v>0</v>
      </c>
      <c r="AP117" s="8">
        <f>IF('respostes SINDIC'!AO117=1,(IF('respostes SINDIC'!$AS117=2021,variables!$E$45,IF('respostes SINDIC'!$AS117=2022,variables!$F$45))),0)</f>
        <v>0</v>
      </c>
      <c r="AQ117" s="20">
        <f>IF('respostes SINDIC'!AP117=1,(IF('respostes SINDIC'!$AS117=2021,variables!$E$46,IF('respostes SINDIC'!$AS117=2022,variables!$F$46))),0)</f>
        <v>0</v>
      </c>
      <c r="AT117">
        <v>2021</v>
      </c>
    </row>
    <row r="118" spans="1:46" x14ac:dyDescent="0.3">
      <c r="A118">
        <v>814580001</v>
      </c>
      <c r="B118" t="str">
        <f>VLOOKUP(A118,'ine i comarca'!$A$1:$H$367,6,0)</f>
        <v>Alt Penedès</v>
      </c>
      <c r="C118" t="s">
        <v>168</v>
      </c>
      <c r="D118" t="s">
        <v>41</v>
      </c>
      <c r="E118" t="s">
        <v>42</v>
      </c>
      <c r="F118" t="s">
        <v>48</v>
      </c>
      <c r="G118" s="8">
        <f>IF('respostes SINDIC'!F118=1,(IF('respostes SINDIC'!$AS118=2021,variables!$E$10,IF('respostes SINDIC'!$AS118=2022,variables!$F$10))),0)</f>
        <v>7.5</v>
      </c>
      <c r="H118" s="8">
        <f>IF('respostes SINDIC'!G118=1,(IF('respostes SINDIC'!$AS118=2021,variables!$E$11,IF('respostes SINDIC'!$AS118=2022,variables!$F$11))),0)</f>
        <v>7.5</v>
      </c>
      <c r="I118" s="14">
        <f>IF('respostes SINDIC'!H118=1,(IF('respostes SINDIC'!$AS118=2021,variables!$E$12,IF('respostes SINDIC'!$AS118=2022,variables!$F$12))),0)</f>
        <v>25</v>
      </c>
      <c r="J118" s="11">
        <f>IF('respostes SINDIC'!I118=1,(IF('respostes SINDIC'!$AS118=2021,variables!$E$13,IF('respostes SINDIC'!$AS118=2022,variables!$F$13))),0)</f>
        <v>2.5</v>
      </c>
      <c r="K118" s="11">
        <f>IF('respostes SINDIC'!J118=1,(IF('respostes SINDIC'!$AS118=2021,variables!$E$14,IF('respostes SINDIC'!$AS118=2022,variables!$F$14))),0)</f>
        <v>0</v>
      </c>
      <c r="L118" s="11">
        <f>IF('respostes SINDIC'!K118=1,(IF('respostes SINDIC'!$AS118=2021,variables!$E$15,IF('respostes SINDIC'!$AS118=2022,variables!$F$15))),0)</f>
        <v>0</v>
      </c>
      <c r="M118" s="11">
        <f>IF('respostes SINDIC'!L118=1,(IF('respostes SINDIC'!$AS118=2021,variables!$E$16,IF('respostes SINDIC'!$AS118=2022,variables!$F$16))),0)</f>
        <v>0</v>
      </c>
      <c r="N118" s="11">
        <f>IF('respostes SINDIC'!M118=1,(IF('respostes SINDIC'!$AS118=2021,variables!$E$17,IF('respostes SINDIC'!$AS118=2022,variables!$F$17))),0)</f>
        <v>0</v>
      </c>
      <c r="O118" s="11">
        <f>IF('respostes SINDIC'!N118="Dintre de termini",(IF('respostes SINDIC'!$AS118=2021,variables!$E$18,IF('respostes SINDIC'!$AS118=2022,variables!$F$18))),0)</f>
        <v>20</v>
      </c>
      <c r="P118" s="16">
        <f>IF('respostes SINDIC'!O118="Null",0,(IF('respostes SINDIC'!$AS118=2021,variables!$E$20,IF('respostes SINDIC'!$AS118=2022,variables!$F$20))))</f>
        <v>25</v>
      </c>
      <c r="Q118" s="16">
        <f>IF('respostes SINDIC'!P118=1,(IF('respostes SINDIC'!$AS118=2021,variables!$E$20,IF('respostes SINDIC'!$AS118=2022,variables!$F$20))),0)</f>
        <v>0</v>
      </c>
      <c r="R118" s="16">
        <f>IF('respostes SINDIC'!Q118=1,(IF('respostes SINDIC'!$AS118=2021,variables!$E$21,IF('respostes SINDIC'!$AS118=2022,variables!$F$21))),0)</f>
        <v>0</v>
      </c>
      <c r="S118" s="16">
        <f>IF('respostes SINDIC'!R118=1,(IF('respostes SINDIC'!$AS118=2021,variables!$E$22,IF('respostes SINDIC'!$AS118=2022,variables!$F$22))),0)</f>
        <v>0</v>
      </c>
      <c r="T118" s="11">
        <f>IF('respostes SINDIC'!S118=1,(IF('respostes SINDIC'!$AS118=2021,variables!$E$23,IF('respostes SINDIC'!$AS118=2022,variables!$F$23))),0)</f>
        <v>35</v>
      </c>
      <c r="U118" s="14">
        <f>IF('respostes SINDIC'!T118=1,(IF('respostes SINDIC'!$AS118=2021,variables!$E$24,IF('respostes SINDIC'!$AS118=2022,variables!$F$24))),0)</f>
        <v>25</v>
      </c>
      <c r="V118" s="8">
        <f>IF('respostes SINDIC'!U118=1,(IF('respostes SINDIC'!$AS118=2021,variables!$E$25,IF('respostes SINDIC'!$AS118=2022,variables!$F$25))),0)</f>
        <v>20</v>
      </c>
      <c r="W118" s="8">
        <f>IF('respostes SINDIC'!V118=1,(IF('respostes SINDIC'!$AS118=2021,variables!$E$26,IF('respostes SINDIC'!$AS118=2022,variables!$F$26))),0)</f>
        <v>5</v>
      </c>
      <c r="X118" s="8">
        <f>IF('respostes SINDIC'!W118=1,(IF('respostes SINDIC'!$AS118=2021,variables!$E$27,IF('respostes SINDIC'!$AS118=2022,variables!$F$27))),0)</f>
        <v>10</v>
      </c>
      <c r="Y118" s="11">
        <f>IF('respostes SINDIC'!X118=1,(IF('respostes SINDIC'!$AS118=2021,variables!$E$28,IF('respostes SINDIC'!$AS118=2022,variables!$F$28))),0)</f>
        <v>0</v>
      </c>
      <c r="Z118" s="11">
        <f>IF('respostes SINDIC'!Y118=1,(IF('respostes SINDIC'!$AS118=2021,variables!$E$29,IF('respostes SINDIC'!$AS118=2022,variables!$F$29))),0)</f>
        <v>30</v>
      </c>
      <c r="AA118" s="18">
        <f>IF('respostes SINDIC'!Z118=1,(IF('respostes SINDIC'!$AS118=2021,variables!$E$30,IF('respostes SINDIC'!$AS118=2022,variables!$F$30))),0)</f>
        <v>25</v>
      </c>
      <c r="AB118" s="18">
        <f>IF('respostes SINDIC'!AA118=1,(IF('respostes SINDIC'!$AS118=2021,variables!$E$31,IF('respostes SINDIC'!$AS118=2022,variables!$F$31))),0)</f>
        <v>25</v>
      </c>
      <c r="AC118" s="18">
        <f>IF('respostes SINDIC'!AB118=1,(IF('respostes SINDIC'!$AS118=2021,variables!$E$32,IF('respostes SINDIC'!$AS118=2022,variables!$F$32))),0)</f>
        <v>25</v>
      </c>
      <c r="AD118" s="18">
        <f>IF('respostes SINDIC'!AC118=1,(IF('respostes SINDIC'!$AS118=2021,variables!$E$33,IF('respostes SINDIC'!$AS118=2022,variables!$F$33))),0)</f>
        <v>25</v>
      </c>
      <c r="AE118" s="20">
        <f>IF('respostes SINDIC'!AD118=1,(IF('respostes SINDIC'!$AS118=2021,variables!$E$34,IF('respostes SINDIC'!$AS118=2022,variables!$F$34))),0)</f>
        <v>0</v>
      </c>
      <c r="AF118" s="20">
        <f>IF('respostes SINDIC'!AE118=1,(IF('respostes SINDIC'!$AS118=2021,variables!$E$35,IF('respostes SINDIC'!$AS118=2022,variables!$F$35))),0)</f>
        <v>0</v>
      </c>
      <c r="AG118" s="20">
        <f>IF('respostes SINDIC'!AF118=1,(IF('respostes SINDIC'!$AS118=2021,variables!$E$36,IF('respostes SINDIC'!$AS118=2022,variables!$F$36))),0)</f>
        <v>0</v>
      </c>
      <c r="AH118" s="20">
        <f>IF('respostes SINDIC'!AG118=1,(IF('respostes SINDIC'!$AS118=2021,variables!$E$37,IF('respostes SINDIC'!$AS118=2022,variables!$F$37))),0)</f>
        <v>0</v>
      </c>
      <c r="AI118" s="14">
        <f>IF('respostes SINDIC'!AH118=1,(IF('respostes SINDIC'!$AS118=2021,variables!$E$38,IF('respostes SINDIC'!$AS118=2022,variables!$F$38))),0)</f>
        <v>25</v>
      </c>
      <c r="AJ118" s="20">
        <f>IF('respostes SINDIC'!AI118=1,(IF('respostes SINDIC'!$AS118=2021,variables!$E$39,IF('respostes SINDIC'!$AS118=2022,variables!$F$39))),0)</f>
        <v>20</v>
      </c>
      <c r="AK118" s="14">
        <f>IF('respostes SINDIC'!AJ118=1,(IF('respostes SINDIC'!$AS118=2021,variables!$E$40,IF('respostes SINDIC'!$AS118=2022,variables!$F$40))),0)</f>
        <v>25</v>
      </c>
      <c r="AL118" s="8">
        <f>IF('respostes SINDIC'!AK118=0,(IF('respostes SINDIC'!$AS118=2021,variables!$E$41,IF('respostes SINDIC'!$AS118=2022,variables!$F$41))),0)</f>
        <v>0</v>
      </c>
      <c r="AM118" s="20">
        <f>IF('respostes SINDIC'!AL118=1,(IF('respostes SINDIC'!$AS118=2021,variables!$E$42,IF('respostes SINDIC'!$AS118=2022,variables!$F$42))),0)</f>
        <v>10</v>
      </c>
      <c r="AN118" s="11">
        <f>IF('respostes SINDIC'!AM118=1,(IF('respostes SINDIC'!$AS118=2021,variables!$E$43,IF('respostes SINDIC'!$AS118=2022,variables!$F$43))),0)</f>
        <v>0</v>
      </c>
      <c r="AO118" s="8">
        <f>IF('respostes SINDIC'!AN118=1,(IF('respostes SINDIC'!$AS118=2021,variables!$E$44,IF('respostes SINDIC'!$AS118=2022,variables!$F$44))),0)</f>
        <v>0</v>
      </c>
      <c r="AP118" s="8">
        <f>IF('respostes SINDIC'!AO118=1,(IF('respostes SINDIC'!$AS118=2021,variables!$E$45,IF('respostes SINDIC'!$AS118=2022,variables!$F$45))),0)</f>
        <v>0</v>
      </c>
      <c r="AQ118" s="20">
        <f>IF('respostes SINDIC'!AP118=1,(IF('respostes SINDIC'!$AS118=2021,variables!$E$46,IF('respostes SINDIC'!$AS118=2022,variables!$F$46))),0)</f>
        <v>0</v>
      </c>
      <c r="AT118">
        <v>2021</v>
      </c>
    </row>
    <row r="119" spans="1:46" x14ac:dyDescent="0.3">
      <c r="A119">
        <v>814610007</v>
      </c>
      <c r="B119" t="str">
        <f>VLOOKUP(A119,'ine i comarca'!$A$1:$H$367,6,0)</f>
        <v>Alt Penedès</v>
      </c>
      <c r="C119" t="s">
        <v>169</v>
      </c>
      <c r="D119" t="s">
        <v>41</v>
      </c>
      <c r="E119" t="s">
        <v>42</v>
      </c>
      <c r="F119" t="s">
        <v>48</v>
      </c>
      <c r="G119" s="8">
        <f>IF('respostes SINDIC'!F119=1,(IF('respostes SINDIC'!$AS119=2021,variables!$E$10,IF('respostes SINDIC'!$AS119=2022,variables!$F$10))),0)</f>
        <v>7.5</v>
      </c>
      <c r="H119" s="8">
        <f>IF('respostes SINDIC'!G119=1,(IF('respostes SINDIC'!$AS119=2021,variables!$E$11,IF('respostes SINDIC'!$AS119=2022,variables!$F$11))),0)</f>
        <v>7.5</v>
      </c>
      <c r="I119" s="14">
        <f>IF('respostes SINDIC'!H119=1,(IF('respostes SINDIC'!$AS119=2021,variables!$E$12,IF('respostes SINDIC'!$AS119=2022,variables!$F$12))),0)</f>
        <v>25</v>
      </c>
      <c r="J119" s="11">
        <f>IF('respostes SINDIC'!I119=1,(IF('respostes SINDIC'!$AS119=2021,variables!$E$13,IF('respostes SINDIC'!$AS119=2022,variables!$F$13))),0)</f>
        <v>2.5</v>
      </c>
      <c r="K119" s="11">
        <f>IF('respostes SINDIC'!J119=1,(IF('respostes SINDIC'!$AS119=2021,variables!$E$14,IF('respostes SINDIC'!$AS119=2022,variables!$F$14))),0)</f>
        <v>0</v>
      </c>
      <c r="L119" s="11">
        <f>IF('respostes SINDIC'!K119=1,(IF('respostes SINDIC'!$AS119=2021,variables!$E$15,IF('respostes SINDIC'!$AS119=2022,variables!$F$15))),0)</f>
        <v>0</v>
      </c>
      <c r="M119" s="11">
        <f>IF('respostes SINDIC'!L119=1,(IF('respostes SINDIC'!$AS119=2021,variables!$E$16,IF('respostes SINDIC'!$AS119=2022,variables!$F$16))),0)</f>
        <v>0</v>
      </c>
      <c r="N119" s="11">
        <f>IF('respostes SINDIC'!M119=1,(IF('respostes SINDIC'!$AS119=2021,variables!$E$17,IF('respostes SINDIC'!$AS119=2022,variables!$F$17))),0)</f>
        <v>0</v>
      </c>
      <c r="O119" s="11">
        <f>IF('respostes SINDIC'!N119="Dintre de termini",(IF('respostes SINDIC'!$AS119=2021,variables!$E$18,IF('respostes SINDIC'!$AS119=2022,variables!$F$18))),0)</f>
        <v>0</v>
      </c>
      <c r="P119" s="16">
        <f>IF('respostes SINDIC'!O119="Null",0,(IF('respostes SINDIC'!$AS119=2021,variables!$E$20,IF('respostes SINDIC'!$AS119=2022,variables!$F$20))))</f>
        <v>25</v>
      </c>
      <c r="Q119" s="16">
        <f>IF('respostes SINDIC'!P119=1,(IF('respostes SINDIC'!$AS119=2021,variables!$E$20,IF('respostes SINDIC'!$AS119=2022,variables!$F$20))),0)</f>
        <v>25</v>
      </c>
      <c r="R119" s="16">
        <f>IF('respostes SINDIC'!Q119=1,(IF('respostes SINDIC'!$AS119=2021,variables!$E$21,IF('respostes SINDIC'!$AS119=2022,variables!$F$21))),0)</f>
        <v>0</v>
      </c>
      <c r="S119" s="16">
        <f>IF('respostes SINDIC'!R119=1,(IF('respostes SINDIC'!$AS119=2021,variables!$E$22,IF('respostes SINDIC'!$AS119=2022,variables!$F$22))),0)</f>
        <v>0</v>
      </c>
      <c r="T119" s="11">
        <f>IF('respostes SINDIC'!S119=1,(IF('respostes SINDIC'!$AS119=2021,variables!$E$23,IF('respostes SINDIC'!$AS119=2022,variables!$F$23))),0)</f>
        <v>35</v>
      </c>
      <c r="U119" s="14">
        <f>IF('respostes SINDIC'!T119=1,(IF('respostes SINDIC'!$AS119=2021,variables!$E$24,IF('respostes SINDIC'!$AS119=2022,variables!$F$24))),0)</f>
        <v>25</v>
      </c>
      <c r="V119" s="8">
        <f>IF('respostes SINDIC'!U119=1,(IF('respostes SINDIC'!$AS119=2021,variables!$E$25,IF('respostes SINDIC'!$AS119=2022,variables!$F$25))),0)</f>
        <v>20</v>
      </c>
      <c r="W119" s="8">
        <f>IF('respostes SINDIC'!V119=1,(IF('respostes SINDIC'!$AS119=2021,variables!$E$26,IF('respostes SINDIC'!$AS119=2022,variables!$F$26))),0)</f>
        <v>5</v>
      </c>
      <c r="X119" s="8">
        <f>IF('respostes SINDIC'!W119=1,(IF('respostes SINDIC'!$AS119=2021,variables!$E$27,IF('respostes SINDIC'!$AS119=2022,variables!$F$27))),0)</f>
        <v>10</v>
      </c>
      <c r="Y119" s="11">
        <f>IF('respostes SINDIC'!X119=1,(IF('respostes SINDIC'!$AS119=2021,variables!$E$28,IF('respostes SINDIC'!$AS119=2022,variables!$F$28))),0)</f>
        <v>0</v>
      </c>
      <c r="Z119" s="11">
        <f>IF('respostes SINDIC'!Y119=1,(IF('respostes SINDIC'!$AS119=2021,variables!$E$29,IF('respostes SINDIC'!$AS119=2022,variables!$F$29))),0)</f>
        <v>30</v>
      </c>
      <c r="AA119" s="18">
        <f>IF('respostes SINDIC'!Z119=1,(IF('respostes SINDIC'!$AS119=2021,variables!$E$30,IF('respostes SINDIC'!$AS119=2022,variables!$F$30))),0)</f>
        <v>25</v>
      </c>
      <c r="AB119" s="18">
        <f>IF('respostes SINDIC'!AA119=1,(IF('respostes SINDIC'!$AS119=2021,variables!$E$31,IF('respostes SINDIC'!$AS119=2022,variables!$F$31))),0)</f>
        <v>0</v>
      </c>
      <c r="AC119" s="18">
        <f>IF('respostes SINDIC'!AB119=1,(IF('respostes SINDIC'!$AS119=2021,variables!$E$32,IF('respostes SINDIC'!$AS119=2022,variables!$F$32))),0)</f>
        <v>25</v>
      </c>
      <c r="AD119" s="18">
        <f>IF('respostes SINDIC'!AC119=1,(IF('respostes SINDIC'!$AS119=2021,variables!$E$33,IF('respostes SINDIC'!$AS119=2022,variables!$F$33))),0)</f>
        <v>0</v>
      </c>
      <c r="AE119" s="20">
        <f>IF('respostes SINDIC'!AD119=1,(IF('respostes SINDIC'!$AS119=2021,variables!$E$34,IF('respostes SINDIC'!$AS119=2022,variables!$F$34))),0)</f>
        <v>0</v>
      </c>
      <c r="AF119" s="20">
        <f>IF('respostes SINDIC'!AE119=1,(IF('respostes SINDIC'!$AS119=2021,variables!$E$35,IF('respostes SINDIC'!$AS119=2022,variables!$F$35))),0)</f>
        <v>0</v>
      </c>
      <c r="AG119" s="20">
        <f>IF('respostes SINDIC'!AF119=1,(IF('respostes SINDIC'!$AS119=2021,variables!$E$36,IF('respostes SINDIC'!$AS119=2022,variables!$F$36))),0)</f>
        <v>0</v>
      </c>
      <c r="AH119" s="20">
        <f>IF('respostes SINDIC'!AG119=1,(IF('respostes SINDIC'!$AS119=2021,variables!$E$37,IF('respostes SINDIC'!$AS119=2022,variables!$F$37))),0)</f>
        <v>0</v>
      </c>
      <c r="AI119" s="14">
        <f>IF('respostes SINDIC'!AH119=1,(IF('respostes SINDIC'!$AS119=2021,variables!$E$38,IF('respostes SINDIC'!$AS119=2022,variables!$F$38))),0)</f>
        <v>25</v>
      </c>
      <c r="AJ119" s="20">
        <f>IF('respostes SINDIC'!AI119=1,(IF('respostes SINDIC'!$AS119=2021,variables!$E$39,IF('respostes SINDIC'!$AS119=2022,variables!$F$39))),0)</f>
        <v>0</v>
      </c>
      <c r="AK119" s="14">
        <f>IF('respostes SINDIC'!AJ119=1,(IF('respostes SINDIC'!$AS119=2021,variables!$E$40,IF('respostes SINDIC'!$AS119=2022,variables!$F$40))),0)</f>
        <v>25</v>
      </c>
      <c r="AL119" s="8">
        <f>IF('respostes SINDIC'!AK119=0,(IF('respostes SINDIC'!$AS119=2021,variables!$E$41,IF('respostes SINDIC'!$AS119=2022,variables!$F$41))),0)</f>
        <v>20</v>
      </c>
      <c r="AM119" s="20">
        <f>IF('respostes SINDIC'!AL119=1,(IF('respostes SINDIC'!$AS119=2021,variables!$E$42,IF('respostes SINDIC'!$AS119=2022,variables!$F$42))),0)</f>
        <v>10</v>
      </c>
      <c r="AN119" s="11">
        <f>IF('respostes SINDIC'!AM119=1,(IF('respostes SINDIC'!$AS119=2021,variables!$E$43,IF('respostes SINDIC'!$AS119=2022,variables!$F$43))),0)</f>
        <v>0</v>
      </c>
      <c r="AO119" s="8">
        <f>IF('respostes SINDIC'!AN119=1,(IF('respostes SINDIC'!$AS119=2021,variables!$E$44,IF('respostes SINDIC'!$AS119=2022,variables!$F$44))),0)</f>
        <v>0</v>
      </c>
      <c r="AP119" s="8">
        <f>IF('respostes SINDIC'!AO119=1,(IF('respostes SINDIC'!$AS119=2021,variables!$E$45,IF('respostes SINDIC'!$AS119=2022,variables!$F$45))),0)</f>
        <v>0</v>
      </c>
      <c r="AQ119" s="20">
        <f>IF('respostes SINDIC'!AP119=1,(IF('respostes SINDIC'!$AS119=2021,variables!$E$46,IF('respostes SINDIC'!$AS119=2022,variables!$F$46))),0)</f>
        <v>0</v>
      </c>
      <c r="AT119">
        <v>2021</v>
      </c>
    </row>
    <row r="120" spans="1:46" x14ac:dyDescent="0.3">
      <c r="A120">
        <v>814770005</v>
      </c>
      <c r="B120" t="str">
        <f>VLOOKUP(A120,'ine i comarca'!$A$1:$H$367,6,0)</f>
        <v>Baix Llobregat</v>
      </c>
      <c r="C120" t="s">
        <v>170</v>
      </c>
      <c r="D120" t="s">
        <v>41</v>
      </c>
      <c r="E120" t="s">
        <v>42</v>
      </c>
      <c r="F120" t="s">
        <v>68</v>
      </c>
      <c r="G120" s="8">
        <f>IF('respostes SINDIC'!F120=1,(IF('respostes SINDIC'!$AS120=2021,variables!$E$10,IF('respostes SINDIC'!$AS120=2022,variables!$F$10))),0)</f>
        <v>7.5</v>
      </c>
      <c r="H120" s="8">
        <f>IF('respostes SINDIC'!G120=1,(IF('respostes SINDIC'!$AS120=2021,variables!$E$11,IF('respostes SINDIC'!$AS120=2022,variables!$F$11))),0)</f>
        <v>7.5</v>
      </c>
      <c r="I120" s="14">
        <f>IF('respostes SINDIC'!H120=1,(IF('respostes SINDIC'!$AS120=2021,variables!$E$12,IF('respostes SINDIC'!$AS120=2022,variables!$F$12))),0)</f>
        <v>25</v>
      </c>
      <c r="J120" s="11">
        <f>IF('respostes SINDIC'!I120=1,(IF('respostes SINDIC'!$AS120=2021,variables!$E$13,IF('respostes SINDIC'!$AS120=2022,variables!$F$13))),0)</f>
        <v>2.5</v>
      </c>
      <c r="K120" s="11">
        <f>IF('respostes SINDIC'!J120=1,(IF('respostes SINDIC'!$AS120=2021,variables!$E$14,IF('respostes SINDIC'!$AS120=2022,variables!$F$14))),0)</f>
        <v>0</v>
      </c>
      <c r="L120" s="11">
        <f>IF('respostes SINDIC'!K120=1,(IF('respostes SINDIC'!$AS120=2021,variables!$E$15,IF('respostes SINDIC'!$AS120=2022,variables!$F$15))),0)</f>
        <v>0</v>
      </c>
      <c r="M120" s="11">
        <f>IF('respostes SINDIC'!L120=1,(IF('respostes SINDIC'!$AS120=2021,variables!$E$16,IF('respostes SINDIC'!$AS120=2022,variables!$F$16))),0)</f>
        <v>0</v>
      </c>
      <c r="N120" s="11">
        <f>IF('respostes SINDIC'!M120=1,(IF('respostes SINDIC'!$AS120=2021,variables!$E$17,IF('respostes SINDIC'!$AS120=2022,variables!$F$17))),0)</f>
        <v>0</v>
      </c>
      <c r="O120" s="11">
        <f>IF('respostes SINDIC'!N120="Dintre de termini",(IF('respostes SINDIC'!$AS120=2021,variables!$E$18,IF('respostes SINDIC'!$AS120=2022,variables!$F$18))),0)</f>
        <v>20</v>
      </c>
      <c r="P120" s="16">
        <f>IF('respostes SINDIC'!O120="Null",0,(IF('respostes SINDIC'!$AS120=2021,variables!$E$20,IF('respostes SINDIC'!$AS120=2022,variables!$F$20))))</f>
        <v>25</v>
      </c>
      <c r="Q120" s="16">
        <f>IF('respostes SINDIC'!P120=1,(IF('respostes SINDIC'!$AS120=2021,variables!$E$20,IF('respostes SINDIC'!$AS120=2022,variables!$F$20))),0)</f>
        <v>25</v>
      </c>
      <c r="R120" s="16">
        <f>IF('respostes SINDIC'!Q120=1,(IF('respostes SINDIC'!$AS120=2021,variables!$E$21,IF('respostes SINDIC'!$AS120=2022,variables!$F$21))),0)</f>
        <v>0</v>
      </c>
      <c r="S120" s="16">
        <f>IF('respostes SINDIC'!R120=1,(IF('respostes SINDIC'!$AS120=2021,variables!$E$22,IF('respostes SINDIC'!$AS120=2022,variables!$F$22))),0)</f>
        <v>0</v>
      </c>
      <c r="T120" s="11">
        <f>IF('respostes SINDIC'!S120=1,(IF('respostes SINDIC'!$AS120=2021,variables!$E$23,IF('respostes SINDIC'!$AS120=2022,variables!$F$23))),0)</f>
        <v>35</v>
      </c>
      <c r="U120" s="14">
        <f>IF('respostes SINDIC'!T120=1,(IF('respostes SINDIC'!$AS120=2021,variables!$E$24,IF('respostes SINDIC'!$AS120=2022,variables!$F$24))),0)</f>
        <v>25</v>
      </c>
      <c r="V120" s="8">
        <f>IF('respostes SINDIC'!U120=1,(IF('respostes SINDIC'!$AS120=2021,variables!$E$25,IF('respostes SINDIC'!$AS120=2022,variables!$F$25))),0)</f>
        <v>20</v>
      </c>
      <c r="W120" s="8">
        <f>IF('respostes SINDIC'!V120=1,(IF('respostes SINDIC'!$AS120=2021,variables!$E$26,IF('respostes SINDIC'!$AS120=2022,variables!$F$26))),0)</f>
        <v>5</v>
      </c>
      <c r="X120" s="8">
        <f>IF('respostes SINDIC'!W120=1,(IF('respostes SINDIC'!$AS120=2021,variables!$E$27,IF('respostes SINDIC'!$AS120=2022,variables!$F$27))),0)</f>
        <v>10</v>
      </c>
      <c r="Y120" s="11">
        <f>IF('respostes SINDIC'!X120=1,(IF('respostes SINDIC'!$AS120=2021,variables!$E$28,IF('respostes SINDIC'!$AS120=2022,variables!$F$28))),0)</f>
        <v>0</v>
      </c>
      <c r="Z120" s="11">
        <f>IF('respostes SINDIC'!Y120=1,(IF('respostes SINDIC'!$AS120=2021,variables!$E$29,IF('respostes SINDIC'!$AS120=2022,variables!$F$29))),0)</f>
        <v>30</v>
      </c>
      <c r="AA120" s="18">
        <f>IF('respostes SINDIC'!Z120=1,(IF('respostes SINDIC'!$AS120=2021,variables!$E$30,IF('respostes SINDIC'!$AS120=2022,variables!$F$30))),0)</f>
        <v>0</v>
      </c>
      <c r="AB120" s="18">
        <f>IF('respostes SINDIC'!AA120=1,(IF('respostes SINDIC'!$AS120=2021,variables!$E$31,IF('respostes SINDIC'!$AS120=2022,variables!$F$31))),0)</f>
        <v>25</v>
      </c>
      <c r="AC120" s="18">
        <f>IF('respostes SINDIC'!AB120=1,(IF('respostes SINDIC'!$AS120=2021,variables!$E$32,IF('respostes SINDIC'!$AS120=2022,variables!$F$32))),0)</f>
        <v>25</v>
      </c>
      <c r="AD120" s="18">
        <f>IF('respostes SINDIC'!AC120=1,(IF('respostes SINDIC'!$AS120=2021,variables!$E$33,IF('respostes SINDIC'!$AS120=2022,variables!$F$33))),0)</f>
        <v>0</v>
      </c>
      <c r="AE120" s="20">
        <f>IF('respostes SINDIC'!AD120=1,(IF('respostes SINDIC'!$AS120=2021,variables!$E$34,IF('respostes SINDIC'!$AS120=2022,variables!$F$34))),0)</f>
        <v>0</v>
      </c>
      <c r="AF120" s="20">
        <f>IF('respostes SINDIC'!AE120=1,(IF('respostes SINDIC'!$AS120=2021,variables!$E$35,IF('respostes SINDIC'!$AS120=2022,variables!$F$35))),0)</f>
        <v>0</v>
      </c>
      <c r="AG120" s="20">
        <f>IF('respostes SINDIC'!AF120=1,(IF('respostes SINDIC'!$AS120=2021,variables!$E$36,IF('respostes SINDIC'!$AS120=2022,variables!$F$36))),0)</f>
        <v>0</v>
      </c>
      <c r="AH120" s="20">
        <f>IF('respostes SINDIC'!AG120=1,(IF('respostes SINDIC'!$AS120=2021,variables!$E$37,IF('respostes SINDIC'!$AS120=2022,variables!$F$37))),0)</f>
        <v>10</v>
      </c>
      <c r="AI120" s="14">
        <f>IF('respostes SINDIC'!AH120=1,(IF('respostes SINDIC'!$AS120=2021,variables!$E$38,IF('respostes SINDIC'!$AS120=2022,variables!$F$38))),0)</f>
        <v>25</v>
      </c>
      <c r="AJ120" s="20">
        <f>IF('respostes SINDIC'!AI120=1,(IF('respostes SINDIC'!$AS120=2021,variables!$E$39,IF('respostes SINDIC'!$AS120=2022,variables!$F$39))),0)</f>
        <v>20</v>
      </c>
      <c r="AK120" s="14">
        <f>IF('respostes SINDIC'!AJ120=1,(IF('respostes SINDIC'!$AS120=2021,variables!$E$40,IF('respostes SINDIC'!$AS120=2022,variables!$F$40))),0)</f>
        <v>25</v>
      </c>
      <c r="AL120" s="8">
        <f>IF('respostes SINDIC'!AK120=0,(IF('respostes SINDIC'!$AS120=2021,variables!$E$41,IF('respostes SINDIC'!$AS120=2022,variables!$F$41))),0)</f>
        <v>20</v>
      </c>
      <c r="AM120" s="20">
        <f>IF('respostes SINDIC'!AL120=1,(IF('respostes SINDIC'!$AS120=2021,variables!$E$42,IF('respostes SINDIC'!$AS120=2022,variables!$F$42))),0)</f>
        <v>10</v>
      </c>
      <c r="AN120" s="11">
        <f>IF('respostes SINDIC'!AM120=1,(IF('respostes SINDIC'!$AS120=2021,variables!$E$43,IF('respostes SINDIC'!$AS120=2022,variables!$F$43))),0)</f>
        <v>0</v>
      </c>
      <c r="AO120" s="8">
        <f>IF('respostes SINDIC'!AN120=1,(IF('respostes SINDIC'!$AS120=2021,variables!$E$44,IF('respostes SINDIC'!$AS120=2022,variables!$F$44))),0)</f>
        <v>10</v>
      </c>
      <c r="AP120" s="8">
        <f>IF('respostes SINDIC'!AO120=1,(IF('respostes SINDIC'!$AS120=2021,variables!$E$45,IF('respostes SINDIC'!$AS120=2022,variables!$F$45))),0)</f>
        <v>20</v>
      </c>
      <c r="AQ120" s="20">
        <f>IF('respostes SINDIC'!AP120=1,(IF('respostes SINDIC'!$AS120=2021,variables!$E$46,IF('respostes SINDIC'!$AS120=2022,variables!$F$46))),0)</f>
        <v>0</v>
      </c>
      <c r="AT120">
        <v>2021</v>
      </c>
    </row>
    <row r="121" spans="1:46" x14ac:dyDescent="0.3">
      <c r="A121">
        <v>814830008</v>
      </c>
      <c r="B121" t="str">
        <f>VLOOKUP(A121,'ine i comarca'!$A$1:$H$367,6,0)</f>
        <v>Garraf</v>
      </c>
      <c r="C121" t="s">
        <v>171</v>
      </c>
      <c r="D121" t="s">
        <v>41</v>
      </c>
      <c r="E121" t="s">
        <v>42</v>
      </c>
      <c r="F121" t="s">
        <v>48</v>
      </c>
      <c r="G121" s="8">
        <f>IF('respostes SINDIC'!F121=1,(IF('respostes SINDIC'!$AS121=2021,variables!$E$10,IF('respostes SINDIC'!$AS121=2022,variables!$F$10))),0)</f>
        <v>7.5</v>
      </c>
      <c r="H121" s="8">
        <f>IF('respostes SINDIC'!G121=1,(IF('respostes SINDIC'!$AS121=2021,variables!$E$11,IF('respostes SINDIC'!$AS121=2022,variables!$F$11))),0)</f>
        <v>7.5</v>
      </c>
      <c r="I121" s="14">
        <f>IF('respostes SINDIC'!H121=1,(IF('respostes SINDIC'!$AS121=2021,variables!$E$12,IF('respostes SINDIC'!$AS121=2022,variables!$F$12))),0)</f>
        <v>25</v>
      </c>
      <c r="J121" s="11">
        <f>IF('respostes SINDIC'!I121=1,(IF('respostes SINDIC'!$AS121=2021,variables!$E$13,IF('respostes SINDIC'!$AS121=2022,variables!$F$13))),0)</f>
        <v>2.5</v>
      </c>
      <c r="K121" s="11">
        <f>IF('respostes SINDIC'!J121=1,(IF('respostes SINDIC'!$AS121=2021,variables!$E$14,IF('respostes SINDIC'!$AS121=2022,variables!$F$14))),0)</f>
        <v>0</v>
      </c>
      <c r="L121" s="11">
        <f>IF('respostes SINDIC'!K121=1,(IF('respostes SINDIC'!$AS121=2021,variables!$E$15,IF('respostes SINDIC'!$AS121=2022,variables!$F$15))),0)</f>
        <v>0</v>
      </c>
      <c r="M121" s="11">
        <f>IF('respostes SINDIC'!L121=1,(IF('respostes SINDIC'!$AS121=2021,variables!$E$16,IF('respostes SINDIC'!$AS121=2022,variables!$F$16))),0)</f>
        <v>0</v>
      </c>
      <c r="N121" s="11">
        <f>IF('respostes SINDIC'!M121=1,(IF('respostes SINDIC'!$AS121=2021,variables!$E$17,IF('respostes SINDIC'!$AS121=2022,variables!$F$17))),0)</f>
        <v>0</v>
      </c>
      <c r="O121" s="11">
        <f>IF('respostes SINDIC'!N121="Dintre de termini",(IF('respostes SINDIC'!$AS121=2021,variables!$E$18,IF('respostes SINDIC'!$AS121=2022,variables!$F$18))),0)</f>
        <v>0</v>
      </c>
      <c r="P121" s="16">
        <f>IF('respostes SINDIC'!O121="Null",0,(IF('respostes SINDIC'!$AS121=2021,variables!$E$20,IF('respostes SINDIC'!$AS121=2022,variables!$F$20))))</f>
        <v>0</v>
      </c>
      <c r="Q121" s="16">
        <f>IF('respostes SINDIC'!P121=1,(IF('respostes SINDIC'!$AS121=2021,variables!$E$20,IF('respostes SINDIC'!$AS121=2022,variables!$F$20))),0)</f>
        <v>0</v>
      </c>
      <c r="R121" s="16">
        <f>IF('respostes SINDIC'!Q121=1,(IF('respostes SINDIC'!$AS121=2021,variables!$E$21,IF('respostes SINDIC'!$AS121=2022,variables!$F$21))),0)</f>
        <v>0</v>
      </c>
      <c r="S121" s="16">
        <f>IF('respostes SINDIC'!R121=1,(IF('respostes SINDIC'!$AS121=2021,variables!$E$22,IF('respostes SINDIC'!$AS121=2022,variables!$F$22))),0)</f>
        <v>0</v>
      </c>
      <c r="T121" s="11">
        <f>IF('respostes SINDIC'!S121=1,(IF('respostes SINDIC'!$AS121=2021,variables!$E$23,IF('respostes SINDIC'!$AS121=2022,variables!$F$23))),0)</f>
        <v>0</v>
      </c>
      <c r="U121" s="14">
        <f>IF('respostes SINDIC'!T121=1,(IF('respostes SINDIC'!$AS121=2021,variables!$E$24,IF('respostes SINDIC'!$AS121=2022,variables!$F$24))),0)</f>
        <v>0</v>
      </c>
      <c r="V121" s="8">
        <f>IF('respostes SINDIC'!U121=1,(IF('respostes SINDIC'!$AS121=2021,variables!$E$25,IF('respostes SINDIC'!$AS121=2022,variables!$F$25))),0)</f>
        <v>0</v>
      </c>
      <c r="W121" s="8">
        <f>IF('respostes SINDIC'!V121=1,(IF('respostes SINDIC'!$AS121=2021,variables!$E$26,IF('respostes SINDIC'!$AS121=2022,variables!$F$26))),0)</f>
        <v>5</v>
      </c>
      <c r="X121" s="8">
        <f>IF('respostes SINDIC'!W121=1,(IF('respostes SINDIC'!$AS121=2021,variables!$E$27,IF('respostes SINDIC'!$AS121=2022,variables!$F$27))),0)</f>
        <v>10</v>
      </c>
      <c r="Y121" s="11">
        <f>IF('respostes SINDIC'!X121=1,(IF('respostes SINDIC'!$AS121=2021,variables!$E$28,IF('respostes SINDIC'!$AS121=2022,variables!$F$28))),0)</f>
        <v>0</v>
      </c>
      <c r="Z121" s="11">
        <f>IF('respostes SINDIC'!Y121=1,(IF('respostes SINDIC'!$AS121=2021,variables!$E$29,IF('respostes SINDIC'!$AS121=2022,variables!$F$29))),0)</f>
        <v>0</v>
      </c>
      <c r="AA121" s="18">
        <f>IF('respostes SINDIC'!Z121=1,(IF('respostes SINDIC'!$AS121=2021,variables!$E$30,IF('respostes SINDIC'!$AS121=2022,variables!$F$30))),0)</f>
        <v>25</v>
      </c>
      <c r="AB121" s="18">
        <f>IF('respostes SINDIC'!AA121=1,(IF('respostes SINDIC'!$AS121=2021,variables!$E$31,IF('respostes SINDIC'!$AS121=2022,variables!$F$31))),0)</f>
        <v>0</v>
      </c>
      <c r="AC121" s="18">
        <f>IF('respostes SINDIC'!AB121=1,(IF('respostes SINDIC'!$AS121=2021,variables!$E$32,IF('respostes SINDIC'!$AS121=2022,variables!$F$32))),0)</f>
        <v>0</v>
      </c>
      <c r="AD121" s="18">
        <f>IF('respostes SINDIC'!AC121=1,(IF('respostes SINDIC'!$AS121=2021,variables!$E$33,IF('respostes SINDIC'!$AS121=2022,variables!$F$33))),0)</f>
        <v>0</v>
      </c>
      <c r="AE121" s="20">
        <f>IF('respostes SINDIC'!AD121=1,(IF('respostes SINDIC'!$AS121=2021,variables!$E$34,IF('respostes SINDIC'!$AS121=2022,variables!$F$34))),0)</f>
        <v>0</v>
      </c>
      <c r="AF121" s="20">
        <f>IF('respostes SINDIC'!AE121=1,(IF('respostes SINDIC'!$AS121=2021,variables!$E$35,IF('respostes SINDIC'!$AS121=2022,variables!$F$35))),0)</f>
        <v>0</v>
      </c>
      <c r="AG121" s="20">
        <f>IF('respostes SINDIC'!AF121=1,(IF('respostes SINDIC'!$AS121=2021,variables!$E$36,IF('respostes SINDIC'!$AS121=2022,variables!$F$36))),0)</f>
        <v>0</v>
      </c>
      <c r="AH121" s="20">
        <f>IF('respostes SINDIC'!AG121=1,(IF('respostes SINDIC'!$AS121=2021,variables!$E$37,IF('respostes SINDIC'!$AS121=2022,variables!$F$37))),0)</f>
        <v>0</v>
      </c>
      <c r="AI121" s="14">
        <f>IF('respostes SINDIC'!AH121=1,(IF('respostes SINDIC'!$AS121=2021,variables!$E$38,IF('respostes SINDIC'!$AS121=2022,variables!$F$38))),0)</f>
        <v>25</v>
      </c>
      <c r="AJ121" s="20">
        <f>IF('respostes SINDIC'!AI121=1,(IF('respostes SINDIC'!$AS121=2021,variables!$E$39,IF('respostes SINDIC'!$AS121=2022,variables!$F$39))),0)</f>
        <v>20</v>
      </c>
      <c r="AK121" s="14">
        <f>IF('respostes SINDIC'!AJ121=1,(IF('respostes SINDIC'!$AS121=2021,variables!$E$40,IF('respostes SINDIC'!$AS121=2022,variables!$F$40))),0)</f>
        <v>0</v>
      </c>
      <c r="AL121" s="8">
        <f>IF('respostes SINDIC'!AK121=0,(IF('respostes SINDIC'!$AS121=2021,variables!$E$41,IF('respostes SINDIC'!$AS121=2022,variables!$F$41))),0)</f>
        <v>0</v>
      </c>
      <c r="AM121" s="20">
        <f>IF('respostes SINDIC'!AL121=1,(IF('respostes SINDIC'!$AS121=2021,variables!$E$42,IF('respostes SINDIC'!$AS121=2022,variables!$F$42))),0)</f>
        <v>0</v>
      </c>
      <c r="AN121" s="11">
        <f>IF('respostes SINDIC'!AM121=1,(IF('respostes SINDIC'!$AS121=2021,variables!$E$43,IF('respostes SINDIC'!$AS121=2022,variables!$F$43))),0)</f>
        <v>0</v>
      </c>
      <c r="AO121" s="8">
        <f>IF('respostes SINDIC'!AN121=1,(IF('respostes SINDIC'!$AS121=2021,variables!$E$44,IF('respostes SINDIC'!$AS121=2022,variables!$F$44))),0)</f>
        <v>0</v>
      </c>
      <c r="AP121" s="8">
        <f>IF('respostes SINDIC'!AO121=1,(IF('respostes SINDIC'!$AS121=2021,variables!$E$45,IF('respostes SINDIC'!$AS121=2022,variables!$F$45))),0)</f>
        <v>0</v>
      </c>
      <c r="AQ121" s="20">
        <f>IF('respostes SINDIC'!AP121=1,(IF('respostes SINDIC'!$AS121=2021,variables!$E$46,IF('respostes SINDIC'!$AS121=2022,variables!$F$46))),0)</f>
        <v>0</v>
      </c>
      <c r="AT121">
        <v>2021</v>
      </c>
    </row>
    <row r="122" spans="1:46" x14ac:dyDescent="0.3">
      <c r="A122">
        <v>814960009</v>
      </c>
      <c r="B122" t="str">
        <f>VLOOKUP(A122,'ine i comarca'!$A$1:$H$367,6,0)</f>
        <v>Osona</v>
      </c>
      <c r="C122" t="s">
        <v>172</v>
      </c>
      <c r="D122" t="s">
        <v>41</v>
      </c>
      <c r="E122" t="s">
        <v>42</v>
      </c>
      <c r="F122" t="s">
        <v>48</v>
      </c>
      <c r="G122" s="8">
        <f>IF('respostes SINDIC'!F122=1,(IF('respostes SINDIC'!$AS122=2021,variables!$E$10,IF('respostes SINDIC'!$AS122=2022,variables!$F$10))),0)</f>
        <v>7.5</v>
      </c>
      <c r="H122" s="8">
        <f>IF('respostes SINDIC'!G122=1,(IF('respostes SINDIC'!$AS122=2021,variables!$E$11,IF('respostes SINDIC'!$AS122=2022,variables!$F$11))),0)</f>
        <v>7.5</v>
      </c>
      <c r="I122" s="14">
        <f>IF('respostes SINDIC'!H122=1,(IF('respostes SINDIC'!$AS122=2021,variables!$E$12,IF('respostes SINDIC'!$AS122=2022,variables!$F$12))),0)</f>
        <v>25</v>
      </c>
      <c r="J122" s="11">
        <f>IF('respostes SINDIC'!I122=1,(IF('respostes SINDIC'!$AS122=2021,variables!$E$13,IF('respostes SINDIC'!$AS122=2022,variables!$F$13))),0)</f>
        <v>2.5</v>
      </c>
      <c r="K122" s="11">
        <f>IF('respostes SINDIC'!J122=1,(IF('respostes SINDIC'!$AS122=2021,variables!$E$14,IF('respostes SINDIC'!$AS122=2022,variables!$F$14))),0)</f>
        <v>0</v>
      </c>
      <c r="L122" s="11">
        <f>IF('respostes SINDIC'!K122=1,(IF('respostes SINDIC'!$AS122=2021,variables!$E$15,IF('respostes SINDIC'!$AS122=2022,variables!$F$15))),0)</f>
        <v>0</v>
      </c>
      <c r="M122" s="11">
        <f>IF('respostes SINDIC'!L122=1,(IF('respostes SINDIC'!$AS122=2021,variables!$E$16,IF('respostes SINDIC'!$AS122=2022,variables!$F$16))),0)</f>
        <v>0</v>
      </c>
      <c r="N122" s="11">
        <f>IF('respostes SINDIC'!M122=1,(IF('respostes SINDIC'!$AS122=2021,variables!$E$17,IF('respostes SINDIC'!$AS122=2022,variables!$F$17))),0)</f>
        <v>0</v>
      </c>
      <c r="O122" s="11">
        <f>IF('respostes SINDIC'!N122="Dintre de termini",(IF('respostes SINDIC'!$AS122=2021,variables!$E$18,IF('respostes SINDIC'!$AS122=2022,variables!$F$18))),0)</f>
        <v>20</v>
      </c>
      <c r="P122" s="16">
        <f>IF('respostes SINDIC'!O122="Null",0,(IF('respostes SINDIC'!$AS122=2021,variables!$E$20,IF('respostes SINDIC'!$AS122=2022,variables!$F$20))))</f>
        <v>25</v>
      </c>
      <c r="Q122" s="16">
        <f>IF('respostes SINDIC'!P122=1,(IF('respostes SINDIC'!$AS122=2021,variables!$E$20,IF('respostes SINDIC'!$AS122=2022,variables!$F$20))),0)</f>
        <v>25</v>
      </c>
      <c r="R122" s="16">
        <f>IF('respostes SINDIC'!Q122=1,(IF('respostes SINDIC'!$AS122=2021,variables!$E$21,IF('respostes SINDIC'!$AS122=2022,variables!$F$21))),0)</f>
        <v>0</v>
      </c>
      <c r="S122" s="16">
        <f>IF('respostes SINDIC'!R122=1,(IF('respostes SINDIC'!$AS122=2021,variables!$E$22,IF('respostes SINDIC'!$AS122=2022,variables!$F$22))),0)</f>
        <v>0</v>
      </c>
      <c r="T122" s="11">
        <f>IF('respostes SINDIC'!S122=1,(IF('respostes SINDIC'!$AS122=2021,variables!$E$23,IF('respostes SINDIC'!$AS122=2022,variables!$F$23))),0)</f>
        <v>35</v>
      </c>
      <c r="U122" s="14">
        <f>IF('respostes SINDIC'!T122=1,(IF('respostes SINDIC'!$AS122=2021,variables!$E$24,IF('respostes SINDIC'!$AS122=2022,variables!$F$24))),0)</f>
        <v>25</v>
      </c>
      <c r="V122" s="8">
        <f>IF('respostes SINDIC'!U122=1,(IF('respostes SINDIC'!$AS122=2021,variables!$E$25,IF('respostes SINDIC'!$AS122=2022,variables!$F$25))),0)</f>
        <v>20</v>
      </c>
      <c r="W122" s="8">
        <f>IF('respostes SINDIC'!V122=1,(IF('respostes SINDIC'!$AS122=2021,variables!$E$26,IF('respostes SINDIC'!$AS122=2022,variables!$F$26))),0)</f>
        <v>5</v>
      </c>
      <c r="X122" s="8">
        <f>IF('respostes SINDIC'!W122=1,(IF('respostes SINDIC'!$AS122=2021,variables!$E$27,IF('respostes SINDIC'!$AS122=2022,variables!$F$27))),0)</f>
        <v>10</v>
      </c>
      <c r="Y122" s="11">
        <f>IF('respostes SINDIC'!X122=1,(IF('respostes SINDIC'!$AS122=2021,variables!$E$28,IF('respostes SINDIC'!$AS122=2022,variables!$F$28))),0)</f>
        <v>0</v>
      </c>
      <c r="Z122" s="11">
        <f>IF('respostes SINDIC'!Y122=1,(IF('respostes SINDIC'!$AS122=2021,variables!$E$29,IF('respostes SINDIC'!$AS122=2022,variables!$F$29))),0)</f>
        <v>30</v>
      </c>
      <c r="AA122" s="18">
        <f>IF('respostes SINDIC'!Z122=1,(IF('respostes SINDIC'!$AS122=2021,variables!$E$30,IF('respostes SINDIC'!$AS122=2022,variables!$F$30))),0)</f>
        <v>25</v>
      </c>
      <c r="AB122" s="18">
        <f>IF('respostes SINDIC'!AA122=1,(IF('respostes SINDIC'!$AS122=2021,variables!$E$31,IF('respostes SINDIC'!$AS122=2022,variables!$F$31))),0)</f>
        <v>0</v>
      </c>
      <c r="AC122" s="18">
        <f>IF('respostes SINDIC'!AB122=1,(IF('respostes SINDIC'!$AS122=2021,variables!$E$32,IF('respostes SINDIC'!$AS122=2022,variables!$F$32))),0)</f>
        <v>0</v>
      </c>
      <c r="AD122" s="18">
        <f>IF('respostes SINDIC'!AC122=1,(IF('respostes SINDIC'!$AS122=2021,variables!$E$33,IF('respostes SINDIC'!$AS122=2022,variables!$F$33))),0)</f>
        <v>0</v>
      </c>
      <c r="AE122" s="20">
        <f>IF('respostes SINDIC'!AD122=1,(IF('respostes SINDIC'!$AS122=2021,variables!$E$34,IF('respostes SINDIC'!$AS122=2022,variables!$F$34))),0)</f>
        <v>0</v>
      </c>
      <c r="AF122" s="20">
        <f>IF('respostes SINDIC'!AE122=1,(IF('respostes SINDIC'!$AS122=2021,variables!$E$35,IF('respostes SINDIC'!$AS122=2022,variables!$F$35))),0)</f>
        <v>0</v>
      </c>
      <c r="AG122" s="20">
        <f>IF('respostes SINDIC'!AF122=1,(IF('respostes SINDIC'!$AS122=2021,variables!$E$36,IF('respostes SINDIC'!$AS122=2022,variables!$F$36))),0)</f>
        <v>0</v>
      </c>
      <c r="AH122" s="20">
        <f>IF('respostes SINDIC'!AG122=1,(IF('respostes SINDIC'!$AS122=2021,variables!$E$37,IF('respostes SINDIC'!$AS122=2022,variables!$F$37))),0)</f>
        <v>0</v>
      </c>
      <c r="AI122" s="14">
        <f>IF('respostes SINDIC'!AH122=1,(IF('respostes SINDIC'!$AS122=2021,variables!$E$38,IF('respostes SINDIC'!$AS122=2022,variables!$F$38))),0)</f>
        <v>25</v>
      </c>
      <c r="AJ122" s="20">
        <f>IF('respostes SINDIC'!AI122=1,(IF('respostes SINDIC'!$AS122=2021,variables!$E$39,IF('respostes SINDIC'!$AS122=2022,variables!$F$39))),0)</f>
        <v>0</v>
      </c>
      <c r="AK122" s="14">
        <f>IF('respostes SINDIC'!AJ122=1,(IF('respostes SINDIC'!$AS122=2021,variables!$E$40,IF('respostes SINDIC'!$AS122=2022,variables!$F$40))),0)</f>
        <v>25</v>
      </c>
      <c r="AL122" s="8">
        <f>IF('respostes SINDIC'!AK122=0,(IF('respostes SINDIC'!$AS122=2021,variables!$E$41,IF('respostes SINDIC'!$AS122=2022,variables!$F$41))),0)</f>
        <v>0</v>
      </c>
      <c r="AM122" s="20">
        <f>IF('respostes SINDIC'!AL122=1,(IF('respostes SINDIC'!$AS122=2021,variables!$E$42,IF('respostes SINDIC'!$AS122=2022,variables!$F$42))),0)</f>
        <v>10</v>
      </c>
      <c r="AN122" s="11">
        <f>IF('respostes SINDIC'!AM122=1,(IF('respostes SINDIC'!$AS122=2021,variables!$E$43,IF('respostes SINDIC'!$AS122=2022,variables!$F$43))),0)</f>
        <v>0</v>
      </c>
      <c r="AO122" s="8">
        <f>IF('respostes SINDIC'!AN122=1,(IF('respostes SINDIC'!$AS122=2021,variables!$E$44,IF('respostes SINDIC'!$AS122=2022,variables!$F$44))),0)</f>
        <v>0</v>
      </c>
      <c r="AP122" s="8">
        <f>IF('respostes SINDIC'!AO122=1,(IF('respostes SINDIC'!$AS122=2021,variables!$E$45,IF('respostes SINDIC'!$AS122=2022,variables!$F$45))),0)</f>
        <v>0</v>
      </c>
      <c r="AQ122" s="20">
        <f>IF('respostes SINDIC'!AP122=1,(IF('respostes SINDIC'!$AS122=2021,variables!$E$46,IF('respostes SINDIC'!$AS122=2022,variables!$F$46))),0)</f>
        <v>0</v>
      </c>
      <c r="AT122">
        <v>2021</v>
      </c>
    </row>
    <row r="123" spans="1:46" x14ac:dyDescent="0.3">
      <c r="A123">
        <v>814450006</v>
      </c>
      <c r="B123" t="str">
        <f>VLOOKUP(A123,'ine i comarca'!$A$1:$H$367,6,0)</f>
        <v>Berguedà</v>
      </c>
      <c r="C123" t="s">
        <v>173</v>
      </c>
      <c r="D123" t="s">
        <v>41</v>
      </c>
      <c r="E123" t="s">
        <v>42</v>
      </c>
      <c r="F123" t="s">
        <v>48</v>
      </c>
      <c r="G123" s="8">
        <f>IF('respostes SINDIC'!F123=1,(IF('respostes SINDIC'!$AS123=2021,variables!$E$10,IF('respostes SINDIC'!$AS123=2022,variables!$F$10))),0)</f>
        <v>7.5</v>
      </c>
      <c r="H123" s="8">
        <f>IF('respostes SINDIC'!G123=1,(IF('respostes SINDIC'!$AS123=2021,variables!$E$11,IF('respostes SINDIC'!$AS123=2022,variables!$F$11))),0)</f>
        <v>7.5</v>
      </c>
      <c r="I123" s="14">
        <f>IF('respostes SINDIC'!H123=1,(IF('respostes SINDIC'!$AS123=2021,variables!$E$12,IF('respostes SINDIC'!$AS123=2022,variables!$F$12))),0)</f>
        <v>25</v>
      </c>
      <c r="J123" s="11">
        <f>IF('respostes SINDIC'!I123=1,(IF('respostes SINDIC'!$AS123=2021,variables!$E$13,IF('respostes SINDIC'!$AS123=2022,variables!$F$13))),0)</f>
        <v>2.5</v>
      </c>
      <c r="K123" s="11">
        <f>IF('respostes SINDIC'!J123=1,(IF('respostes SINDIC'!$AS123=2021,variables!$E$14,IF('respostes SINDIC'!$AS123=2022,variables!$F$14))),0)</f>
        <v>0</v>
      </c>
      <c r="L123" s="11">
        <f>IF('respostes SINDIC'!K123=1,(IF('respostes SINDIC'!$AS123=2021,variables!$E$15,IF('respostes SINDIC'!$AS123=2022,variables!$F$15))),0)</f>
        <v>0</v>
      </c>
      <c r="M123" s="11">
        <f>IF('respostes SINDIC'!L123=1,(IF('respostes SINDIC'!$AS123=2021,variables!$E$16,IF('respostes SINDIC'!$AS123=2022,variables!$F$16))),0)</f>
        <v>0</v>
      </c>
      <c r="N123" s="11">
        <f>IF('respostes SINDIC'!M123=1,(IF('respostes SINDIC'!$AS123=2021,variables!$E$17,IF('respostes SINDIC'!$AS123=2022,variables!$F$17))),0)</f>
        <v>0</v>
      </c>
      <c r="O123" s="11">
        <f>IF('respostes SINDIC'!N123="Dintre de termini",(IF('respostes SINDIC'!$AS123=2021,variables!$E$18,IF('respostes SINDIC'!$AS123=2022,variables!$F$18))),0)</f>
        <v>0</v>
      </c>
      <c r="P123" s="16">
        <f>IF('respostes SINDIC'!O123="Null",0,(IF('respostes SINDIC'!$AS123=2021,variables!$E$20,IF('respostes SINDIC'!$AS123=2022,variables!$F$20))))</f>
        <v>25</v>
      </c>
      <c r="Q123" s="16">
        <f>IF('respostes SINDIC'!P123=1,(IF('respostes SINDIC'!$AS123=2021,variables!$E$20,IF('respostes SINDIC'!$AS123=2022,variables!$F$20))),0)</f>
        <v>0</v>
      </c>
      <c r="R123" s="16">
        <f>IF('respostes SINDIC'!Q123=1,(IF('respostes SINDIC'!$AS123=2021,variables!$E$21,IF('respostes SINDIC'!$AS123=2022,variables!$F$21))),0)</f>
        <v>0</v>
      </c>
      <c r="S123" s="16">
        <f>IF('respostes SINDIC'!R123=1,(IF('respostes SINDIC'!$AS123=2021,variables!$E$22,IF('respostes SINDIC'!$AS123=2022,variables!$F$22))),0)</f>
        <v>0</v>
      </c>
      <c r="T123" s="11">
        <f>IF('respostes SINDIC'!S123=1,(IF('respostes SINDIC'!$AS123=2021,variables!$E$23,IF('respostes SINDIC'!$AS123=2022,variables!$F$23))),0)</f>
        <v>35</v>
      </c>
      <c r="U123" s="14">
        <f>IF('respostes SINDIC'!T123=1,(IF('respostes SINDIC'!$AS123=2021,variables!$E$24,IF('respostes SINDIC'!$AS123=2022,variables!$F$24))),0)</f>
        <v>25</v>
      </c>
      <c r="V123" s="8">
        <f>IF('respostes SINDIC'!U123=1,(IF('respostes SINDIC'!$AS123=2021,variables!$E$25,IF('respostes SINDIC'!$AS123=2022,variables!$F$25))),0)</f>
        <v>0</v>
      </c>
      <c r="W123" s="8">
        <f>IF('respostes SINDIC'!V123=1,(IF('respostes SINDIC'!$AS123=2021,variables!$E$26,IF('respostes SINDIC'!$AS123=2022,variables!$F$26))),0)</f>
        <v>5</v>
      </c>
      <c r="X123" s="8">
        <f>IF('respostes SINDIC'!W123=1,(IF('respostes SINDIC'!$AS123=2021,variables!$E$27,IF('respostes SINDIC'!$AS123=2022,variables!$F$27))),0)</f>
        <v>10</v>
      </c>
      <c r="Y123" s="11">
        <f>IF('respostes SINDIC'!X123=1,(IF('respostes SINDIC'!$AS123=2021,variables!$E$28,IF('respostes SINDIC'!$AS123=2022,variables!$F$28))),0)</f>
        <v>0</v>
      </c>
      <c r="Z123" s="11">
        <f>IF('respostes SINDIC'!Y123=1,(IF('respostes SINDIC'!$AS123=2021,variables!$E$29,IF('respostes SINDIC'!$AS123=2022,variables!$F$29))),0)</f>
        <v>30</v>
      </c>
      <c r="AA123" s="18">
        <f>IF('respostes SINDIC'!Z123=1,(IF('respostes SINDIC'!$AS123=2021,variables!$E$30,IF('respostes SINDIC'!$AS123=2022,variables!$F$30))),0)</f>
        <v>25</v>
      </c>
      <c r="AB123" s="18">
        <f>IF('respostes SINDIC'!AA123=1,(IF('respostes SINDIC'!$AS123=2021,variables!$E$31,IF('respostes SINDIC'!$AS123=2022,variables!$F$31))),0)</f>
        <v>0</v>
      </c>
      <c r="AC123" s="18">
        <f>IF('respostes SINDIC'!AB123=1,(IF('respostes SINDIC'!$AS123=2021,variables!$E$32,IF('respostes SINDIC'!$AS123=2022,variables!$F$32))),0)</f>
        <v>0</v>
      </c>
      <c r="AD123" s="18">
        <f>IF('respostes SINDIC'!AC123=1,(IF('respostes SINDIC'!$AS123=2021,variables!$E$33,IF('respostes SINDIC'!$AS123=2022,variables!$F$33))),0)</f>
        <v>0</v>
      </c>
      <c r="AE123" s="20">
        <f>IF('respostes SINDIC'!AD123=1,(IF('respostes SINDIC'!$AS123=2021,variables!$E$34,IF('respostes SINDIC'!$AS123=2022,variables!$F$34))),0)</f>
        <v>0</v>
      </c>
      <c r="AF123" s="20">
        <f>IF('respostes SINDIC'!AE123=1,(IF('respostes SINDIC'!$AS123=2021,variables!$E$35,IF('respostes SINDIC'!$AS123=2022,variables!$F$35))),0)</f>
        <v>0</v>
      </c>
      <c r="AG123" s="20">
        <f>IF('respostes SINDIC'!AF123=1,(IF('respostes SINDIC'!$AS123=2021,variables!$E$36,IF('respostes SINDIC'!$AS123=2022,variables!$F$36))),0)</f>
        <v>0</v>
      </c>
      <c r="AH123" s="20">
        <f>IF('respostes SINDIC'!AG123=1,(IF('respostes SINDIC'!$AS123=2021,variables!$E$37,IF('respostes SINDIC'!$AS123=2022,variables!$F$37))),0)</f>
        <v>0</v>
      </c>
      <c r="AI123" s="14">
        <f>IF('respostes SINDIC'!AH123=1,(IF('respostes SINDIC'!$AS123=2021,variables!$E$38,IF('respostes SINDIC'!$AS123=2022,variables!$F$38))),0)</f>
        <v>25</v>
      </c>
      <c r="AJ123" s="20">
        <f>IF('respostes SINDIC'!AI123=1,(IF('respostes SINDIC'!$AS123=2021,variables!$E$39,IF('respostes SINDIC'!$AS123=2022,variables!$F$39))),0)</f>
        <v>0</v>
      </c>
      <c r="AK123" s="14">
        <f>IF('respostes SINDIC'!AJ123=1,(IF('respostes SINDIC'!$AS123=2021,variables!$E$40,IF('respostes SINDIC'!$AS123=2022,variables!$F$40))),0)</f>
        <v>25</v>
      </c>
      <c r="AL123" s="8">
        <f>IF('respostes SINDIC'!AK123=0,(IF('respostes SINDIC'!$AS123=2021,variables!$E$41,IF('respostes SINDIC'!$AS123=2022,variables!$F$41))),0)</f>
        <v>0</v>
      </c>
      <c r="AM123" s="20">
        <f>IF('respostes SINDIC'!AL123=1,(IF('respostes SINDIC'!$AS123=2021,variables!$E$42,IF('respostes SINDIC'!$AS123=2022,variables!$F$42))),0)</f>
        <v>10</v>
      </c>
      <c r="AN123" s="11">
        <f>IF('respostes SINDIC'!AM123=1,(IF('respostes SINDIC'!$AS123=2021,variables!$E$43,IF('respostes SINDIC'!$AS123=2022,variables!$F$43))),0)</f>
        <v>0</v>
      </c>
      <c r="AO123" s="8">
        <f>IF('respostes SINDIC'!AN123=1,(IF('respostes SINDIC'!$AS123=2021,variables!$E$44,IF('respostes SINDIC'!$AS123=2022,variables!$F$44))),0)</f>
        <v>0</v>
      </c>
      <c r="AP123" s="8">
        <f>IF('respostes SINDIC'!AO123=1,(IF('respostes SINDIC'!$AS123=2021,variables!$E$45,IF('respostes SINDIC'!$AS123=2022,variables!$F$45))),0)</f>
        <v>0</v>
      </c>
      <c r="AQ123" s="20">
        <f>IF('respostes SINDIC'!AP123=1,(IF('respostes SINDIC'!$AS123=2021,variables!$E$46,IF('respostes SINDIC'!$AS123=2022,variables!$F$46))),0)</f>
        <v>0</v>
      </c>
      <c r="AT123">
        <v>2021</v>
      </c>
    </row>
    <row r="124" spans="1:46" x14ac:dyDescent="0.3">
      <c r="A124">
        <v>815160009</v>
      </c>
      <c r="B124" t="str">
        <f>VLOOKUP(A124,'ine i comarca'!$A$1:$H$367,6,0)</f>
        <v>Osona</v>
      </c>
      <c r="C124" t="s">
        <v>174</v>
      </c>
      <c r="D124" t="s">
        <v>41</v>
      </c>
      <c r="E124" t="s">
        <v>42</v>
      </c>
      <c r="F124" t="s">
        <v>48</v>
      </c>
      <c r="G124" s="8">
        <f>IF('respostes SINDIC'!F124=1,(IF('respostes SINDIC'!$AS124=2021,variables!$E$10,IF('respostes SINDIC'!$AS124=2022,variables!$F$10))),0)</f>
        <v>7.5</v>
      </c>
      <c r="H124" s="8">
        <f>IF('respostes SINDIC'!G124=1,(IF('respostes SINDIC'!$AS124=2021,variables!$E$11,IF('respostes SINDIC'!$AS124=2022,variables!$F$11))),0)</f>
        <v>7.5</v>
      </c>
      <c r="I124" s="14">
        <f>IF('respostes SINDIC'!H124=1,(IF('respostes SINDIC'!$AS124=2021,variables!$E$12,IF('respostes SINDIC'!$AS124=2022,variables!$F$12))),0)</f>
        <v>25</v>
      </c>
      <c r="J124" s="11">
        <f>IF('respostes SINDIC'!I124=1,(IF('respostes SINDIC'!$AS124=2021,variables!$E$13,IF('respostes SINDIC'!$AS124=2022,variables!$F$13))),0)</f>
        <v>2.5</v>
      </c>
      <c r="K124" s="11">
        <f>IF('respostes SINDIC'!J124=1,(IF('respostes SINDIC'!$AS124=2021,variables!$E$14,IF('respostes SINDIC'!$AS124=2022,variables!$F$14))),0)</f>
        <v>0</v>
      </c>
      <c r="L124" s="11">
        <f>IF('respostes SINDIC'!K124=1,(IF('respostes SINDIC'!$AS124=2021,variables!$E$15,IF('respostes SINDIC'!$AS124=2022,variables!$F$15))),0)</f>
        <v>0</v>
      </c>
      <c r="M124" s="11">
        <f>IF('respostes SINDIC'!L124=1,(IF('respostes SINDIC'!$AS124=2021,variables!$E$16,IF('respostes SINDIC'!$AS124=2022,variables!$F$16))),0)</f>
        <v>0</v>
      </c>
      <c r="N124" s="11">
        <f>IF('respostes SINDIC'!M124=1,(IF('respostes SINDIC'!$AS124=2021,variables!$E$17,IF('respostes SINDIC'!$AS124=2022,variables!$F$17))),0)</f>
        <v>0</v>
      </c>
      <c r="O124" s="11">
        <f>IF('respostes SINDIC'!N124="Dintre de termini",(IF('respostes SINDIC'!$AS124=2021,variables!$E$18,IF('respostes SINDIC'!$AS124=2022,variables!$F$18))),0)</f>
        <v>20</v>
      </c>
      <c r="P124" s="16">
        <f>IF('respostes SINDIC'!O124="Null",0,(IF('respostes SINDIC'!$AS124=2021,variables!$E$20,IF('respostes SINDIC'!$AS124=2022,variables!$F$20))))</f>
        <v>25</v>
      </c>
      <c r="Q124" s="16">
        <f>IF('respostes SINDIC'!P124=1,(IF('respostes SINDIC'!$AS124=2021,variables!$E$20,IF('respostes SINDIC'!$AS124=2022,variables!$F$20))),0)</f>
        <v>25</v>
      </c>
      <c r="R124" s="16">
        <f>IF('respostes SINDIC'!Q124=1,(IF('respostes SINDIC'!$AS124=2021,variables!$E$21,IF('respostes SINDIC'!$AS124=2022,variables!$F$21))),0)</f>
        <v>0</v>
      </c>
      <c r="S124" s="16">
        <f>IF('respostes SINDIC'!R124=1,(IF('respostes SINDIC'!$AS124=2021,variables!$E$22,IF('respostes SINDIC'!$AS124=2022,variables!$F$22))),0)</f>
        <v>0</v>
      </c>
      <c r="T124" s="11">
        <f>IF('respostes SINDIC'!S124=1,(IF('respostes SINDIC'!$AS124=2021,variables!$E$23,IF('respostes SINDIC'!$AS124=2022,variables!$F$23))),0)</f>
        <v>35</v>
      </c>
      <c r="U124" s="14">
        <f>IF('respostes SINDIC'!T124=1,(IF('respostes SINDIC'!$AS124=2021,variables!$E$24,IF('respostes SINDIC'!$AS124=2022,variables!$F$24))),0)</f>
        <v>25</v>
      </c>
      <c r="V124" s="8">
        <f>IF('respostes SINDIC'!U124=1,(IF('respostes SINDIC'!$AS124=2021,variables!$E$25,IF('respostes SINDIC'!$AS124=2022,variables!$F$25))),0)</f>
        <v>20</v>
      </c>
      <c r="W124" s="8">
        <f>IF('respostes SINDIC'!V124=1,(IF('respostes SINDIC'!$AS124=2021,variables!$E$26,IF('respostes SINDIC'!$AS124=2022,variables!$F$26))),0)</f>
        <v>5</v>
      </c>
      <c r="X124" s="8">
        <f>IF('respostes SINDIC'!W124=1,(IF('respostes SINDIC'!$AS124=2021,variables!$E$27,IF('respostes SINDIC'!$AS124=2022,variables!$F$27))),0)</f>
        <v>10</v>
      </c>
      <c r="Y124" s="11">
        <f>IF('respostes SINDIC'!X124=1,(IF('respostes SINDIC'!$AS124=2021,variables!$E$28,IF('respostes SINDIC'!$AS124=2022,variables!$F$28))),0)</f>
        <v>0</v>
      </c>
      <c r="Z124" s="11">
        <f>IF('respostes SINDIC'!Y124=1,(IF('respostes SINDIC'!$AS124=2021,variables!$E$29,IF('respostes SINDIC'!$AS124=2022,variables!$F$29))),0)</f>
        <v>30</v>
      </c>
      <c r="AA124" s="18">
        <f>IF('respostes SINDIC'!Z124=1,(IF('respostes SINDIC'!$AS124=2021,variables!$E$30,IF('respostes SINDIC'!$AS124=2022,variables!$F$30))),0)</f>
        <v>25</v>
      </c>
      <c r="AB124" s="18">
        <f>IF('respostes SINDIC'!AA124=1,(IF('respostes SINDIC'!$AS124=2021,variables!$E$31,IF('respostes SINDIC'!$AS124=2022,variables!$F$31))),0)</f>
        <v>0</v>
      </c>
      <c r="AC124" s="18">
        <f>IF('respostes SINDIC'!AB124=1,(IF('respostes SINDIC'!$AS124=2021,variables!$E$32,IF('respostes SINDIC'!$AS124=2022,variables!$F$32))),0)</f>
        <v>0</v>
      </c>
      <c r="AD124" s="18">
        <f>IF('respostes SINDIC'!AC124=1,(IF('respostes SINDIC'!$AS124=2021,variables!$E$33,IF('respostes SINDIC'!$AS124=2022,variables!$F$33))),0)</f>
        <v>0</v>
      </c>
      <c r="AE124" s="20">
        <f>IF('respostes SINDIC'!AD124=1,(IF('respostes SINDIC'!$AS124=2021,variables!$E$34,IF('respostes SINDIC'!$AS124=2022,variables!$F$34))),0)</f>
        <v>0</v>
      </c>
      <c r="AF124" s="20">
        <f>IF('respostes SINDIC'!AE124=1,(IF('respostes SINDIC'!$AS124=2021,variables!$E$35,IF('respostes SINDIC'!$AS124=2022,variables!$F$35))),0)</f>
        <v>0</v>
      </c>
      <c r="AG124" s="20">
        <f>IF('respostes SINDIC'!AF124=1,(IF('respostes SINDIC'!$AS124=2021,variables!$E$36,IF('respostes SINDIC'!$AS124=2022,variables!$F$36))),0)</f>
        <v>0</v>
      </c>
      <c r="AH124" s="20">
        <f>IF('respostes SINDIC'!AG124=1,(IF('respostes SINDIC'!$AS124=2021,variables!$E$37,IF('respostes SINDIC'!$AS124=2022,variables!$F$37))),0)</f>
        <v>0</v>
      </c>
      <c r="AI124" s="14">
        <f>IF('respostes SINDIC'!AH124=1,(IF('respostes SINDIC'!$AS124=2021,variables!$E$38,IF('respostes SINDIC'!$AS124=2022,variables!$F$38))),0)</f>
        <v>25</v>
      </c>
      <c r="AJ124" s="20">
        <f>IF('respostes SINDIC'!AI124=1,(IF('respostes SINDIC'!$AS124=2021,variables!$E$39,IF('respostes SINDIC'!$AS124=2022,variables!$F$39))),0)</f>
        <v>0</v>
      </c>
      <c r="AK124" s="14">
        <f>IF('respostes SINDIC'!AJ124=1,(IF('respostes SINDIC'!$AS124=2021,variables!$E$40,IF('respostes SINDIC'!$AS124=2022,variables!$F$40))),0)</f>
        <v>25</v>
      </c>
      <c r="AL124" s="8">
        <f>IF('respostes SINDIC'!AK124=0,(IF('respostes SINDIC'!$AS124=2021,variables!$E$41,IF('respostes SINDIC'!$AS124=2022,variables!$F$41))),0)</f>
        <v>0</v>
      </c>
      <c r="AM124" s="20">
        <f>IF('respostes SINDIC'!AL124=1,(IF('respostes SINDIC'!$AS124=2021,variables!$E$42,IF('respostes SINDIC'!$AS124=2022,variables!$F$42))),0)</f>
        <v>10</v>
      </c>
      <c r="AN124" s="11">
        <f>IF('respostes SINDIC'!AM124=1,(IF('respostes SINDIC'!$AS124=2021,variables!$E$43,IF('respostes SINDIC'!$AS124=2022,variables!$F$43))),0)</f>
        <v>0</v>
      </c>
      <c r="AO124" s="8">
        <f>IF('respostes SINDIC'!AN124=1,(IF('respostes SINDIC'!$AS124=2021,variables!$E$44,IF('respostes SINDIC'!$AS124=2022,variables!$F$44))),0)</f>
        <v>0</v>
      </c>
      <c r="AP124" s="8">
        <f>IF('respostes SINDIC'!AO124=1,(IF('respostes SINDIC'!$AS124=2021,variables!$E$45,IF('respostes SINDIC'!$AS124=2022,variables!$F$45))),0)</f>
        <v>0</v>
      </c>
      <c r="AQ124" s="20">
        <f>IF('respostes SINDIC'!AP124=1,(IF('respostes SINDIC'!$AS124=2021,variables!$E$46,IF('respostes SINDIC'!$AS124=2022,variables!$F$46))),0)</f>
        <v>0</v>
      </c>
      <c r="AT124">
        <v>2021</v>
      </c>
    </row>
    <row r="125" spans="1:46" x14ac:dyDescent="0.3">
      <c r="A125">
        <v>815370005</v>
      </c>
      <c r="B125" t="str">
        <f>VLOOKUP(A125,'ine i comarca'!$A$1:$H$367,6,0)</f>
        <v>Maresme</v>
      </c>
      <c r="C125" t="s">
        <v>175</v>
      </c>
      <c r="D125" t="s">
        <v>41</v>
      </c>
      <c r="E125" t="s">
        <v>42</v>
      </c>
      <c r="F125" t="s">
        <v>48</v>
      </c>
      <c r="G125" s="8">
        <f>IF('respostes SINDIC'!F125=1,(IF('respostes SINDIC'!$AS125=2021,variables!$E$10,IF('respostes SINDIC'!$AS125=2022,variables!$F$10))),0)</f>
        <v>7.5</v>
      </c>
      <c r="H125" s="8">
        <f>IF('respostes SINDIC'!G125=1,(IF('respostes SINDIC'!$AS125=2021,variables!$E$11,IF('respostes SINDIC'!$AS125=2022,variables!$F$11))),0)</f>
        <v>7.5</v>
      </c>
      <c r="I125" s="14">
        <f>IF('respostes SINDIC'!H125=1,(IF('respostes SINDIC'!$AS125=2021,variables!$E$12,IF('respostes SINDIC'!$AS125=2022,variables!$F$12))),0)</f>
        <v>25</v>
      </c>
      <c r="J125" s="11">
        <f>IF('respostes SINDIC'!I125=1,(IF('respostes SINDIC'!$AS125=2021,variables!$E$13,IF('respostes SINDIC'!$AS125=2022,variables!$F$13))),0)</f>
        <v>2.5</v>
      </c>
      <c r="K125" s="11">
        <f>IF('respostes SINDIC'!J125=1,(IF('respostes SINDIC'!$AS125=2021,variables!$E$14,IF('respostes SINDIC'!$AS125=2022,variables!$F$14))),0)</f>
        <v>0</v>
      </c>
      <c r="L125" s="11">
        <f>IF('respostes SINDIC'!K125=1,(IF('respostes SINDIC'!$AS125=2021,variables!$E$15,IF('respostes SINDIC'!$AS125=2022,variables!$F$15))),0)</f>
        <v>0</v>
      </c>
      <c r="M125" s="11">
        <f>IF('respostes SINDIC'!L125=1,(IF('respostes SINDIC'!$AS125=2021,variables!$E$16,IF('respostes SINDIC'!$AS125=2022,variables!$F$16))),0)</f>
        <v>0</v>
      </c>
      <c r="N125" s="11">
        <f>IF('respostes SINDIC'!M125=1,(IF('respostes SINDIC'!$AS125=2021,variables!$E$17,IF('respostes SINDIC'!$AS125=2022,variables!$F$17))),0)</f>
        <v>0</v>
      </c>
      <c r="O125" s="11">
        <f>IF('respostes SINDIC'!N125="Dintre de termini",(IF('respostes SINDIC'!$AS125=2021,variables!$E$18,IF('respostes SINDIC'!$AS125=2022,variables!$F$18))),0)</f>
        <v>20</v>
      </c>
      <c r="P125" s="16">
        <f>IF('respostes SINDIC'!O125="Null",0,(IF('respostes SINDIC'!$AS125=2021,variables!$E$20,IF('respostes SINDIC'!$AS125=2022,variables!$F$20))))</f>
        <v>25</v>
      </c>
      <c r="Q125" s="16">
        <f>IF('respostes SINDIC'!P125=1,(IF('respostes SINDIC'!$AS125=2021,variables!$E$20,IF('respostes SINDIC'!$AS125=2022,variables!$F$20))),0)</f>
        <v>25</v>
      </c>
      <c r="R125" s="16">
        <f>IF('respostes SINDIC'!Q125=1,(IF('respostes SINDIC'!$AS125=2021,variables!$E$21,IF('respostes SINDIC'!$AS125=2022,variables!$F$21))),0)</f>
        <v>0</v>
      </c>
      <c r="S125" s="16">
        <f>IF('respostes SINDIC'!R125=1,(IF('respostes SINDIC'!$AS125=2021,variables!$E$22,IF('respostes SINDIC'!$AS125=2022,variables!$F$22))),0)</f>
        <v>0</v>
      </c>
      <c r="T125" s="11">
        <f>IF('respostes SINDIC'!S125=1,(IF('respostes SINDIC'!$AS125=2021,variables!$E$23,IF('respostes SINDIC'!$AS125=2022,variables!$F$23))),0)</f>
        <v>35</v>
      </c>
      <c r="U125" s="14">
        <f>IF('respostes SINDIC'!T125=1,(IF('respostes SINDIC'!$AS125=2021,variables!$E$24,IF('respostes SINDIC'!$AS125=2022,variables!$F$24))),0)</f>
        <v>25</v>
      </c>
      <c r="V125" s="8">
        <f>IF('respostes SINDIC'!U125=1,(IF('respostes SINDIC'!$AS125=2021,variables!$E$25,IF('respostes SINDIC'!$AS125=2022,variables!$F$25))),0)</f>
        <v>20</v>
      </c>
      <c r="W125" s="8">
        <f>IF('respostes SINDIC'!V125=1,(IF('respostes SINDIC'!$AS125=2021,variables!$E$26,IF('respostes SINDIC'!$AS125=2022,variables!$F$26))),0)</f>
        <v>5</v>
      </c>
      <c r="X125" s="8">
        <f>IF('respostes SINDIC'!W125=1,(IF('respostes SINDIC'!$AS125=2021,variables!$E$27,IF('respostes SINDIC'!$AS125=2022,variables!$F$27))),0)</f>
        <v>0</v>
      </c>
      <c r="Y125" s="11">
        <f>IF('respostes SINDIC'!X125=1,(IF('respostes SINDIC'!$AS125=2021,variables!$E$28,IF('respostes SINDIC'!$AS125=2022,variables!$F$28))),0)</f>
        <v>0</v>
      </c>
      <c r="Z125" s="11">
        <f>IF('respostes SINDIC'!Y125=1,(IF('respostes SINDIC'!$AS125=2021,variables!$E$29,IF('respostes SINDIC'!$AS125=2022,variables!$F$29))),0)</f>
        <v>30</v>
      </c>
      <c r="AA125" s="18">
        <f>IF('respostes SINDIC'!Z125=1,(IF('respostes SINDIC'!$AS125=2021,variables!$E$30,IF('respostes SINDIC'!$AS125=2022,variables!$F$30))),0)</f>
        <v>25</v>
      </c>
      <c r="AB125" s="18">
        <f>IF('respostes SINDIC'!AA125=1,(IF('respostes SINDIC'!$AS125=2021,variables!$E$31,IF('respostes SINDIC'!$AS125=2022,variables!$F$31))),0)</f>
        <v>25</v>
      </c>
      <c r="AC125" s="18">
        <f>IF('respostes SINDIC'!AB125=1,(IF('respostes SINDIC'!$AS125=2021,variables!$E$32,IF('respostes SINDIC'!$AS125=2022,variables!$F$32))),0)</f>
        <v>25</v>
      </c>
      <c r="AD125" s="18">
        <f>IF('respostes SINDIC'!AC125=1,(IF('respostes SINDIC'!$AS125=2021,variables!$E$33,IF('respostes SINDIC'!$AS125=2022,variables!$F$33))),0)</f>
        <v>0</v>
      </c>
      <c r="AE125" s="20">
        <f>IF('respostes SINDIC'!AD125=1,(IF('respostes SINDIC'!$AS125=2021,variables!$E$34,IF('respostes SINDIC'!$AS125=2022,variables!$F$34))),0)</f>
        <v>0</v>
      </c>
      <c r="AF125" s="20">
        <f>IF('respostes SINDIC'!AE125=1,(IF('respostes SINDIC'!$AS125=2021,variables!$E$35,IF('respostes SINDIC'!$AS125=2022,variables!$F$35))),0)</f>
        <v>0</v>
      </c>
      <c r="AG125" s="20">
        <f>IF('respostes SINDIC'!AF125=1,(IF('respostes SINDIC'!$AS125=2021,variables!$E$36,IF('respostes SINDIC'!$AS125=2022,variables!$F$36))),0)</f>
        <v>0</v>
      </c>
      <c r="AH125" s="20">
        <f>IF('respostes SINDIC'!AG125=1,(IF('respostes SINDIC'!$AS125=2021,variables!$E$37,IF('respostes SINDIC'!$AS125=2022,variables!$F$37))),0)</f>
        <v>0</v>
      </c>
      <c r="AI125" s="14">
        <f>IF('respostes SINDIC'!AH125=1,(IF('respostes SINDIC'!$AS125=2021,variables!$E$38,IF('respostes SINDIC'!$AS125=2022,variables!$F$38))),0)</f>
        <v>25</v>
      </c>
      <c r="AJ125" s="20">
        <f>IF('respostes SINDIC'!AI125=1,(IF('respostes SINDIC'!$AS125=2021,variables!$E$39,IF('respostes SINDIC'!$AS125=2022,variables!$F$39))),0)</f>
        <v>0</v>
      </c>
      <c r="AK125" s="14">
        <f>IF('respostes SINDIC'!AJ125=1,(IF('respostes SINDIC'!$AS125=2021,variables!$E$40,IF('respostes SINDIC'!$AS125=2022,variables!$F$40))),0)</f>
        <v>25</v>
      </c>
      <c r="AL125" s="8">
        <f>IF('respostes SINDIC'!AK125=0,(IF('respostes SINDIC'!$AS125=2021,variables!$E$41,IF('respostes SINDIC'!$AS125=2022,variables!$F$41))),0)</f>
        <v>0</v>
      </c>
      <c r="AM125" s="20">
        <f>IF('respostes SINDIC'!AL125=1,(IF('respostes SINDIC'!$AS125=2021,variables!$E$42,IF('respostes SINDIC'!$AS125=2022,variables!$F$42))),0)</f>
        <v>10</v>
      </c>
      <c r="AN125" s="11">
        <f>IF('respostes SINDIC'!AM125=1,(IF('respostes SINDIC'!$AS125=2021,variables!$E$43,IF('respostes SINDIC'!$AS125=2022,variables!$F$43))),0)</f>
        <v>0</v>
      </c>
      <c r="AO125" s="8">
        <f>IF('respostes SINDIC'!AN125=1,(IF('respostes SINDIC'!$AS125=2021,variables!$E$44,IF('respostes SINDIC'!$AS125=2022,variables!$F$44))),0)</f>
        <v>0</v>
      </c>
      <c r="AP125" s="8">
        <f>IF('respostes SINDIC'!AO125=1,(IF('respostes SINDIC'!$AS125=2021,variables!$E$45,IF('respostes SINDIC'!$AS125=2022,variables!$F$45))),0)</f>
        <v>0</v>
      </c>
      <c r="AQ125" s="20">
        <f>IF('respostes SINDIC'!AP125=1,(IF('respostes SINDIC'!$AS125=2021,variables!$E$46,IF('respostes SINDIC'!$AS125=2022,variables!$F$46))),0)</f>
        <v>0</v>
      </c>
      <c r="AT125">
        <v>2021</v>
      </c>
    </row>
    <row r="126" spans="1:46" x14ac:dyDescent="0.3">
      <c r="A126">
        <v>815420002</v>
      </c>
      <c r="B126" t="str">
        <f>VLOOKUP(A126,'ine i comarca'!$A$1:$H$367,6,0)</f>
        <v>Alt Penedès</v>
      </c>
      <c r="C126" t="s">
        <v>176</v>
      </c>
      <c r="D126" t="s">
        <v>41</v>
      </c>
      <c r="E126" t="s">
        <v>42</v>
      </c>
      <c r="F126" t="s">
        <v>48</v>
      </c>
      <c r="G126" s="8">
        <f>IF('respostes SINDIC'!F126=1,(IF('respostes SINDIC'!$AS126=2021,variables!$E$10,IF('respostes SINDIC'!$AS126=2022,variables!$F$10))),0)</f>
        <v>7.5</v>
      </c>
      <c r="H126" s="8">
        <f>IF('respostes SINDIC'!G126=1,(IF('respostes SINDIC'!$AS126=2021,variables!$E$11,IF('respostes SINDIC'!$AS126=2022,variables!$F$11))),0)</f>
        <v>7.5</v>
      </c>
      <c r="I126" s="14">
        <f>IF('respostes SINDIC'!H126=1,(IF('respostes SINDIC'!$AS126=2021,variables!$E$12,IF('respostes SINDIC'!$AS126=2022,variables!$F$12))),0)</f>
        <v>25</v>
      </c>
      <c r="J126" s="11">
        <f>IF('respostes SINDIC'!I126=1,(IF('respostes SINDIC'!$AS126=2021,variables!$E$13,IF('respostes SINDIC'!$AS126=2022,variables!$F$13))),0)</f>
        <v>2.5</v>
      </c>
      <c r="K126" s="11">
        <f>IF('respostes SINDIC'!J126=1,(IF('respostes SINDIC'!$AS126=2021,variables!$E$14,IF('respostes SINDIC'!$AS126=2022,variables!$F$14))),0)</f>
        <v>0</v>
      </c>
      <c r="L126" s="11">
        <f>IF('respostes SINDIC'!K126=1,(IF('respostes SINDIC'!$AS126=2021,variables!$E$15,IF('respostes SINDIC'!$AS126=2022,variables!$F$15))),0)</f>
        <v>0</v>
      </c>
      <c r="M126" s="11">
        <f>IF('respostes SINDIC'!L126=1,(IF('respostes SINDIC'!$AS126=2021,variables!$E$16,IF('respostes SINDIC'!$AS126=2022,variables!$F$16))),0)</f>
        <v>0</v>
      </c>
      <c r="N126" s="11">
        <f>IF('respostes SINDIC'!M126=1,(IF('respostes SINDIC'!$AS126=2021,variables!$E$17,IF('respostes SINDIC'!$AS126=2022,variables!$F$17))),0)</f>
        <v>0</v>
      </c>
      <c r="O126" s="11">
        <f>IF('respostes SINDIC'!N126="Dintre de termini",(IF('respostes SINDIC'!$AS126=2021,variables!$E$18,IF('respostes SINDIC'!$AS126=2022,variables!$F$18))),0)</f>
        <v>0</v>
      </c>
      <c r="P126" s="16">
        <f>IF('respostes SINDIC'!O126="Null",0,(IF('respostes SINDIC'!$AS126=2021,variables!$E$20,IF('respostes SINDIC'!$AS126=2022,variables!$F$20))))</f>
        <v>0</v>
      </c>
      <c r="Q126" s="16">
        <f>IF('respostes SINDIC'!P126=1,(IF('respostes SINDIC'!$AS126=2021,variables!$E$20,IF('respostes SINDIC'!$AS126=2022,variables!$F$20))),0)</f>
        <v>0</v>
      </c>
      <c r="R126" s="16">
        <f>IF('respostes SINDIC'!Q126=1,(IF('respostes SINDIC'!$AS126=2021,variables!$E$21,IF('respostes SINDIC'!$AS126=2022,variables!$F$21))),0)</f>
        <v>0</v>
      </c>
      <c r="S126" s="16">
        <f>IF('respostes SINDIC'!R126=1,(IF('respostes SINDIC'!$AS126=2021,variables!$E$22,IF('respostes SINDIC'!$AS126=2022,variables!$F$22))),0)</f>
        <v>0</v>
      </c>
      <c r="T126" s="11">
        <f>IF('respostes SINDIC'!S126=1,(IF('respostes SINDIC'!$AS126=2021,variables!$E$23,IF('respostes SINDIC'!$AS126=2022,variables!$F$23))),0)</f>
        <v>0</v>
      </c>
      <c r="U126" s="14">
        <f>IF('respostes SINDIC'!T126=1,(IF('respostes SINDIC'!$AS126=2021,variables!$E$24,IF('respostes SINDIC'!$AS126=2022,variables!$F$24))),0)</f>
        <v>0</v>
      </c>
      <c r="V126" s="8">
        <f>IF('respostes SINDIC'!U126=1,(IF('respostes SINDIC'!$AS126=2021,variables!$E$25,IF('respostes SINDIC'!$AS126=2022,variables!$F$25))),0)</f>
        <v>20</v>
      </c>
      <c r="W126" s="8">
        <f>IF('respostes SINDIC'!V126=1,(IF('respostes SINDIC'!$AS126=2021,variables!$E$26,IF('respostes SINDIC'!$AS126=2022,variables!$F$26))),0)</f>
        <v>5</v>
      </c>
      <c r="X126" s="8">
        <f>IF('respostes SINDIC'!W126=1,(IF('respostes SINDIC'!$AS126=2021,variables!$E$27,IF('respostes SINDIC'!$AS126=2022,variables!$F$27))),0)</f>
        <v>10</v>
      </c>
      <c r="Y126" s="11">
        <f>IF('respostes SINDIC'!X126=1,(IF('respostes SINDIC'!$AS126=2021,variables!$E$28,IF('respostes SINDIC'!$AS126=2022,variables!$F$28))),0)</f>
        <v>0</v>
      </c>
      <c r="Z126" s="11">
        <f>IF('respostes SINDIC'!Y126=1,(IF('respostes SINDIC'!$AS126=2021,variables!$E$29,IF('respostes SINDIC'!$AS126=2022,variables!$F$29))),0)</f>
        <v>0</v>
      </c>
      <c r="AA126" s="18">
        <f>IF('respostes SINDIC'!Z126=1,(IF('respostes SINDIC'!$AS126=2021,variables!$E$30,IF('respostes SINDIC'!$AS126=2022,variables!$F$30))),0)</f>
        <v>25</v>
      </c>
      <c r="AB126" s="18">
        <f>IF('respostes SINDIC'!AA126=1,(IF('respostes SINDIC'!$AS126=2021,variables!$E$31,IF('respostes SINDIC'!$AS126=2022,variables!$F$31))),0)</f>
        <v>0</v>
      </c>
      <c r="AC126" s="18">
        <f>IF('respostes SINDIC'!AB126=1,(IF('respostes SINDIC'!$AS126=2021,variables!$E$32,IF('respostes SINDIC'!$AS126=2022,variables!$F$32))),0)</f>
        <v>0</v>
      </c>
      <c r="AD126" s="18">
        <f>IF('respostes SINDIC'!AC126=1,(IF('respostes SINDIC'!$AS126=2021,variables!$E$33,IF('respostes SINDIC'!$AS126=2022,variables!$F$33))),0)</f>
        <v>0</v>
      </c>
      <c r="AE126" s="20">
        <f>IF('respostes SINDIC'!AD126=1,(IF('respostes SINDIC'!$AS126=2021,variables!$E$34,IF('respostes SINDIC'!$AS126=2022,variables!$F$34))),0)</f>
        <v>0</v>
      </c>
      <c r="AF126" s="20">
        <f>IF('respostes SINDIC'!AE126=1,(IF('respostes SINDIC'!$AS126=2021,variables!$E$35,IF('respostes SINDIC'!$AS126=2022,variables!$F$35))),0)</f>
        <v>0</v>
      </c>
      <c r="AG126" s="20">
        <f>IF('respostes SINDIC'!AF126=1,(IF('respostes SINDIC'!$AS126=2021,variables!$E$36,IF('respostes SINDIC'!$AS126=2022,variables!$F$36))),0)</f>
        <v>0</v>
      </c>
      <c r="AH126" s="20">
        <f>IF('respostes SINDIC'!AG126=1,(IF('respostes SINDIC'!$AS126=2021,variables!$E$37,IF('respostes SINDIC'!$AS126=2022,variables!$F$37))),0)</f>
        <v>0</v>
      </c>
      <c r="AI126" s="14">
        <f>IF('respostes SINDIC'!AH126=1,(IF('respostes SINDIC'!$AS126=2021,variables!$E$38,IF('respostes SINDIC'!$AS126=2022,variables!$F$38))),0)</f>
        <v>25</v>
      </c>
      <c r="AJ126" s="20">
        <f>IF('respostes SINDIC'!AI126=1,(IF('respostes SINDIC'!$AS126=2021,variables!$E$39,IF('respostes SINDIC'!$AS126=2022,variables!$F$39))),0)</f>
        <v>0</v>
      </c>
      <c r="AK126" s="14">
        <f>IF('respostes SINDIC'!AJ126=1,(IF('respostes SINDIC'!$AS126=2021,variables!$E$40,IF('respostes SINDIC'!$AS126=2022,variables!$F$40))),0)</f>
        <v>0</v>
      </c>
      <c r="AL126" s="8">
        <f>IF('respostes SINDIC'!AK126=0,(IF('respostes SINDIC'!$AS126=2021,variables!$E$41,IF('respostes SINDIC'!$AS126=2022,variables!$F$41))),0)</f>
        <v>0</v>
      </c>
      <c r="AM126" s="20">
        <f>IF('respostes SINDIC'!AL126=1,(IF('respostes SINDIC'!$AS126=2021,variables!$E$42,IF('respostes SINDIC'!$AS126=2022,variables!$F$42))),0)</f>
        <v>0</v>
      </c>
      <c r="AN126" s="11">
        <f>IF('respostes SINDIC'!AM126=1,(IF('respostes SINDIC'!$AS126=2021,variables!$E$43,IF('respostes SINDIC'!$AS126=2022,variables!$F$43))),0)</f>
        <v>0</v>
      </c>
      <c r="AO126" s="8">
        <f>IF('respostes SINDIC'!AN126=1,(IF('respostes SINDIC'!$AS126=2021,variables!$E$44,IF('respostes SINDIC'!$AS126=2022,variables!$F$44))),0)</f>
        <v>0</v>
      </c>
      <c r="AP126" s="8">
        <f>IF('respostes SINDIC'!AO126=1,(IF('respostes SINDIC'!$AS126=2021,variables!$E$45,IF('respostes SINDIC'!$AS126=2022,variables!$F$45))),0)</f>
        <v>0</v>
      </c>
      <c r="AQ126" s="20">
        <f>IF('respostes SINDIC'!AP126=1,(IF('respostes SINDIC'!$AS126=2021,variables!$E$46,IF('respostes SINDIC'!$AS126=2022,variables!$F$46))),0)</f>
        <v>0</v>
      </c>
      <c r="AT126">
        <v>2021</v>
      </c>
    </row>
    <row r="127" spans="1:46" x14ac:dyDescent="0.3">
      <c r="A127">
        <v>815550006</v>
      </c>
      <c r="B127" t="str">
        <f>VLOOKUP(A127,'ine i comarca'!$A$1:$H$367,6,0)</f>
        <v>Maresme</v>
      </c>
      <c r="C127" t="s">
        <v>177</v>
      </c>
      <c r="D127" t="s">
        <v>41</v>
      </c>
      <c r="E127" t="s">
        <v>42</v>
      </c>
      <c r="F127" t="s">
        <v>43</v>
      </c>
      <c r="G127" s="8">
        <f>IF('respostes SINDIC'!F127=1,(IF('respostes SINDIC'!$AS127=2021,variables!$E$10,IF('respostes SINDIC'!$AS127=2022,variables!$F$10))),0)</f>
        <v>7.5</v>
      </c>
      <c r="H127" s="8">
        <f>IF('respostes SINDIC'!G127=1,(IF('respostes SINDIC'!$AS127=2021,variables!$E$11,IF('respostes SINDIC'!$AS127=2022,variables!$F$11))),0)</f>
        <v>7.5</v>
      </c>
      <c r="I127" s="14">
        <f>IF('respostes SINDIC'!H127=1,(IF('respostes SINDIC'!$AS127=2021,variables!$E$12,IF('respostes SINDIC'!$AS127=2022,variables!$F$12))),0)</f>
        <v>25</v>
      </c>
      <c r="J127" s="11">
        <f>IF('respostes SINDIC'!I127=1,(IF('respostes SINDIC'!$AS127=2021,variables!$E$13,IF('respostes SINDIC'!$AS127=2022,variables!$F$13))),0)</f>
        <v>2.5</v>
      </c>
      <c r="K127" s="11">
        <f>IF('respostes SINDIC'!J127=1,(IF('respostes SINDIC'!$AS127=2021,variables!$E$14,IF('respostes SINDIC'!$AS127=2022,variables!$F$14))),0)</f>
        <v>0</v>
      </c>
      <c r="L127" s="11">
        <f>IF('respostes SINDIC'!K127=1,(IF('respostes SINDIC'!$AS127=2021,variables!$E$15,IF('respostes SINDIC'!$AS127=2022,variables!$F$15))),0)</f>
        <v>0</v>
      </c>
      <c r="M127" s="11">
        <f>IF('respostes SINDIC'!L127=1,(IF('respostes SINDIC'!$AS127=2021,variables!$E$16,IF('respostes SINDIC'!$AS127=2022,variables!$F$16))),0)</f>
        <v>0</v>
      </c>
      <c r="N127" s="11">
        <f>IF('respostes SINDIC'!M127=1,(IF('respostes SINDIC'!$AS127=2021,variables!$E$17,IF('respostes SINDIC'!$AS127=2022,variables!$F$17))),0)</f>
        <v>0</v>
      </c>
      <c r="O127" s="11">
        <f>IF('respostes SINDIC'!N127="Dintre de termini",(IF('respostes SINDIC'!$AS127=2021,variables!$E$18,IF('respostes SINDIC'!$AS127=2022,variables!$F$18))),0)</f>
        <v>0</v>
      </c>
      <c r="P127" s="16">
        <f>IF('respostes SINDIC'!O127="Null",0,(IF('respostes SINDIC'!$AS127=2021,variables!$E$20,IF('respostes SINDIC'!$AS127=2022,variables!$F$20))))</f>
        <v>25</v>
      </c>
      <c r="Q127" s="16">
        <f>IF('respostes SINDIC'!P127=1,(IF('respostes SINDIC'!$AS127=2021,variables!$E$20,IF('respostes SINDIC'!$AS127=2022,variables!$F$20))),0)</f>
        <v>25</v>
      </c>
      <c r="R127" s="16">
        <f>IF('respostes SINDIC'!Q127=1,(IF('respostes SINDIC'!$AS127=2021,variables!$E$21,IF('respostes SINDIC'!$AS127=2022,variables!$F$21))),0)</f>
        <v>25</v>
      </c>
      <c r="S127" s="16">
        <f>IF('respostes SINDIC'!R127=1,(IF('respostes SINDIC'!$AS127=2021,variables!$E$22,IF('respostes SINDIC'!$AS127=2022,variables!$F$22))),0)</f>
        <v>25</v>
      </c>
      <c r="T127" s="11">
        <f>IF('respostes SINDIC'!S127=1,(IF('respostes SINDIC'!$AS127=2021,variables!$E$23,IF('respostes SINDIC'!$AS127=2022,variables!$F$23))),0)</f>
        <v>35</v>
      </c>
      <c r="U127" s="14">
        <f>IF('respostes SINDIC'!T127=1,(IF('respostes SINDIC'!$AS127=2021,variables!$E$24,IF('respostes SINDIC'!$AS127=2022,variables!$F$24))),0)</f>
        <v>25</v>
      </c>
      <c r="V127" s="8">
        <f>IF('respostes SINDIC'!U127=1,(IF('respostes SINDIC'!$AS127=2021,variables!$E$25,IF('respostes SINDIC'!$AS127=2022,variables!$F$25))),0)</f>
        <v>20</v>
      </c>
      <c r="W127" s="8">
        <f>IF('respostes SINDIC'!V127=1,(IF('respostes SINDIC'!$AS127=2021,variables!$E$26,IF('respostes SINDIC'!$AS127=2022,variables!$F$26))),0)</f>
        <v>5</v>
      </c>
      <c r="X127" s="8">
        <f>IF('respostes SINDIC'!W127=1,(IF('respostes SINDIC'!$AS127=2021,variables!$E$27,IF('respostes SINDIC'!$AS127=2022,variables!$F$27))),0)</f>
        <v>10</v>
      </c>
      <c r="Y127" s="11">
        <f>IF('respostes SINDIC'!X127=1,(IF('respostes SINDIC'!$AS127=2021,variables!$E$28,IF('respostes SINDIC'!$AS127=2022,variables!$F$28))),0)</f>
        <v>0</v>
      </c>
      <c r="Z127" s="11">
        <f>IF('respostes SINDIC'!Y127=1,(IF('respostes SINDIC'!$AS127=2021,variables!$E$29,IF('respostes SINDIC'!$AS127=2022,variables!$F$29))),0)</f>
        <v>30</v>
      </c>
      <c r="AA127" s="18">
        <f>IF('respostes SINDIC'!Z127=1,(IF('respostes SINDIC'!$AS127=2021,variables!$E$30,IF('respostes SINDIC'!$AS127=2022,variables!$F$30))),0)</f>
        <v>25</v>
      </c>
      <c r="AB127" s="18">
        <f>IF('respostes SINDIC'!AA127=1,(IF('respostes SINDIC'!$AS127=2021,variables!$E$31,IF('respostes SINDIC'!$AS127=2022,variables!$F$31))),0)</f>
        <v>25</v>
      </c>
      <c r="AC127" s="18">
        <f>IF('respostes SINDIC'!AB127=1,(IF('respostes SINDIC'!$AS127=2021,variables!$E$32,IF('respostes SINDIC'!$AS127=2022,variables!$F$32))),0)</f>
        <v>25</v>
      </c>
      <c r="AD127" s="18">
        <f>IF('respostes SINDIC'!AC127=1,(IF('respostes SINDIC'!$AS127=2021,variables!$E$33,IF('respostes SINDIC'!$AS127=2022,variables!$F$33))),0)</f>
        <v>0</v>
      </c>
      <c r="AE127" s="20">
        <f>IF('respostes SINDIC'!AD127=1,(IF('respostes SINDIC'!$AS127=2021,variables!$E$34,IF('respostes SINDIC'!$AS127=2022,variables!$F$34))),0)</f>
        <v>0</v>
      </c>
      <c r="AF127" s="20">
        <f>IF('respostes SINDIC'!AE127=1,(IF('respostes SINDIC'!$AS127=2021,variables!$E$35,IF('respostes SINDIC'!$AS127=2022,variables!$F$35))),0)</f>
        <v>0</v>
      </c>
      <c r="AG127" s="20">
        <f>IF('respostes SINDIC'!AF127=1,(IF('respostes SINDIC'!$AS127=2021,variables!$E$36,IF('respostes SINDIC'!$AS127=2022,variables!$F$36))),0)</f>
        <v>0</v>
      </c>
      <c r="AH127" s="20">
        <f>IF('respostes SINDIC'!AG127=1,(IF('respostes SINDIC'!$AS127=2021,variables!$E$37,IF('respostes SINDIC'!$AS127=2022,variables!$F$37))),0)</f>
        <v>0</v>
      </c>
      <c r="AI127" s="14">
        <f>IF('respostes SINDIC'!AH127=1,(IF('respostes SINDIC'!$AS127=2021,variables!$E$38,IF('respostes SINDIC'!$AS127=2022,variables!$F$38))),0)</f>
        <v>25</v>
      </c>
      <c r="AJ127" s="20">
        <f>IF('respostes SINDIC'!AI127=1,(IF('respostes SINDIC'!$AS127=2021,variables!$E$39,IF('respostes SINDIC'!$AS127=2022,variables!$F$39))),0)</f>
        <v>20</v>
      </c>
      <c r="AK127" s="14">
        <f>IF('respostes SINDIC'!AJ127=1,(IF('respostes SINDIC'!$AS127=2021,variables!$E$40,IF('respostes SINDIC'!$AS127=2022,variables!$F$40))),0)</f>
        <v>25</v>
      </c>
      <c r="AL127" s="8">
        <f>IF('respostes SINDIC'!AK127=0,(IF('respostes SINDIC'!$AS127=2021,variables!$E$41,IF('respostes SINDIC'!$AS127=2022,variables!$F$41))),0)</f>
        <v>0</v>
      </c>
      <c r="AM127" s="20">
        <f>IF('respostes SINDIC'!AL127=1,(IF('respostes SINDIC'!$AS127=2021,variables!$E$42,IF('respostes SINDIC'!$AS127=2022,variables!$F$42))),0)</f>
        <v>10</v>
      </c>
      <c r="AN127" s="11">
        <f>IF('respostes SINDIC'!AM127=1,(IF('respostes SINDIC'!$AS127=2021,variables!$E$43,IF('respostes SINDIC'!$AS127=2022,variables!$F$43))),0)</f>
        <v>0</v>
      </c>
      <c r="AO127" s="8">
        <f>IF('respostes SINDIC'!AN127=1,(IF('respostes SINDIC'!$AS127=2021,variables!$E$44,IF('respostes SINDIC'!$AS127=2022,variables!$F$44))),0)</f>
        <v>0</v>
      </c>
      <c r="AP127" s="8">
        <f>IF('respostes SINDIC'!AO127=1,(IF('respostes SINDIC'!$AS127=2021,variables!$E$45,IF('respostes SINDIC'!$AS127=2022,variables!$F$45))),0)</f>
        <v>0</v>
      </c>
      <c r="AQ127" s="20">
        <f>IF('respostes SINDIC'!AP127=1,(IF('respostes SINDIC'!$AS127=2021,variables!$E$46,IF('respostes SINDIC'!$AS127=2022,variables!$F$46))),0)</f>
        <v>0</v>
      </c>
      <c r="AT127">
        <v>2021</v>
      </c>
    </row>
    <row r="128" spans="1:46" x14ac:dyDescent="0.3">
      <c r="A128">
        <v>815680001</v>
      </c>
      <c r="B128" t="str">
        <f>VLOOKUP(A128,'ine i comarca'!$A$1:$H$367,6,0)</f>
        <v>Vallès Occidental</v>
      </c>
      <c r="C128" t="s">
        <v>178</v>
      </c>
      <c r="D128" t="s">
        <v>41</v>
      </c>
      <c r="E128" t="s">
        <v>42</v>
      </c>
      <c r="F128" t="s">
        <v>43</v>
      </c>
      <c r="G128" s="8">
        <f>IF('respostes SINDIC'!F128=1,(IF('respostes SINDIC'!$AS128=2021,variables!$E$10,IF('respostes SINDIC'!$AS128=2022,variables!$F$10))),0)</f>
        <v>7.5</v>
      </c>
      <c r="H128" s="8">
        <f>IF('respostes SINDIC'!G128=1,(IF('respostes SINDIC'!$AS128=2021,variables!$E$11,IF('respostes SINDIC'!$AS128=2022,variables!$F$11))),0)</f>
        <v>7.5</v>
      </c>
      <c r="I128" s="14">
        <f>IF('respostes SINDIC'!H128=1,(IF('respostes SINDIC'!$AS128=2021,variables!$E$12,IF('respostes SINDIC'!$AS128=2022,variables!$F$12))),0)</f>
        <v>25</v>
      </c>
      <c r="J128" s="11">
        <f>IF('respostes SINDIC'!I128=1,(IF('respostes SINDIC'!$AS128=2021,variables!$E$13,IF('respostes SINDIC'!$AS128=2022,variables!$F$13))),0)</f>
        <v>2.5</v>
      </c>
      <c r="K128" s="11">
        <f>IF('respostes SINDIC'!J128=1,(IF('respostes SINDIC'!$AS128=2021,variables!$E$14,IF('respostes SINDIC'!$AS128=2022,variables!$F$14))),0)</f>
        <v>0</v>
      </c>
      <c r="L128" s="11">
        <f>IF('respostes SINDIC'!K128=1,(IF('respostes SINDIC'!$AS128=2021,variables!$E$15,IF('respostes SINDIC'!$AS128=2022,variables!$F$15))),0)</f>
        <v>0</v>
      </c>
      <c r="M128" s="11">
        <f>IF('respostes SINDIC'!L128=1,(IF('respostes SINDIC'!$AS128=2021,variables!$E$16,IF('respostes SINDIC'!$AS128=2022,variables!$F$16))),0)</f>
        <v>0</v>
      </c>
      <c r="N128" s="11">
        <f>IF('respostes SINDIC'!M128=1,(IF('respostes SINDIC'!$AS128=2021,variables!$E$17,IF('respostes SINDIC'!$AS128=2022,variables!$F$17))),0)</f>
        <v>0</v>
      </c>
      <c r="O128" s="11">
        <f>IF('respostes SINDIC'!N128="Dintre de termini",(IF('respostes SINDIC'!$AS128=2021,variables!$E$18,IF('respostes SINDIC'!$AS128=2022,variables!$F$18))),0)</f>
        <v>20</v>
      </c>
      <c r="P128" s="16">
        <f>IF('respostes SINDIC'!O128="Null",0,(IF('respostes SINDIC'!$AS128=2021,variables!$E$20,IF('respostes SINDIC'!$AS128=2022,variables!$F$20))))</f>
        <v>25</v>
      </c>
      <c r="Q128" s="16">
        <f>IF('respostes SINDIC'!P128=1,(IF('respostes SINDIC'!$AS128=2021,variables!$E$20,IF('respostes SINDIC'!$AS128=2022,variables!$F$20))),0)</f>
        <v>25</v>
      </c>
      <c r="R128" s="16">
        <f>IF('respostes SINDIC'!Q128=1,(IF('respostes SINDIC'!$AS128=2021,variables!$E$21,IF('respostes SINDIC'!$AS128=2022,variables!$F$21))),0)</f>
        <v>0</v>
      </c>
      <c r="S128" s="16">
        <f>IF('respostes SINDIC'!R128=1,(IF('respostes SINDIC'!$AS128=2021,variables!$E$22,IF('respostes SINDIC'!$AS128=2022,variables!$F$22))),0)</f>
        <v>0</v>
      </c>
      <c r="T128" s="11">
        <f>IF('respostes SINDIC'!S128=1,(IF('respostes SINDIC'!$AS128=2021,variables!$E$23,IF('respostes SINDIC'!$AS128=2022,variables!$F$23))),0)</f>
        <v>35</v>
      </c>
      <c r="U128" s="14">
        <f>IF('respostes SINDIC'!T128=1,(IF('respostes SINDIC'!$AS128=2021,variables!$E$24,IF('respostes SINDIC'!$AS128=2022,variables!$F$24))),0)</f>
        <v>25</v>
      </c>
      <c r="V128" s="8">
        <f>IF('respostes SINDIC'!U128=1,(IF('respostes SINDIC'!$AS128=2021,variables!$E$25,IF('respostes SINDIC'!$AS128=2022,variables!$F$25))),0)</f>
        <v>20</v>
      </c>
      <c r="W128" s="8">
        <f>IF('respostes SINDIC'!V128=1,(IF('respostes SINDIC'!$AS128=2021,variables!$E$26,IF('respostes SINDIC'!$AS128=2022,variables!$F$26))),0)</f>
        <v>5</v>
      </c>
      <c r="X128" s="8">
        <f>IF('respostes SINDIC'!W128=1,(IF('respostes SINDIC'!$AS128=2021,variables!$E$27,IF('respostes SINDIC'!$AS128=2022,variables!$F$27))),0)</f>
        <v>10</v>
      </c>
      <c r="Y128" s="11">
        <f>IF('respostes SINDIC'!X128=1,(IF('respostes SINDIC'!$AS128=2021,variables!$E$28,IF('respostes SINDIC'!$AS128=2022,variables!$F$28))),0)</f>
        <v>0</v>
      </c>
      <c r="Z128" s="11">
        <f>IF('respostes SINDIC'!Y128=1,(IF('respostes SINDIC'!$AS128=2021,variables!$E$29,IF('respostes SINDIC'!$AS128=2022,variables!$F$29))),0)</f>
        <v>30</v>
      </c>
      <c r="AA128" s="18">
        <f>IF('respostes SINDIC'!Z128=1,(IF('respostes SINDIC'!$AS128=2021,variables!$E$30,IF('respostes SINDIC'!$AS128=2022,variables!$F$30))),0)</f>
        <v>25</v>
      </c>
      <c r="AB128" s="18">
        <f>IF('respostes SINDIC'!AA128=1,(IF('respostes SINDIC'!$AS128=2021,variables!$E$31,IF('respostes SINDIC'!$AS128=2022,variables!$F$31))),0)</f>
        <v>0</v>
      </c>
      <c r="AC128" s="18">
        <f>IF('respostes SINDIC'!AB128=1,(IF('respostes SINDIC'!$AS128=2021,variables!$E$32,IF('respostes SINDIC'!$AS128=2022,variables!$F$32))),0)</f>
        <v>0</v>
      </c>
      <c r="AD128" s="18">
        <f>IF('respostes SINDIC'!AC128=1,(IF('respostes SINDIC'!$AS128=2021,variables!$E$33,IF('respostes SINDIC'!$AS128=2022,variables!$F$33))),0)</f>
        <v>0</v>
      </c>
      <c r="AE128" s="20">
        <f>IF('respostes SINDIC'!AD128=1,(IF('respostes SINDIC'!$AS128=2021,variables!$E$34,IF('respostes SINDIC'!$AS128=2022,variables!$F$34))),0)</f>
        <v>0</v>
      </c>
      <c r="AF128" s="20">
        <f>IF('respostes SINDIC'!AE128=1,(IF('respostes SINDIC'!$AS128=2021,variables!$E$35,IF('respostes SINDIC'!$AS128=2022,variables!$F$35))),0)</f>
        <v>0</v>
      </c>
      <c r="AG128" s="20">
        <f>IF('respostes SINDIC'!AF128=1,(IF('respostes SINDIC'!$AS128=2021,variables!$E$36,IF('respostes SINDIC'!$AS128=2022,variables!$F$36))),0)</f>
        <v>0</v>
      </c>
      <c r="AH128" s="20">
        <f>IF('respostes SINDIC'!AG128=1,(IF('respostes SINDIC'!$AS128=2021,variables!$E$37,IF('respostes SINDIC'!$AS128=2022,variables!$F$37))),0)</f>
        <v>0</v>
      </c>
      <c r="AI128" s="14">
        <f>IF('respostes SINDIC'!AH128=1,(IF('respostes SINDIC'!$AS128=2021,variables!$E$38,IF('respostes SINDIC'!$AS128=2022,variables!$F$38))),0)</f>
        <v>25</v>
      </c>
      <c r="AJ128" s="20">
        <f>IF('respostes SINDIC'!AI128=1,(IF('respostes SINDIC'!$AS128=2021,variables!$E$39,IF('respostes SINDIC'!$AS128=2022,variables!$F$39))),0)</f>
        <v>20</v>
      </c>
      <c r="AK128" s="14">
        <f>IF('respostes SINDIC'!AJ128=1,(IF('respostes SINDIC'!$AS128=2021,variables!$E$40,IF('respostes SINDIC'!$AS128=2022,variables!$F$40))),0)</f>
        <v>25</v>
      </c>
      <c r="AL128" s="8">
        <f>IF('respostes SINDIC'!AK128=0,(IF('respostes SINDIC'!$AS128=2021,variables!$E$41,IF('respostes SINDIC'!$AS128=2022,variables!$F$41))),0)</f>
        <v>0</v>
      </c>
      <c r="AM128" s="20">
        <f>IF('respostes SINDIC'!AL128=1,(IF('respostes SINDIC'!$AS128=2021,variables!$E$42,IF('respostes SINDIC'!$AS128=2022,variables!$F$42))),0)</f>
        <v>10</v>
      </c>
      <c r="AN128" s="11">
        <f>IF('respostes SINDIC'!AM128=1,(IF('respostes SINDIC'!$AS128=2021,variables!$E$43,IF('respostes SINDIC'!$AS128=2022,variables!$F$43))),0)</f>
        <v>0</v>
      </c>
      <c r="AO128" s="8">
        <f>IF('respostes SINDIC'!AN128=1,(IF('respostes SINDIC'!$AS128=2021,variables!$E$44,IF('respostes SINDIC'!$AS128=2022,variables!$F$44))),0)</f>
        <v>0</v>
      </c>
      <c r="AP128" s="8">
        <f>IF('respostes SINDIC'!AO128=1,(IF('respostes SINDIC'!$AS128=2021,variables!$E$45,IF('respostes SINDIC'!$AS128=2022,variables!$F$45))),0)</f>
        <v>0</v>
      </c>
      <c r="AQ128" s="20">
        <f>IF('respostes SINDIC'!AP128=1,(IF('respostes SINDIC'!$AS128=2021,variables!$E$46,IF('respostes SINDIC'!$AS128=2022,variables!$F$46))),0)</f>
        <v>0</v>
      </c>
      <c r="AT128">
        <v>2021</v>
      </c>
    </row>
    <row r="129" spans="1:46" x14ac:dyDescent="0.3">
      <c r="A129">
        <v>815740003</v>
      </c>
      <c r="B129" t="str">
        <f>VLOOKUP(A129,'ine i comarca'!$A$1:$H$367,6,0)</f>
        <v>Baix Llobregat</v>
      </c>
      <c r="C129" t="s">
        <v>179</v>
      </c>
      <c r="D129" t="s">
        <v>41</v>
      </c>
      <c r="E129" t="s">
        <v>42</v>
      </c>
      <c r="F129" t="s">
        <v>43</v>
      </c>
      <c r="G129" s="8">
        <f>IF('respostes SINDIC'!F129=1,(IF('respostes SINDIC'!$AS129=2021,variables!$E$10,IF('respostes SINDIC'!$AS129=2022,variables!$F$10))),0)</f>
        <v>7.5</v>
      </c>
      <c r="H129" s="8">
        <f>IF('respostes SINDIC'!G129=1,(IF('respostes SINDIC'!$AS129=2021,variables!$E$11,IF('respostes SINDIC'!$AS129=2022,variables!$F$11))),0)</f>
        <v>0</v>
      </c>
      <c r="I129" s="14">
        <f>IF('respostes SINDIC'!H129=1,(IF('respostes SINDIC'!$AS129=2021,variables!$E$12,IF('respostes SINDIC'!$AS129=2022,variables!$F$12))),0)</f>
        <v>0</v>
      </c>
      <c r="J129" s="11">
        <f>IF('respostes SINDIC'!I129=1,(IF('respostes SINDIC'!$AS129=2021,variables!$E$13,IF('respostes SINDIC'!$AS129=2022,variables!$F$13))),0)</f>
        <v>2.5</v>
      </c>
      <c r="K129" s="11">
        <f>IF('respostes SINDIC'!J129=1,(IF('respostes SINDIC'!$AS129=2021,variables!$E$14,IF('respostes SINDIC'!$AS129=2022,variables!$F$14))),0)</f>
        <v>0</v>
      </c>
      <c r="L129" s="11">
        <f>IF('respostes SINDIC'!K129=1,(IF('respostes SINDIC'!$AS129=2021,variables!$E$15,IF('respostes SINDIC'!$AS129=2022,variables!$F$15))),0)</f>
        <v>0</v>
      </c>
      <c r="M129" s="11">
        <f>IF('respostes SINDIC'!L129=1,(IF('respostes SINDIC'!$AS129=2021,variables!$E$16,IF('respostes SINDIC'!$AS129=2022,variables!$F$16))),0)</f>
        <v>0</v>
      </c>
      <c r="N129" s="11">
        <f>IF('respostes SINDIC'!M129=1,(IF('respostes SINDIC'!$AS129=2021,variables!$E$17,IF('respostes SINDIC'!$AS129=2022,variables!$F$17))),0)</f>
        <v>0</v>
      </c>
      <c r="O129" s="11">
        <f>IF('respostes SINDIC'!N129="Dintre de termini",(IF('respostes SINDIC'!$AS129=2021,variables!$E$18,IF('respostes SINDIC'!$AS129=2022,variables!$F$18))),0)</f>
        <v>0</v>
      </c>
      <c r="P129" s="16">
        <f>IF('respostes SINDIC'!O129="Null",0,(IF('respostes SINDIC'!$AS129=2021,variables!$E$20,IF('respostes SINDIC'!$AS129=2022,variables!$F$20))))</f>
        <v>25</v>
      </c>
      <c r="Q129" s="16">
        <f>IF('respostes SINDIC'!P129=1,(IF('respostes SINDIC'!$AS129=2021,variables!$E$20,IF('respostes SINDIC'!$AS129=2022,variables!$F$20))),0)</f>
        <v>25</v>
      </c>
      <c r="R129" s="16">
        <f>IF('respostes SINDIC'!Q129=1,(IF('respostes SINDIC'!$AS129=2021,variables!$E$21,IF('respostes SINDIC'!$AS129=2022,variables!$F$21))),0)</f>
        <v>25</v>
      </c>
      <c r="S129" s="16">
        <f>IF('respostes SINDIC'!R129=1,(IF('respostes SINDIC'!$AS129=2021,variables!$E$22,IF('respostes SINDIC'!$AS129=2022,variables!$F$22))),0)</f>
        <v>25</v>
      </c>
      <c r="T129" s="11">
        <f>IF('respostes SINDIC'!S129=1,(IF('respostes SINDIC'!$AS129=2021,variables!$E$23,IF('respostes SINDIC'!$AS129=2022,variables!$F$23))),0)</f>
        <v>35</v>
      </c>
      <c r="U129" s="14">
        <f>IF('respostes SINDIC'!T129=1,(IF('respostes SINDIC'!$AS129=2021,variables!$E$24,IF('respostes SINDIC'!$AS129=2022,variables!$F$24))),0)</f>
        <v>25</v>
      </c>
      <c r="V129" s="8">
        <f>IF('respostes SINDIC'!U129=1,(IF('respostes SINDIC'!$AS129=2021,variables!$E$25,IF('respostes SINDIC'!$AS129=2022,variables!$F$25))),0)</f>
        <v>0</v>
      </c>
      <c r="W129" s="8">
        <f>IF('respostes SINDIC'!V129=1,(IF('respostes SINDIC'!$AS129=2021,variables!$E$26,IF('respostes SINDIC'!$AS129=2022,variables!$F$26))),0)</f>
        <v>5</v>
      </c>
      <c r="X129" s="8">
        <f>IF('respostes SINDIC'!W129=1,(IF('respostes SINDIC'!$AS129=2021,variables!$E$27,IF('respostes SINDIC'!$AS129=2022,variables!$F$27))),0)</f>
        <v>10</v>
      </c>
      <c r="Y129" s="11">
        <f>IF('respostes SINDIC'!X129=1,(IF('respostes SINDIC'!$AS129=2021,variables!$E$28,IF('respostes SINDIC'!$AS129=2022,variables!$F$28))),0)</f>
        <v>0</v>
      </c>
      <c r="Z129" s="11">
        <f>IF('respostes SINDIC'!Y129=1,(IF('respostes SINDIC'!$AS129=2021,variables!$E$29,IF('respostes SINDIC'!$AS129=2022,variables!$F$29))),0)</f>
        <v>30</v>
      </c>
      <c r="AA129" s="18">
        <f>IF('respostes SINDIC'!Z129=1,(IF('respostes SINDIC'!$AS129=2021,variables!$E$30,IF('respostes SINDIC'!$AS129=2022,variables!$F$30))),0)</f>
        <v>25</v>
      </c>
      <c r="AB129" s="18">
        <f>IF('respostes SINDIC'!AA129=1,(IF('respostes SINDIC'!$AS129=2021,variables!$E$31,IF('respostes SINDIC'!$AS129=2022,variables!$F$31))),0)</f>
        <v>0</v>
      </c>
      <c r="AC129" s="18">
        <f>IF('respostes SINDIC'!AB129=1,(IF('respostes SINDIC'!$AS129=2021,variables!$E$32,IF('respostes SINDIC'!$AS129=2022,variables!$F$32))),0)</f>
        <v>25</v>
      </c>
      <c r="AD129" s="18">
        <f>IF('respostes SINDIC'!AC129=1,(IF('respostes SINDIC'!$AS129=2021,variables!$E$33,IF('respostes SINDIC'!$AS129=2022,variables!$F$33))),0)</f>
        <v>0</v>
      </c>
      <c r="AE129" s="20">
        <f>IF('respostes SINDIC'!AD129=1,(IF('respostes SINDIC'!$AS129=2021,variables!$E$34,IF('respostes SINDIC'!$AS129=2022,variables!$F$34))),0)</f>
        <v>0</v>
      </c>
      <c r="AF129" s="20">
        <f>IF('respostes SINDIC'!AE129=1,(IF('respostes SINDIC'!$AS129=2021,variables!$E$35,IF('respostes SINDIC'!$AS129=2022,variables!$F$35))),0)</f>
        <v>0</v>
      </c>
      <c r="AG129" s="20">
        <f>IF('respostes SINDIC'!AF129=1,(IF('respostes SINDIC'!$AS129=2021,variables!$E$36,IF('respostes SINDIC'!$AS129=2022,variables!$F$36))),0)</f>
        <v>0</v>
      </c>
      <c r="AH129" s="20">
        <f>IF('respostes SINDIC'!AG129=1,(IF('respostes SINDIC'!$AS129=2021,variables!$E$37,IF('respostes SINDIC'!$AS129=2022,variables!$F$37))),0)</f>
        <v>0</v>
      </c>
      <c r="AI129" s="14">
        <f>IF('respostes SINDIC'!AH129=1,(IF('respostes SINDIC'!$AS129=2021,variables!$E$38,IF('respostes SINDIC'!$AS129=2022,variables!$F$38))),0)</f>
        <v>0</v>
      </c>
      <c r="AJ129" s="20">
        <f>IF('respostes SINDIC'!AI129=1,(IF('respostes SINDIC'!$AS129=2021,variables!$E$39,IF('respostes SINDIC'!$AS129=2022,variables!$F$39))),0)</f>
        <v>0</v>
      </c>
      <c r="AK129" s="14">
        <f>IF('respostes SINDIC'!AJ129=1,(IF('respostes SINDIC'!$AS129=2021,variables!$E$40,IF('respostes SINDIC'!$AS129=2022,variables!$F$40))),0)</f>
        <v>25</v>
      </c>
      <c r="AL129" s="8">
        <f>IF('respostes SINDIC'!AK129=0,(IF('respostes SINDIC'!$AS129=2021,variables!$E$41,IF('respostes SINDIC'!$AS129=2022,variables!$F$41))),0)</f>
        <v>0</v>
      </c>
      <c r="AM129" s="20">
        <f>IF('respostes SINDIC'!AL129=1,(IF('respostes SINDIC'!$AS129=2021,variables!$E$42,IF('respostes SINDIC'!$AS129=2022,variables!$F$42))),0)</f>
        <v>10</v>
      </c>
      <c r="AN129" s="11">
        <f>IF('respostes SINDIC'!AM129=1,(IF('respostes SINDIC'!$AS129=2021,variables!$E$43,IF('respostes SINDIC'!$AS129=2022,variables!$F$43))),0)</f>
        <v>0</v>
      </c>
      <c r="AO129" s="8">
        <f>IF('respostes SINDIC'!AN129=1,(IF('respostes SINDIC'!$AS129=2021,variables!$E$44,IF('respostes SINDIC'!$AS129=2022,variables!$F$44))),0)</f>
        <v>0</v>
      </c>
      <c r="AP129" s="8">
        <f>IF('respostes SINDIC'!AO129=1,(IF('respostes SINDIC'!$AS129=2021,variables!$E$45,IF('respostes SINDIC'!$AS129=2022,variables!$F$45))),0)</f>
        <v>0</v>
      </c>
      <c r="AQ129" s="20">
        <f>IF('respostes SINDIC'!AP129=1,(IF('respostes SINDIC'!$AS129=2021,variables!$E$46,IF('respostes SINDIC'!$AS129=2022,variables!$F$46))),0)</f>
        <v>0</v>
      </c>
      <c r="AT129">
        <v>2021</v>
      </c>
    </row>
    <row r="130" spans="1:46" x14ac:dyDescent="0.3">
      <c r="A130">
        <v>890580001</v>
      </c>
      <c r="B130" t="str">
        <f>VLOOKUP(A130,'ine i comarca'!$A$1:$H$367,6,0)</f>
        <v>Baix Llobregat</v>
      </c>
      <c r="C130" t="s">
        <v>180</v>
      </c>
      <c r="D130" t="s">
        <v>41</v>
      </c>
      <c r="E130" t="s">
        <v>42</v>
      </c>
      <c r="F130" t="s">
        <v>48</v>
      </c>
      <c r="G130" s="8">
        <f>IF('respostes SINDIC'!F130=1,(IF('respostes SINDIC'!$AS130=2021,variables!$E$10,IF('respostes SINDIC'!$AS130=2022,variables!$F$10))),0)</f>
        <v>7.5</v>
      </c>
      <c r="H130" s="8">
        <f>IF('respostes SINDIC'!G130=1,(IF('respostes SINDIC'!$AS130=2021,variables!$E$11,IF('respostes SINDIC'!$AS130=2022,variables!$F$11))),0)</f>
        <v>7.5</v>
      </c>
      <c r="I130" s="14">
        <f>IF('respostes SINDIC'!H130=1,(IF('respostes SINDIC'!$AS130=2021,variables!$E$12,IF('respostes SINDIC'!$AS130=2022,variables!$F$12))),0)</f>
        <v>25</v>
      </c>
      <c r="J130" s="11">
        <f>IF('respostes SINDIC'!I130=1,(IF('respostes SINDIC'!$AS130=2021,variables!$E$13,IF('respostes SINDIC'!$AS130=2022,variables!$F$13))),0)</f>
        <v>2.5</v>
      </c>
      <c r="K130" s="11">
        <f>IF('respostes SINDIC'!J130=1,(IF('respostes SINDIC'!$AS130=2021,variables!$E$14,IF('respostes SINDIC'!$AS130=2022,variables!$F$14))),0)</f>
        <v>0</v>
      </c>
      <c r="L130" s="11">
        <f>IF('respostes SINDIC'!K130=1,(IF('respostes SINDIC'!$AS130=2021,variables!$E$15,IF('respostes SINDIC'!$AS130=2022,variables!$F$15))),0)</f>
        <v>0</v>
      </c>
      <c r="M130" s="11">
        <f>IF('respostes SINDIC'!L130=1,(IF('respostes SINDIC'!$AS130=2021,variables!$E$16,IF('respostes SINDIC'!$AS130=2022,variables!$F$16))),0)</f>
        <v>0</v>
      </c>
      <c r="N130" s="11">
        <f>IF('respostes SINDIC'!M130=1,(IF('respostes SINDIC'!$AS130=2021,variables!$E$17,IF('respostes SINDIC'!$AS130=2022,variables!$F$17))),0)</f>
        <v>0</v>
      </c>
      <c r="O130" s="11">
        <f>IF('respostes SINDIC'!N130="Dintre de termini",(IF('respostes SINDIC'!$AS130=2021,variables!$E$18,IF('respostes SINDIC'!$AS130=2022,variables!$F$18))),0)</f>
        <v>20</v>
      </c>
      <c r="P130" s="16">
        <f>IF('respostes SINDIC'!O130="Null",0,(IF('respostes SINDIC'!$AS130=2021,variables!$E$20,IF('respostes SINDIC'!$AS130=2022,variables!$F$20))))</f>
        <v>25</v>
      </c>
      <c r="Q130" s="16">
        <f>IF('respostes SINDIC'!P130=1,(IF('respostes SINDIC'!$AS130=2021,variables!$E$20,IF('respostes SINDIC'!$AS130=2022,variables!$F$20))),0)</f>
        <v>25</v>
      </c>
      <c r="R130" s="16">
        <f>IF('respostes SINDIC'!Q130=1,(IF('respostes SINDIC'!$AS130=2021,variables!$E$21,IF('respostes SINDIC'!$AS130=2022,variables!$F$21))),0)</f>
        <v>0</v>
      </c>
      <c r="S130" s="16">
        <f>IF('respostes SINDIC'!R130=1,(IF('respostes SINDIC'!$AS130=2021,variables!$E$22,IF('respostes SINDIC'!$AS130=2022,variables!$F$22))),0)</f>
        <v>0</v>
      </c>
      <c r="T130" s="11">
        <f>IF('respostes SINDIC'!S130=1,(IF('respostes SINDIC'!$AS130=2021,variables!$E$23,IF('respostes SINDIC'!$AS130=2022,variables!$F$23))),0)</f>
        <v>35</v>
      </c>
      <c r="U130" s="14">
        <f>IF('respostes SINDIC'!T130=1,(IF('respostes SINDIC'!$AS130=2021,variables!$E$24,IF('respostes SINDIC'!$AS130=2022,variables!$F$24))),0)</f>
        <v>25</v>
      </c>
      <c r="V130" s="8">
        <f>IF('respostes SINDIC'!U130=1,(IF('respostes SINDIC'!$AS130=2021,variables!$E$25,IF('respostes SINDIC'!$AS130=2022,variables!$F$25))),0)</f>
        <v>20</v>
      </c>
      <c r="W130" s="8">
        <f>IF('respostes SINDIC'!V130=1,(IF('respostes SINDIC'!$AS130=2021,variables!$E$26,IF('respostes SINDIC'!$AS130=2022,variables!$F$26))),0)</f>
        <v>5</v>
      </c>
      <c r="X130" s="8">
        <f>IF('respostes SINDIC'!W130=1,(IF('respostes SINDIC'!$AS130=2021,variables!$E$27,IF('respostes SINDIC'!$AS130=2022,variables!$F$27))),0)</f>
        <v>10</v>
      </c>
      <c r="Y130" s="11">
        <f>IF('respostes SINDIC'!X130=1,(IF('respostes SINDIC'!$AS130=2021,variables!$E$28,IF('respostes SINDIC'!$AS130=2022,variables!$F$28))),0)</f>
        <v>0</v>
      </c>
      <c r="Z130" s="11">
        <f>IF('respostes SINDIC'!Y130=1,(IF('respostes SINDIC'!$AS130=2021,variables!$E$29,IF('respostes SINDIC'!$AS130=2022,variables!$F$29))),0)</f>
        <v>30</v>
      </c>
      <c r="AA130" s="18">
        <f>IF('respostes SINDIC'!Z130=1,(IF('respostes SINDIC'!$AS130=2021,variables!$E$30,IF('respostes SINDIC'!$AS130=2022,variables!$F$30))),0)</f>
        <v>25</v>
      </c>
      <c r="AB130" s="18">
        <f>IF('respostes SINDIC'!AA130=1,(IF('respostes SINDIC'!$AS130=2021,variables!$E$31,IF('respostes SINDIC'!$AS130=2022,variables!$F$31))),0)</f>
        <v>25</v>
      </c>
      <c r="AC130" s="18">
        <f>IF('respostes SINDIC'!AB130=1,(IF('respostes SINDIC'!$AS130=2021,variables!$E$32,IF('respostes SINDIC'!$AS130=2022,variables!$F$32))),0)</f>
        <v>25</v>
      </c>
      <c r="AD130" s="18">
        <f>IF('respostes SINDIC'!AC130=1,(IF('respostes SINDIC'!$AS130=2021,variables!$E$33,IF('respostes SINDIC'!$AS130=2022,variables!$F$33))),0)</f>
        <v>0</v>
      </c>
      <c r="AE130" s="20">
        <f>IF('respostes SINDIC'!AD130=1,(IF('respostes SINDIC'!$AS130=2021,variables!$E$34,IF('respostes SINDIC'!$AS130=2022,variables!$F$34))),0)</f>
        <v>0</v>
      </c>
      <c r="AF130" s="20">
        <f>IF('respostes SINDIC'!AE130=1,(IF('respostes SINDIC'!$AS130=2021,variables!$E$35,IF('respostes SINDIC'!$AS130=2022,variables!$F$35))),0)</f>
        <v>0</v>
      </c>
      <c r="AG130" s="20">
        <f>IF('respostes SINDIC'!AF130=1,(IF('respostes SINDIC'!$AS130=2021,variables!$E$36,IF('respostes SINDIC'!$AS130=2022,variables!$F$36))),0)</f>
        <v>0</v>
      </c>
      <c r="AH130" s="20">
        <f>IF('respostes SINDIC'!AG130=1,(IF('respostes SINDIC'!$AS130=2021,variables!$E$37,IF('respostes SINDIC'!$AS130=2022,variables!$F$37))),0)</f>
        <v>0</v>
      </c>
      <c r="AI130" s="14">
        <f>IF('respostes SINDIC'!AH130=1,(IF('respostes SINDIC'!$AS130=2021,variables!$E$38,IF('respostes SINDIC'!$AS130=2022,variables!$F$38))),0)</f>
        <v>25</v>
      </c>
      <c r="AJ130" s="20">
        <f>IF('respostes SINDIC'!AI130=1,(IF('respostes SINDIC'!$AS130=2021,variables!$E$39,IF('respostes SINDIC'!$AS130=2022,variables!$F$39))),0)</f>
        <v>20</v>
      </c>
      <c r="AK130" s="14">
        <f>IF('respostes SINDIC'!AJ130=1,(IF('respostes SINDIC'!$AS130=2021,variables!$E$40,IF('respostes SINDIC'!$AS130=2022,variables!$F$40))),0)</f>
        <v>25</v>
      </c>
      <c r="AL130" s="8">
        <f>IF('respostes SINDIC'!AK130=0,(IF('respostes SINDIC'!$AS130=2021,variables!$E$41,IF('respostes SINDIC'!$AS130=2022,variables!$F$41))),0)</f>
        <v>0</v>
      </c>
      <c r="AM130" s="20">
        <f>IF('respostes SINDIC'!AL130=1,(IF('respostes SINDIC'!$AS130=2021,variables!$E$42,IF('respostes SINDIC'!$AS130=2022,variables!$F$42))),0)</f>
        <v>10</v>
      </c>
      <c r="AN130" s="11">
        <f>IF('respostes SINDIC'!AM130=1,(IF('respostes SINDIC'!$AS130=2021,variables!$E$43,IF('respostes SINDIC'!$AS130=2022,variables!$F$43))),0)</f>
        <v>0</v>
      </c>
      <c r="AO130" s="8">
        <f>IF('respostes SINDIC'!AN130=1,(IF('respostes SINDIC'!$AS130=2021,variables!$E$44,IF('respostes SINDIC'!$AS130=2022,variables!$F$44))),0)</f>
        <v>0</v>
      </c>
      <c r="AP130" s="8">
        <f>IF('respostes SINDIC'!AO130=1,(IF('respostes SINDIC'!$AS130=2021,variables!$E$45,IF('respostes SINDIC'!$AS130=2022,variables!$F$45))),0)</f>
        <v>0</v>
      </c>
      <c r="AQ130" s="20">
        <f>IF('respostes SINDIC'!AP130=1,(IF('respostes SINDIC'!$AS130=2021,variables!$E$46,IF('respostes SINDIC'!$AS130=2022,variables!$F$46))),0)</f>
        <v>0</v>
      </c>
      <c r="AT130">
        <v>2021</v>
      </c>
    </row>
    <row r="131" spans="1:46" x14ac:dyDescent="0.3">
      <c r="A131">
        <v>815800000</v>
      </c>
      <c r="B131" t="str">
        <f>VLOOKUP(A131,'ine i comarca'!$A$1:$H$367,6,0)</f>
        <v>Baix Llobregat</v>
      </c>
      <c r="C131" t="s">
        <v>181</v>
      </c>
      <c r="D131" t="s">
        <v>41</v>
      </c>
      <c r="E131" t="s">
        <v>42</v>
      </c>
      <c r="F131" t="s">
        <v>48</v>
      </c>
      <c r="G131" s="8">
        <f>IF('respostes SINDIC'!F131=1,(IF('respostes SINDIC'!$AS131=2021,variables!$E$10,IF('respostes SINDIC'!$AS131=2022,variables!$F$10))),0)</f>
        <v>7.5</v>
      </c>
      <c r="H131" s="8">
        <f>IF('respostes SINDIC'!G131=1,(IF('respostes SINDIC'!$AS131=2021,variables!$E$11,IF('respostes SINDIC'!$AS131=2022,variables!$F$11))),0)</f>
        <v>7.5</v>
      </c>
      <c r="I131" s="14">
        <f>IF('respostes SINDIC'!H131=1,(IF('respostes SINDIC'!$AS131=2021,variables!$E$12,IF('respostes SINDIC'!$AS131=2022,variables!$F$12))),0)</f>
        <v>25</v>
      </c>
      <c r="J131" s="11">
        <f>IF('respostes SINDIC'!I131=1,(IF('respostes SINDIC'!$AS131=2021,variables!$E$13,IF('respostes SINDIC'!$AS131=2022,variables!$F$13))),0)</f>
        <v>2.5</v>
      </c>
      <c r="K131" s="11">
        <f>IF('respostes SINDIC'!J131=1,(IF('respostes SINDIC'!$AS131=2021,variables!$E$14,IF('respostes SINDIC'!$AS131=2022,variables!$F$14))),0)</f>
        <v>0</v>
      </c>
      <c r="L131" s="11">
        <f>IF('respostes SINDIC'!K131=1,(IF('respostes SINDIC'!$AS131=2021,variables!$E$15,IF('respostes SINDIC'!$AS131=2022,variables!$F$15))),0)</f>
        <v>0</v>
      </c>
      <c r="M131" s="11">
        <f>IF('respostes SINDIC'!L131=1,(IF('respostes SINDIC'!$AS131=2021,variables!$E$16,IF('respostes SINDIC'!$AS131=2022,variables!$F$16))),0)</f>
        <v>0</v>
      </c>
      <c r="N131" s="11">
        <f>IF('respostes SINDIC'!M131=1,(IF('respostes SINDIC'!$AS131=2021,variables!$E$17,IF('respostes SINDIC'!$AS131=2022,variables!$F$17))),0)</f>
        <v>0</v>
      </c>
      <c r="O131" s="11">
        <f>IF('respostes SINDIC'!N131="Dintre de termini",(IF('respostes SINDIC'!$AS131=2021,variables!$E$18,IF('respostes SINDIC'!$AS131=2022,variables!$F$18))),0)</f>
        <v>0</v>
      </c>
      <c r="P131" s="16">
        <f>IF('respostes SINDIC'!O131="Null",0,(IF('respostes SINDIC'!$AS131=2021,variables!$E$20,IF('respostes SINDIC'!$AS131=2022,variables!$F$20))))</f>
        <v>25</v>
      </c>
      <c r="Q131" s="16">
        <f>IF('respostes SINDIC'!P131=1,(IF('respostes SINDIC'!$AS131=2021,variables!$E$20,IF('respostes SINDIC'!$AS131=2022,variables!$F$20))),0)</f>
        <v>25</v>
      </c>
      <c r="R131" s="16">
        <f>IF('respostes SINDIC'!Q131=1,(IF('respostes SINDIC'!$AS131=2021,variables!$E$21,IF('respostes SINDIC'!$AS131=2022,variables!$F$21))),0)</f>
        <v>0</v>
      </c>
      <c r="S131" s="16">
        <f>IF('respostes SINDIC'!R131=1,(IF('respostes SINDIC'!$AS131=2021,variables!$E$22,IF('respostes SINDIC'!$AS131=2022,variables!$F$22))),0)</f>
        <v>0</v>
      </c>
      <c r="T131" s="11">
        <f>IF('respostes SINDIC'!S131=1,(IF('respostes SINDIC'!$AS131=2021,variables!$E$23,IF('respostes SINDIC'!$AS131=2022,variables!$F$23))),0)</f>
        <v>35</v>
      </c>
      <c r="U131" s="14">
        <f>IF('respostes SINDIC'!T131=1,(IF('respostes SINDIC'!$AS131=2021,variables!$E$24,IF('respostes SINDIC'!$AS131=2022,variables!$F$24))),0)</f>
        <v>25</v>
      </c>
      <c r="V131" s="8">
        <f>IF('respostes SINDIC'!U131=1,(IF('respostes SINDIC'!$AS131=2021,variables!$E$25,IF('respostes SINDIC'!$AS131=2022,variables!$F$25))),0)</f>
        <v>20</v>
      </c>
      <c r="W131" s="8">
        <f>IF('respostes SINDIC'!V131=1,(IF('respostes SINDIC'!$AS131=2021,variables!$E$26,IF('respostes SINDIC'!$AS131=2022,variables!$F$26))),0)</f>
        <v>5</v>
      </c>
      <c r="X131" s="8">
        <f>IF('respostes SINDIC'!W131=1,(IF('respostes SINDIC'!$AS131=2021,variables!$E$27,IF('respostes SINDIC'!$AS131=2022,variables!$F$27))),0)</f>
        <v>10</v>
      </c>
      <c r="Y131" s="11">
        <f>IF('respostes SINDIC'!X131=1,(IF('respostes SINDIC'!$AS131=2021,variables!$E$28,IF('respostes SINDIC'!$AS131=2022,variables!$F$28))),0)</f>
        <v>0</v>
      </c>
      <c r="Z131" s="11">
        <f>IF('respostes SINDIC'!Y131=1,(IF('respostes SINDIC'!$AS131=2021,variables!$E$29,IF('respostes SINDIC'!$AS131=2022,variables!$F$29))),0)</f>
        <v>30</v>
      </c>
      <c r="AA131" s="18">
        <f>IF('respostes SINDIC'!Z131=1,(IF('respostes SINDIC'!$AS131=2021,variables!$E$30,IF('respostes SINDIC'!$AS131=2022,variables!$F$30))),0)</f>
        <v>25</v>
      </c>
      <c r="AB131" s="18">
        <f>IF('respostes SINDIC'!AA131=1,(IF('respostes SINDIC'!$AS131=2021,variables!$E$31,IF('respostes SINDIC'!$AS131=2022,variables!$F$31))),0)</f>
        <v>0</v>
      </c>
      <c r="AC131" s="18">
        <f>IF('respostes SINDIC'!AB131=1,(IF('respostes SINDIC'!$AS131=2021,variables!$E$32,IF('respostes SINDIC'!$AS131=2022,variables!$F$32))),0)</f>
        <v>25</v>
      </c>
      <c r="AD131" s="18">
        <f>IF('respostes SINDIC'!AC131=1,(IF('respostes SINDIC'!$AS131=2021,variables!$E$33,IF('respostes SINDIC'!$AS131=2022,variables!$F$33))),0)</f>
        <v>0</v>
      </c>
      <c r="AE131" s="20">
        <f>IF('respostes SINDIC'!AD131=1,(IF('respostes SINDIC'!$AS131=2021,variables!$E$34,IF('respostes SINDIC'!$AS131=2022,variables!$F$34))),0)</f>
        <v>0</v>
      </c>
      <c r="AF131" s="20">
        <f>IF('respostes SINDIC'!AE131=1,(IF('respostes SINDIC'!$AS131=2021,variables!$E$35,IF('respostes SINDIC'!$AS131=2022,variables!$F$35))),0)</f>
        <v>0</v>
      </c>
      <c r="AG131" s="20">
        <f>IF('respostes SINDIC'!AF131=1,(IF('respostes SINDIC'!$AS131=2021,variables!$E$36,IF('respostes SINDIC'!$AS131=2022,variables!$F$36))),0)</f>
        <v>0</v>
      </c>
      <c r="AH131" s="20">
        <f>IF('respostes SINDIC'!AG131=1,(IF('respostes SINDIC'!$AS131=2021,variables!$E$37,IF('respostes SINDIC'!$AS131=2022,variables!$F$37))),0)</f>
        <v>0</v>
      </c>
      <c r="AI131" s="14">
        <f>IF('respostes SINDIC'!AH131=1,(IF('respostes SINDIC'!$AS131=2021,variables!$E$38,IF('respostes SINDIC'!$AS131=2022,variables!$F$38))),0)</f>
        <v>25</v>
      </c>
      <c r="AJ131" s="20">
        <f>IF('respostes SINDIC'!AI131=1,(IF('respostes SINDIC'!$AS131=2021,variables!$E$39,IF('respostes SINDIC'!$AS131=2022,variables!$F$39))),0)</f>
        <v>20</v>
      </c>
      <c r="AK131" s="14">
        <f>IF('respostes SINDIC'!AJ131=1,(IF('respostes SINDIC'!$AS131=2021,variables!$E$40,IF('respostes SINDIC'!$AS131=2022,variables!$F$40))),0)</f>
        <v>25</v>
      </c>
      <c r="AL131" s="8">
        <f>IF('respostes SINDIC'!AK131=0,(IF('respostes SINDIC'!$AS131=2021,variables!$E$41,IF('respostes SINDIC'!$AS131=2022,variables!$F$41))),0)</f>
        <v>0</v>
      </c>
      <c r="AM131" s="20">
        <f>IF('respostes SINDIC'!AL131=1,(IF('respostes SINDIC'!$AS131=2021,variables!$E$42,IF('respostes SINDIC'!$AS131=2022,variables!$F$42))),0)</f>
        <v>10</v>
      </c>
      <c r="AN131" s="11">
        <f>IF('respostes SINDIC'!AM131=1,(IF('respostes SINDIC'!$AS131=2021,variables!$E$43,IF('respostes SINDIC'!$AS131=2022,variables!$F$43))),0)</f>
        <v>0</v>
      </c>
      <c r="AO131" s="8">
        <f>IF('respostes SINDIC'!AN131=1,(IF('respostes SINDIC'!$AS131=2021,variables!$E$44,IF('respostes SINDIC'!$AS131=2022,variables!$F$44))),0)</f>
        <v>0</v>
      </c>
      <c r="AP131" s="8">
        <f>IF('respostes SINDIC'!AO131=1,(IF('respostes SINDIC'!$AS131=2021,variables!$E$45,IF('respostes SINDIC'!$AS131=2022,variables!$F$45))),0)</f>
        <v>0</v>
      </c>
      <c r="AQ131" s="20">
        <f>IF('respostes SINDIC'!AP131=1,(IF('respostes SINDIC'!$AS131=2021,variables!$E$46,IF('respostes SINDIC'!$AS131=2022,variables!$F$46))),0)</f>
        <v>0</v>
      </c>
      <c r="AT131">
        <v>2021</v>
      </c>
    </row>
    <row r="132" spans="1:46" x14ac:dyDescent="0.3">
      <c r="A132">
        <v>815930008</v>
      </c>
      <c r="B132" t="str">
        <f>VLOOKUP(A132,'ine i comarca'!$A$1:$H$367,6,0)</f>
        <v>Vallès Oriental</v>
      </c>
      <c r="C132" t="s">
        <v>182</v>
      </c>
      <c r="D132" t="s">
        <v>41</v>
      </c>
      <c r="E132" t="s">
        <v>42</v>
      </c>
      <c r="F132" t="s">
        <v>43</v>
      </c>
      <c r="G132" s="8">
        <f>IF('respostes SINDIC'!F132=1,(IF('respostes SINDIC'!$AS132=2021,variables!$E$10,IF('respostes SINDIC'!$AS132=2022,variables!$F$10))),0)</f>
        <v>7.5</v>
      </c>
      <c r="H132" s="8">
        <f>IF('respostes SINDIC'!G132=1,(IF('respostes SINDIC'!$AS132=2021,variables!$E$11,IF('respostes SINDIC'!$AS132=2022,variables!$F$11))),0)</f>
        <v>7.5</v>
      </c>
      <c r="I132" s="14">
        <f>IF('respostes SINDIC'!H132=1,(IF('respostes SINDIC'!$AS132=2021,variables!$E$12,IF('respostes SINDIC'!$AS132=2022,variables!$F$12))),0)</f>
        <v>25</v>
      </c>
      <c r="J132" s="11">
        <f>IF('respostes SINDIC'!I132=1,(IF('respostes SINDIC'!$AS132=2021,variables!$E$13,IF('respostes SINDIC'!$AS132=2022,variables!$F$13))),0)</f>
        <v>2.5</v>
      </c>
      <c r="K132" s="11">
        <f>IF('respostes SINDIC'!J132=1,(IF('respostes SINDIC'!$AS132=2021,variables!$E$14,IF('respostes SINDIC'!$AS132=2022,variables!$F$14))),0)</f>
        <v>0</v>
      </c>
      <c r="L132" s="11">
        <f>IF('respostes SINDIC'!K132=1,(IF('respostes SINDIC'!$AS132=2021,variables!$E$15,IF('respostes SINDIC'!$AS132=2022,variables!$F$15))),0)</f>
        <v>0</v>
      </c>
      <c r="M132" s="11">
        <f>IF('respostes SINDIC'!L132=1,(IF('respostes SINDIC'!$AS132=2021,variables!$E$16,IF('respostes SINDIC'!$AS132=2022,variables!$F$16))),0)</f>
        <v>0</v>
      </c>
      <c r="N132" s="11">
        <f>IF('respostes SINDIC'!M132=1,(IF('respostes SINDIC'!$AS132=2021,variables!$E$17,IF('respostes SINDIC'!$AS132=2022,variables!$F$17))),0)</f>
        <v>0</v>
      </c>
      <c r="O132" s="11">
        <f>IF('respostes SINDIC'!N132="Dintre de termini",(IF('respostes SINDIC'!$AS132=2021,variables!$E$18,IF('respostes SINDIC'!$AS132=2022,variables!$F$18))),0)</f>
        <v>0</v>
      </c>
      <c r="P132" s="16">
        <f>IF('respostes SINDIC'!O132="Null",0,(IF('respostes SINDIC'!$AS132=2021,variables!$E$20,IF('respostes SINDIC'!$AS132=2022,variables!$F$20))))</f>
        <v>0</v>
      </c>
      <c r="Q132" s="16">
        <f>IF('respostes SINDIC'!P132=1,(IF('respostes SINDIC'!$AS132=2021,variables!$E$20,IF('respostes SINDIC'!$AS132=2022,variables!$F$20))),0)</f>
        <v>0</v>
      </c>
      <c r="R132" s="16">
        <f>IF('respostes SINDIC'!Q132=1,(IF('respostes SINDIC'!$AS132=2021,variables!$E$21,IF('respostes SINDIC'!$AS132=2022,variables!$F$21))),0)</f>
        <v>0</v>
      </c>
      <c r="S132" s="16">
        <f>IF('respostes SINDIC'!R132=1,(IF('respostes SINDIC'!$AS132=2021,variables!$E$22,IF('respostes SINDIC'!$AS132=2022,variables!$F$22))),0)</f>
        <v>0</v>
      </c>
      <c r="T132" s="11">
        <f>IF('respostes SINDIC'!S132=1,(IF('respostes SINDIC'!$AS132=2021,variables!$E$23,IF('respostes SINDIC'!$AS132=2022,variables!$F$23))),0)</f>
        <v>0</v>
      </c>
      <c r="U132" s="14">
        <f>IF('respostes SINDIC'!T132=1,(IF('respostes SINDIC'!$AS132=2021,variables!$E$24,IF('respostes SINDIC'!$AS132=2022,variables!$F$24))),0)</f>
        <v>0</v>
      </c>
      <c r="V132" s="8">
        <f>IF('respostes SINDIC'!U132=1,(IF('respostes SINDIC'!$AS132=2021,variables!$E$25,IF('respostes SINDIC'!$AS132=2022,variables!$F$25))),0)</f>
        <v>20</v>
      </c>
      <c r="W132" s="8">
        <f>IF('respostes SINDIC'!V132=1,(IF('respostes SINDIC'!$AS132=2021,variables!$E$26,IF('respostes SINDIC'!$AS132=2022,variables!$F$26))),0)</f>
        <v>5</v>
      </c>
      <c r="X132" s="8">
        <f>IF('respostes SINDIC'!W132=1,(IF('respostes SINDIC'!$AS132=2021,variables!$E$27,IF('respostes SINDIC'!$AS132=2022,variables!$F$27))),0)</f>
        <v>10</v>
      </c>
      <c r="Y132" s="11">
        <f>IF('respostes SINDIC'!X132=1,(IF('respostes SINDIC'!$AS132=2021,variables!$E$28,IF('respostes SINDIC'!$AS132=2022,variables!$F$28))),0)</f>
        <v>0</v>
      </c>
      <c r="Z132" s="11">
        <f>IF('respostes SINDIC'!Y132=1,(IF('respostes SINDIC'!$AS132=2021,variables!$E$29,IF('respostes SINDIC'!$AS132=2022,variables!$F$29))),0)</f>
        <v>0</v>
      </c>
      <c r="AA132" s="18">
        <f>IF('respostes SINDIC'!Z132=1,(IF('respostes SINDIC'!$AS132=2021,variables!$E$30,IF('respostes SINDIC'!$AS132=2022,variables!$F$30))),0)</f>
        <v>25</v>
      </c>
      <c r="AB132" s="18">
        <f>IF('respostes SINDIC'!AA132=1,(IF('respostes SINDIC'!$AS132=2021,variables!$E$31,IF('respostes SINDIC'!$AS132=2022,variables!$F$31))),0)</f>
        <v>0</v>
      </c>
      <c r="AC132" s="18">
        <f>IF('respostes SINDIC'!AB132=1,(IF('respostes SINDIC'!$AS132=2021,variables!$E$32,IF('respostes SINDIC'!$AS132=2022,variables!$F$32))),0)</f>
        <v>0</v>
      </c>
      <c r="AD132" s="18">
        <f>IF('respostes SINDIC'!AC132=1,(IF('respostes SINDIC'!$AS132=2021,variables!$E$33,IF('respostes SINDIC'!$AS132=2022,variables!$F$33))),0)</f>
        <v>0</v>
      </c>
      <c r="AE132" s="20">
        <f>IF('respostes SINDIC'!AD132=1,(IF('respostes SINDIC'!$AS132=2021,variables!$E$34,IF('respostes SINDIC'!$AS132=2022,variables!$F$34))),0)</f>
        <v>0</v>
      </c>
      <c r="AF132" s="20">
        <f>IF('respostes SINDIC'!AE132=1,(IF('respostes SINDIC'!$AS132=2021,variables!$E$35,IF('respostes SINDIC'!$AS132=2022,variables!$F$35))),0)</f>
        <v>0</v>
      </c>
      <c r="AG132" s="20">
        <f>IF('respostes SINDIC'!AF132=1,(IF('respostes SINDIC'!$AS132=2021,variables!$E$36,IF('respostes SINDIC'!$AS132=2022,variables!$F$36))),0)</f>
        <v>0</v>
      </c>
      <c r="AH132" s="20">
        <f>IF('respostes SINDIC'!AG132=1,(IF('respostes SINDIC'!$AS132=2021,variables!$E$37,IF('respostes SINDIC'!$AS132=2022,variables!$F$37))),0)</f>
        <v>10</v>
      </c>
      <c r="AI132" s="14">
        <f>IF('respostes SINDIC'!AH132=1,(IF('respostes SINDIC'!$AS132=2021,variables!$E$38,IF('respostes SINDIC'!$AS132=2022,variables!$F$38))),0)</f>
        <v>25</v>
      </c>
      <c r="AJ132" s="20">
        <f>IF('respostes SINDIC'!AI132=1,(IF('respostes SINDIC'!$AS132=2021,variables!$E$39,IF('respostes SINDIC'!$AS132=2022,variables!$F$39))),0)</f>
        <v>0</v>
      </c>
      <c r="AK132" s="14">
        <f>IF('respostes SINDIC'!AJ132=1,(IF('respostes SINDIC'!$AS132=2021,variables!$E$40,IF('respostes SINDIC'!$AS132=2022,variables!$F$40))),0)</f>
        <v>0</v>
      </c>
      <c r="AL132" s="8">
        <f>IF('respostes SINDIC'!AK132=0,(IF('respostes SINDIC'!$AS132=2021,variables!$E$41,IF('respostes SINDIC'!$AS132=2022,variables!$F$41))),0)</f>
        <v>20</v>
      </c>
      <c r="AM132" s="20">
        <f>IF('respostes SINDIC'!AL132=1,(IF('respostes SINDIC'!$AS132=2021,variables!$E$42,IF('respostes SINDIC'!$AS132=2022,variables!$F$42))),0)</f>
        <v>0</v>
      </c>
      <c r="AN132" s="11">
        <f>IF('respostes SINDIC'!AM132=1,(IF('respostes SINDIC'!$AS132=2021,variables!$E$43,IF('respostes SINDIC'!$AS132=2022,variables!$F$43))),0)</f>
        <v>0</v>
      </c>
      <c r="AO132" s="8">
        <f>IF('respostes SINDIC'!AN132=1,(IF('respostes SINDIC'!$AS132=2021,variables!$E$44,IF('respostes SINDIC'!$AS132=2022,variables!$F$44))),0)</f>
        <v>0</v>
      </c>
      <c r="AP132" s="8">
        <f>IF('respostes SINDIC'!AO132=1,(IF('respostes SINDIC'!$AS132=2021,variables!$E$45,IF('respostes SINDIC'!$AS132=2022,variables!$F$45))),0)</f>
        <v>0</v>
      </c>
      <c r="AQ132" s="20">
        <f>IF('respostes SINDIC'!AP132=1,(IF('respostes SINDIC'!$AS132=2021,variables!$E$46,IF('respostes SINDIC'!$AS132=2022,variables!$F$46))),0)</f>
        <v>0</v>
      </c>
      <c r="AT132">
        <v>2021</v>
      </c>
    </row>
    <row r="133" spans="1:46" x14ac:dyDescent="0.3">
      <c r="A133">
        <v>816140003</v>
      </c>
      <c r="B133" t="str">
        <f>VLOOKUP(A133,'ine i comarca'!$A$1:$H$367,6,0)</f>
        <v>Anoia</v>
      </c>
      <c r="C133" t="s">
        <v>183</v>
      </c>
      <c r="D133" t="s">
        <v>41</v>
      </c>
      <c r="E133" t="s">
        <v>42</v>
      </c>
      <c r="F133" t="s">
        <v>43</v>
      </c>
      <c r="G133" s="8">
        <f>IF('respostes SINDIC'!F133=1,(IF('respostes SINDIC'!$AS133=2021,variables!$E$10,IF('respostes SINDIC'!$AS133=2022,variables!$F$10))),0)</f>
        <v>7.5</v>
      </c>
      <c r="H133" s="8">
        <f>IF('respostes SINDIC'!G133=1,(IF('respostes SINDIC'!$AS133=2021,variables!$E$11,IF('respostes SINDIC'!$AS133=2022,variables!$F$11))),0)</f>
        <v>7.5</v>
      </c>
      <c r="I133" s="14">
        <f>IF('respostes SINDIC'!H133=1,(IF('respostes SINDIC'!$AS133=2021,variables!$E$12,IF('respostes SINDIC'!$AS133=2022,variables!$F$12))),0)</f>
        <v>25</v>
      </c>
      <c r="J133" s="11">
        <f>IF('respostes SINDIC'!I133=1,(IF('respostes SINDIC'!$AS133=2021,variables!$E$13,IF('respostes SINDIC'!$AS133=2022,variables!$F$13))),0)</f>
        <v>2.5</v>
      </c>
      <c r="K133" s="11">
        <f>IF('respostes SINDIC'!J133=1,(IF('respostes SINDIC'!$AS133=2021,variables!$E$14,IF('respostes SINDIC'!$AS133=2022,variables!$F$14))),0)</f>
        <v>0</v>
      </c>
      <c r="L133" s="11">
        <f>IF('respostes SINDIC'!K133=1,(IF('respostes SINDIC'!$AS133=2021,variables!$E$15,IF('respostes SINDIC'!$AS133=2022,variables!$F$15))),0)</f>
        <v>0</v>
      </c>
      <c r="M133" s="11">
        <f>IF('respostes SINDIC'!L133=1,(IF('respostes SINDIC'!$AS133=2021,variables!$E$16,IF('respostes SINDIC'!$AS133=2022,variables!$F$16))),0)</f>
        <v>0</v>
      </c>
      <c r="N133" s="11">
        <f>IF('respostes SINDIC'!M133=1,(IF('respostes SINDIC'!$AS133=2021,variables!$E$17,IF('respostes SINDIC'!$AS133=2022,variables!$F$17))),0)</f>
        <v>0</v>
      </c>
      <c r="O133" s="11">
        <f>IF('respostes SINDIC'!N133="Dintre de termini",(IF('respostes SINDIC'!$AS133=2021,variables!$E$18,IF('respostes SINDIC'!$AS133=2022,variables!$F$18))),0)</f>
        <v>0</v>
      </c>
      <c r="P133" s="16">
        <f>IF('respostes SINDIC'!O133="Null",0,(IF('respostes SINDIC'!$AS133=2021,variables!$E$20,IF('respostes SINDIC'!$AS133=2022,variables!$F$20))))</f>
        <v>25</v>
      </c>
      <c r="Q133" s="16">
        <f>IF('respostes SINDIC'!P133=1,(IF('respostes SINDIC'!$AS133=2021,variables!$E$20,IF('respostes SINDIC'!$AS133=2022,variables!$F$20))),0)</f>
        <v>25</v>
      </c>
      <c r="R133" s="16">
        <f>IF('respostes SINDIC'!Q133=1,(IF('respostes SINDIC'!$AS133=2021,variables!$E$21,IF('respostes SINDIC'!$AS133=2022,variables!$F$21))),0)</f>
        <v>0</v>
      </c>
      <c r="S133" s="16">
        <f>IF('respostes SINDIC'!R133=1,(IF('respostes SINDIC'!$AS133=2021,variables!$E$22,IF('respostes SINDIC'!$AS133=2022,variables!$F$22))),0)</f>
        <v>0</v>
      </c>
      <c r="T133" s="11">
        <f>IF('respostes SINDIC'!S133=1,(IF('respostes SINDIC'!$AS133=2021,variables!$E$23,IF('respostes SINDIC'!$AS133=2022,variables!$F$23))),0)</f>
        <v>35</v>
      </c>
      <c r="U133" s="14">
        <f>IF('respostes SINDIC'!T133=1,(IF('respostes SINDIC'!$AS133=2021,variables!$E$24,IF('respostes SINDIC'!$AS133=2022,variables!$F$24))),0)</f>
        <v>25</v>
      </c>
      <c r="V133" s="8">
        <f>IF('respostes SINDIC'!U133=1,(IF('respostes SINDIC'!$AS133=2021,variables!$E$25,IF('respostes SINDIC'!$AS133=2022,variables!$F$25))),0)</f>
        <v>20</v>
      </c>
      <c r="W133" s="8">
        <f>IF('respostes SINDIC'!V133=1,(IF('respostes SINDIC'!$AS133=2021,variables!$E$26,IF('respostes SINDIC'!$AS133=2022,variables!$F$26))),0)</f>
        <v>5</v>
      </c>
      <c r="X133" s="8">
        <f>IF('respostes SINDIC'!W133=1,(IF('respostes SINDIC'!$AS133=2021,variables!$E$27,IF('respostes SINDIC'!$AS133=2022,variables!$F$27))),0)</f>
        <v>10</v>
      </c>
      <c r="Y133" s="11">
        <f>IF('respostes SINDIC'!X133=1,(IF('respostes SINDIC'!$AS133=2021,variables!$E$28,IF('respostes SINDIC'!$AS133=2022,variables!$F$28))),0)</f>
        <v>0</v>
      </c>
      <c r="Z133" s="11">
        <f>IF('respostes SINDIC'!Y133=1,(IF('respostes SINDIC'!$AS133=2021,variables!$E$29,IF('respostes SINDIC'!$AS133=2022,variables!$F$29))),0)</f>
        <v>30</v>
      </c>
      <c r="AA133" s="18">
        <f>IF('respostes SINDIC'!Z133=1,(IF('respostes SINDIC'!$AS133=2021,variables!$E$30,IF('respostes SINDIC'!$AS133=2022,variables!$F$30))),0)</f>
        <v>25</v>
      </c>
      <c r="AB133" s="18">
        <f>IF('respostes SINDIC'!AA133=1,(IF('respostes SINDIC'!$AS133=2021,variables!$E$31,IF('respostes SINDIC'!$AS133=2022,variables!$F$31))),0)</f>
        <v>0</v>
      </c>
      <c r="AC133" s="18">
        <f>IF('respostes SINDIC'!AB133=1,(IF('respostes SINDIC'!$AS133=2021,variables!$E$32,IF('respostes SINDIC'!$AS133=2022,variables!$F$32))),0)</f>
        <v>25</v>
      </c>
      <c r="AD133" s="18">
        <f>IF('respostes SINDIC'!AC133=1,(IF('respostes SINDIC'!$AS133=2021,variables!$E$33,IF('respostes SINDIC'!$AS133=2022,variables!$F$33))),0)</f>
        <v>0</v>
      </c>
      <c r="AE133" s="20">
        <f>IF('respostes SINDIC'!AD133=1,(IF('respostes SINDIC'!$AS133=2021,variables!$E$34,IF('respostes SINDIC'!$AS133=2022,variables!$F$34))),0)</f>
        <v>0</v>
      </c>
      <c r="AF133" s="20">
        <f>IF('respostes SINDIC'!AE133=1,(IF('respostes SINDIC'!$AS133=2021,variables!$E$35,IF('respostes SINDIC'!$AS133=2022,variables!$F$35))),0)</f>
        <v>0</v>
      </c>
      <c r="AG133" s="20">
        <f>IF('respostes SINDIC'!AF133=1,(IF('respostes SINDIC'!$AS133=2021,variables!$E$36,IF('respostes SINDIC'!$AS133=2022,variables!$F$36))),0)</f>
        <v>0</v>
      </c>
      <c r="AH133" s="20">
        <f>IF('respostes SINDIC'!AG133=1,(IF('respostes SINDIC'!$AS133=2021,variables!$E$37,IF('respostes SINDIC'!$AS133=2022,variables!$F$37))),0)</f>
        <v>0</v>
      </c>
      <c r="AI133" s="14">
        <f>IF('respostes SINDIC'!AH133=1,(IF('respostes SINDIC'!$AS133=2021,variables!$E$38,IF('respostes SINDIC'!$AS133=2022,variables!$F$38))),0)</f>
        <v>25</v>
      </c>
      <c r="AJ133" s="20">
        <f>IF('respostes SINDIC'!AI133=1,(IF('respostes SINDIC'!$AS133=2021,variables!$E$39,IF('respostes SINDIC'!$AS133=2022,variables!$F$39))),0)</f>
        <v>20</v>
      </c>
      <c r="AK133" s="14">
        <f>IF('respostes SINDIC'!AJ133=1,(IF('respostes SINDIC'!$AS133=2021,variables!$E$40,IF('respostes SINDIC'!$AS133=2022,variables!$F$40))),0)</f>
        <v>25</v>
      </c>
      <c r="AL133" s="8">
        <f>IF('respostes SINDIC'!AK133=0,(IF('respostes SINDIC'!$AS133=2021,variables!$E$41,IF('respostes SINDIC'!$AS133=2022,variables!$F$41))),0)</f>
        <v>0</v>
      </c>
      <c r="AM133" s="20">
        <f>IF('respostes SINDIC'!AL133=1,(IF('respostes SINDIC'!$AS133=2021,variables!$E$42,IF('respostes SINDIC'!$AS133=2022,variables!$F$42))),0)</f>
        <v>10</v>
      </c>
      <c r="AN133" s="11">
        <f>IF('respostes SINDIC'!AM133=1,(IF('respostes SINDIC'!$AS133=2021,variables!$E$43,IF('respostes SINDIC'!$AS133=2022,variables!$F$43))),0)</f>
        <v>0</v>
      </c>
      <c r="AO133" s="8">
        <f>IF('respostes SINDIC'!AN133=1,(IF('respostes SINDIC'!$AS133=2021,variables!$E$44,IF('respostes SINDIC'!$AS133=2022,variables!$F$44))),0)</f>
        <v>0</v>
      </c>
      <c r="AP133" s="8">
        <f>IF('respostes SINDIC'!AO133=1,(IF('respostes SINDIC'!$AS133=2021,variables!$E$45,IF('respostes SINDIC'!$AS133=2022,variables!$F$45))),0)</f>
        <v>0</v>
      </c>
      <c r="AQ133" s="20">
        <f>IF('respostes SINDIC'!AP133=1,(IF('respostes SINDIC'!$AS133=2021,variables!$E$46,IF('respostes SINDIC'!$AS133=2022,variables!$F$46))),0)</f>
        <v>0</v>
      </c>
      <c r="AT133">
        <v>2021</v>
      </c>
    </row>
    <row r="134" spans="1:46" x14ac:dyDescent="0.3">
      <c r="A134">
        <v>816350006</v>
      </c>
      <c r="B134" t="str">
        <f>VLOOKUP(A134,'ine i comarca'!$A$1:$H$367,6,0)</f>
        <v>Maresme</v>
      </c>
      <c r="C134" t="s">
        <v>184</v>
      </c>
      <c r="D134" t="s">
        <v>41</v>
      </c>
      <c r="E134" t="s">
        <v>42</v>
      </c>
      <c r="F134" t="s">
        <v>68</v>
      </c>
      <c r="G134" s="8">
        <f>IF('respostes SINDIC'!F134=1,(IF('respostes SINDIC'!$AS134=2021,variables!$E$10,IF('respostes SINDIC'!$AS134=2022,variables!$F$10))),0)</f>
        <v>7.5</v>
      </c>
      <c r="H134" s="8">
        <f>IF('respostes SINDIC'!G134=1,(IF('respostes SINDIC'!$AS134=2021,variables!$E$11,IF('respostes SINDIC'!$AS134=2022,variables!$F$11))),0)</f>
        <v>7.5</v>
      </c>
      <c r="I134" s="14">
        <f>IF('respostes SINDIC'!H134=1,(IF('respostes SINDIC'!$AS134=2021,variables!$E$12,IF('respostes SINDIC'!$AS134=2022,variables!$F$12))),0)</f>
        <v>25</v>
      </c>
      <c r="J134" s="11">
        <f>IF('respostes SINDIC'!I134=1,(IF('respostes SINDIC'!$AS134=2021,variables!$E$13,IF('respostes SINDIC'!$AS134=2022,variables!$F$13))),0)</f>
        <v>2.5</v>
      </c>
      <c r="K134" s="11">
        <f>IF('respostes SINDIC'!J134=1,(IF('respostes SINDIC'!$AS134=2021,variables!$E$14,IF('respostes SINDIC'!$AS134=2022,variables!$F$14))),0)</f>
        <v>0</v>
      </c>
      <c r="L134" s="11">
        <f>IF('respostes SINDIC'!K134=1,(IF('respostes SINDIC'!$AS134=2021,variables!$E$15,IF('respostes SINDIC'!$AS134=2022,variables!$F$15))),0)</f>
        <v>2.5</v>
      </c>
      <c r="M134" s="11">
        <f>IF('respostes SINDIC'!L134=1,(IF('respostes SINDIC'!$AS134=2021,variables!$E$16,IF('respostes SINDIC'!$AS134=2022,variables!$F$16))),0)</f>
        <v>2.5</v>
      </c>
      <c r="N134" s="11">
        <f>IF('respostes SINDIC'!M134=1,(IF('respostes SINDIC'!$AS134=2021,variables!$E$17,IF('respostes SINDIC'!$AS134=2022,variables!$F$17))),0)</f>
        <v>0</v>
      </c>
      <c r="O134" s="11">
        <f>IF('respostes SINDIC'!N134="Dintre de termini",(IF('respostes SINDIC'!$AS134=2021,variables!$E$18,IF('respostes SINDIC'!$AS134=2022,variables!$F$18))),0)</f>
        <v>20</v>
      </c>
      <c r="P134" s="16">
        <f>IF('respostes SINDIC'!O134="Null",0,(IF('respostes SINDIC'!$AS134=2021,variables!$E$20,IF('respostes SINDIC'!$AS134=2022,variables!$F$20))))</f>
        <v>25</v>
      </c>
      <c r="Q134" s="16">
        <f>IF('respostes SINDIC'!P134=1,(IF('respostes SINDIC'!$AS134=2021,variables!$E$20,IF('respostes SINDIC'!$AS134=2022,variables!$F$20))),0)</f>
        <v>25</v>
      </c>
      <c r="R134" s="16">
        <f>IF('respostes SINDIC'!Q134=1,(IF('respostes SINDIC'!$AS134=2021,variables!$E$21,IF('respostes SINDIC'!$AS134=2022,variables!$F$21))),0)</f>
        <v>0</v>
      </c>
      <c r="S134" s="16">
        <f>IF('respostes SINDIC'!R134=1,(IF('respostes SINDIC'!$AS134=2021,variables!$E$22,IF('respostes SINDIC'!$AS134=2022,variables!$F$22))),0)</f>
        <v>0</v>
      </c>
      <c r="T134" s="11">
        <f>IF('respostes SINDIC'!S134=1,(IF('respostes SINDIC'!$AS134=2021,variables!$E$23,IF('respostes SINDIC'!$AS134=2022,variables!$F$23))),0)</f>
        <v>35</v>
      </c>
      <c r="U134" s="14">
        <f>IF('respostes SINDIC'!T134=1,(IF('respostes SINDIC'!$AS134=2021,variables!$E$24,IF('respostes SINDIC'!$AS134=2022,variables!$F$24))),0)</f>
        <v>25</v>
      </c>
      <c r="V134" s="8">
        <f>IF('respostes SINDIC'!U134=1,(IF('respostes SINDIC'!$AS134=2021,variables!$E$25,IF('respostes SINDIC'!$AS134=2022,variables!$F$25))),0)</f>
        <v>20</v>
      </c>
      <c r="W134" s="8">
        <f>IF('respostes SINDIC'!V134=1,(IF('respostes SINDIC'!$AS134=2021,variables!$E$26,IF('respostes SINDIC'!$AS134=2022,variables!$F$26))),0)</f>
        <v>5</v>
      </c>
      <c r="X134" s="8">
        <f>IF('respostes SINDIC'!W134=1,(IF('respostes SINDIC'!$AS134=2021,variables!$E$27,IF('respostes SINDIC'!$AS134=2022,variables!$F$27))),0)</f>
        <v>10</v>
      </c>
      <c r="Y134" s="11">
        <f>IF('respostes SINDIC'!X134=1,(IF('respostes SINDIC'!$AS134=2021,variables!$E$28,IF('respostes SINDIC'!$AS134=2022,variables!$F$28))),0)</f>
        <v>2.5</v>
      </c>
      <c r="Z134" s="11">
        <f>IF('respostes SINDIC'!Y134=1,(IF('respostes SINDIC'!$AS134=2021,variables!$E$29,IF('respostes SINDIC'!$AS134=2022,variables!$F$29))),0)</f>
        <v>30</v>
      </c>
      <c r="AA134" s="18">
        <f>IF('respostes SINDIC'!Z134=1,(IF('respostes SINDIC'!$AS134=2021,variables!$E$30,IF('respostes SINDIC'!$AS134=2022,variables!$F$30))),0)</f>
        <v>0</v>
      </c>
      <c r="AB134" s="18">
        <f>IF('respostes SINDIC'!AA134=1,(IF('respostes SINDIC'!$AS134=2021,variables!$E$31,IF('respostes SINDIC'!$AS134=2022,variables!$F$31))),0)</f>
        <v>25</v>
      </c>
      <c r="AC134" s="18">
        <f>IF('respostes SINDIC'!AB134=1,(IF('respostes SINDIC'!$AS134=2021,variables!$E$32,IF('respostes SINDIC'!$AS134=2022,variables!$F$32))),0)</f>
        <v>25</v>
      </c>
      <c r="AD134" s="18">
        <f>IF('respostes SINDIC'!AC134=1,(IF('respostes SINDIC'!$AS134=2021,variables!$E$33,IF('respostes SINDIC'!$AS134=2022,variables!$F$33))),0)</f>
        <v>0</v>
      </c>
      <c r="AE134" s="20">
        <f>IF('respostes SINDIC'!AD134=1,(IF('respostes SINDIC'!$AS134=2021,variables!$E$34,IF('respostes SINDIC'!$AS134=2022,variables!$F$34))),0)</f>
        <v>0</v>
      </c>
      <c r="AF134" s="20">
        <f>IF('respostes SINDIC'!AE134=1,(IF('respostes SINDIC'!$AS134=2021,variables!$E$35,IF('respostes SINDIC'!$AS134=2022,variables!$F$35))),0)</f>
        <v>0</v>
      </c>
      <c r="AG134" s="20">
        <f>IF('respostes SINDIC'!AF134=1,(IF('respostes SINDIC'!$AS134=2021,variables!$E$36,IF('respostes SINDIC'!$AS134=2022,variables!$F$36))),0)</f>
        <v>0</v>
      </c>
      <c r="AH134" s="20">
        <f>IF('respostes SINDIC'!AG134=1,(IF('respostes SINDIC'!$AS134=2021,variables!$E$37,IF('respostes SINDIC'!$AS134=2022,variables!$F$37))),0)</f>
        <v>0</v>
      </c>
      <c r="AI134" s="14">
        <f>IF('respostes SINDIC'!AH134=1,(IF('respostes SINDIC'!$AS134=2021,variables!$E$38,IF('respostes SINDIC'!$AS134=2022,variables!$F$38))),0)</f>
        <v>25</v>
      </c>
      <c r="AJ134" s="20">
        <f>IF('respostes SINDIC'!AI134=1,(IF('respostes SINDIC'!$AS134=2021,variables!$E$39,IF('respostes SINDIC'!$AS134=2022,variables!$F$39))),0)</f>
        <v>20</v>
      </c>
      <c r="AK134" s="14">
        <f>IF('respostes SINDIC'!AJ134=1,(IF('respostes SINDIC'!$AS134=2021,variables!$E$40,IF('respostes SINDIC'!$AS134=2022,variables!$F$40))),0)</f>
        <v>25</v>
      </c>
      <c r="AL134" s="8">
        <f>IF('respostes SINDIC'!AK134=0,(IF('respostes SINDIC'!$AS134=2021,variables!$E$41,IF('respostes SINDIC'!$AS134=2022,variables!$F$41))),0)</f>
        <v>20</v>
      </c>
      <c r="AM134" s="20">
        <f>IF('respostes SINDIC'!AL134=1,(IF('respostes SINDIC'!$AS134=2021,variables!$E$42,IF('respostes SINDIC'!$AS134=2022,variables!$F$42))),0)</f>
        <v>10</v>
      </c>
      <c r="AN134" s="11">
        <f>IF('respostes SINDIC'!AM134=1,(IF('respostes SINDIC'!$AS134=2021,variables!$E$43,IF('respostes SINDIC'!$AS134=2022,variables!$F$43))),0)</f>
        <v>0</v>
      </c>
      <c r="AO134" s="8">
        <f>IF('respostes SINDIC'!AN134=1,(IF('respostes SINDIC'!$AS134=2021,variables!$E$44,IF('respostes SINDIC'!$AS134=2022,variables!$F$44))),0)</f>
        <v>10</v>
      </c>
      <c r="AP134" s="8">
        <f>IF('respostes SINDIC'!AO134=1,(IF('respostes SINDIC'!$AS134=2021,variables!$E$45,IF('respostes SINDIC'!$AS134=2022,variables!$F$45))),0)</f>
        <v>20</v>
      </c>
      <c r="AQ134" s="20">
        <f>IF('respostes SINDIC'!AP134=1,(IF('respostes SINDIC'!$AS134=2021,variables!$E$46,IF('respostes SINDIC'!$AS134=2022,variables!$F$46))),0)</f>
        <v>0</v>
      </c>
      <c r="AT134">
        <v>2021</v>
      </c>
    </row>
    <row r="135" spans="1:46" x14ac:dyDescent="0.3">
      <c r="A135">
        <v>816400000</v>
      </c>
      <c r="B135" t="str">
        <f>VLOOKUP(A135,'ine i comarca'!$A$1:$H$367,6,0)</f>
        <v>Alt Penedès</v>
      </c>
      <c r="C135" t="s">
        <v>185</v>
      </c>
      <c r="D135" t="s">
        <v>41</v>
      </c>
      <c r="E135" t="s">
        <v>42</v>
      </c>
      <c r="F135" t="s">
        <v>48</v>
      </c>
      <c r="G135" s="8">
        <f>IF('respostes SINDIC'!F135=1,(IF('respostes SINDIC'!$AS135=2021,variables!$E$10,IF('respostes SINDIC'!$AS135=2022,variables!$F$10))),0)</f>
        <v>7.5</v>
      </c>
      <c r="H135" s="8">
        <f>IF('respostes SINDIC'!G135=1,(IF('respostes SINDIC'!$AS135=2021,variables!$E$11,IF('respostes SINDIC'!$AS135=2022,variables!$F$11))),0)</f>
        <v>7.5</v>
      </c>
      <c r="I135" s="14">
        <f>IF('respostes SINDIC'!H135=1,(IF('respostes SINDIC'!$AS135=2021,variables!$E$12,IF('respostes SINDIC'!$AS135=2022,variables!$F$12))),0)</f>
        <v>25</v>
      </c>
      <c r="J135" s="11">
        <f>IF('respostes SINDIC'!I135=1,(IF('respostes SINDIC'!$AS135=2021,variables!$E$13,IF('respostes SINDIC'!$AS135=2022,variables!$F$13))),0)</f>
        <v>2.5</v>
      </c>
      <c r="K135" s="11">
        <f>IF('respostes SINDIC'!J135=1,(IF('respostes SINDIC'!$AS135=2021,variables!$E$14,IF('respostes SINDIC'!$AS135=2022,variables!$F$14))),0)</f>
        <v>0</v>
      </c>
      <c r="L135" s="11">
        <f>IF('respostes SINDIC'!K135=1,(IF('respostes SINDIC'!$AS135=2021,variables!$E$15,IF('respostes SINDIC'!$AS135=2022,variables!$F$15))),0)</f>
        <v>0</v>
      </c>
      <c r="M135" s="11">
        <f>IF('respostes SINDIC'!L135=1,(IF('respostes SINDIC'!$AS135=2021,variables!$E$16,IF('respostes SINDIC'!$AS135=2022,variables!$F$16))),0)</f>
        <v>0</v>
      </c>
      <c r="N135" s="11">
        <f>IF('respostes SINDIC'!M135=1,(IF('respostes SINDIC'!$AS135=2021,variables!$E$17,IF('respostes SINDIC'!$AS135=2022,variables!$F$17))),0)</f>
        <v>0</v>
      </c>
      <c r="O135" s="11">
        <f>IF('respostes SINDIC'!N135="Dintre de termini",(IF('respostes SINDIC'!$AS135=2021,variables!$E$18,IF('respostes SINDIC'!$AS135=2022,variables!$F$18))),0)</f>
        <v>0</v>
      </c>
      <c r="P135" s="16">
        <f>IF('respostes SINDIC'!O135="Null",0,(IF('respostes SINDIC'!$AS135=2021,variables!$E$20,IF('respostes SINDIC'!$AS135=2022,variables!$F$20))))</f>
        <v>25</v>
      </c>
      <c r="Q135" s="16">
        <f>IF('respostes SINDIC'!P135=1,(IF('respostes SINDIC'!$AS135=2021,variables!$E$20,IF('respostes SINDIC'!$AS135=2022,variables!$F$20))),0)</f>
        <v>25</v>
      </c>
      <c r="R135" s="16">
        <f>IF('respostes SINDIC'!Q135=1,(IF('respostes SINDIC'!$AS135=2021,variables!$E$21,IF('respostes SINDIC'!$AS135=2022,variables!$F$21))),0)</f>
        <v>0</v>
      </c>
      <c r="S135" s="16">
        <f>IF('respostes SINDIC'!R135=1,(IF('respostes SINDIC'!$AS135=2021,variables!$E$22,IF('respostes SINDIC'!$AS135=2022,variables!$F$22))),0)</f>
        <v>0</v>
      </c>
      <c r="T135" s="11">
        <f>IF('respostes SINDIC'!S135=1,(IF('respostes SINDIC'!$AS135=2021,variables!$E$23,IF('respostes SINDIC'!$AS135=2022,variables!$F$23))),0)</f>
        <v>35</v>
      </c>
      <c r="U135" s="14">
        <f>IF('respostes SINDIC'!T135=1,(IF('respostes SINDIC'!$AS135=2021,variables!$E$24,IF('respostes SINDIC'!$AS135=2022,variables!$F$24))),0)</f>
        <v>25</v>
      </c>
      <c r="V135" s="8">
        <f>IF('respostes SINDIC'!U135=1,(IF('respostes SINDIC'!$AS135=2021,variables!$E$25,IF('respostes SINDIC'!$AS135=2022,variables!$F$25))),0)</f>
        <v>20</v>
      </c>
      <c r="W135" s="8">
        <f>IF('respostes SINDIC'!V135=1,(IF('respostes SINDIC'!$AS135=2021,variables!$E$26,IF('respostes SINDIC'!$AS135=2022,variables!$F$26))),0)</f>
        <v>5</v>
      </c>
      <c r="X135" s="8">
        <f>IF('respostes SINDIC'!W135=1,(IF('respostes SINDIC'!$AS135=2021,variables!$E$27,IF('respostes SINDIC'!$AS135=2022,variables!$F$27))),0)</f>
        <v>10</v>
      </c>
      <c r="Y135" s="11">
        <f>IF('respostes SINDIC'!X135=1,(IF('respostes SINDIC'!$AS135=2021,variables!$E$28,IF('respostes SINDIC'!$AS135=2022,variables!$F$28))),0)</f>
        <v>0</v>
      </c>
      <c r="Z135" s="11">
        <f>IF('respostes SINDIC'!Y135=1,(IF('respostes SINDIC'!$AS135=2021,variables!$E$29,IF('respostes SINDIC'!$AS135=2022,variables!$F$29))),0)</f>
        <v>30</v>
      </c>
      <c r="AA135" s="18">
        <f>IF('respostes SINDIC'!Z135=1,(IF('respostes SINDIC'!$AS135=2021,variables!$E$30,IF('respostes SINDIC'!$AS135=2022,variables!$F$30))),0)</f>
        <v>25</v>
      </c>
      <c r="AB135" s="18">
        <f>IF('respostes SINDIC'!AA135=1,(IF('respostes SINDIC'!$AS135=2021,variables!$E$31,IF('respostes SINDIC'!$AS135=2022,variables!$F$31))),0)</f>
        <v>0</v>
      </c>
      <c r="AC135" s="18">
        <f>IF('respostes SINDIC'!AB135=1,(IF('respostes SINDIC'!$AS135=2021,variables!$E$32,IF('respostes SINDIC'!$AS135=2022,variables!$F$32))),0)</f>
        <v>0</v>
      </c>
      <c r="AD135" s="18">
        <f>IF('respostes SINDIC'!AC135=1,(IF('respostes SINDIC'!$AS135=2021,variables!$E$33,IF('respostes SINDIC'!$AS135=2022,variables!$F$33))),0)</f>
        <v>0</v>
      </c>
      <c r="AE135" s="20">
        <f>IF('respostes SINDIC'!AD135=1,(IF('respostes SINDIC'!$AS135=2021,variables!$E$34,IF('respostes SINDIC'!$AS135=2022,variables!$F$34))),0)</f>
        <v>0</v>
      </c>
      <c r="AF135" s="20">
        <f>IF('respostes SINDIC'!AE135=1,(IF('respostes SINDIC'!$AS135=2021,variables!$E$35,IF('respostes SINDIC'!$AS135=2022,variables!$F$35))),0)</f>
        <v>0</v>
      </c>
      <c r="AG135" s="20">
        <f>IF('respostes SINDIC'!AF135=1,(IF('respostes SINDIC'!$AS135=2021,variables!$E$36,IF('respostes SINDIC'!$AS135=2022,variables!$F$36))),0)</f>
        <v>0</v>
      </c>
      <c r="AH135" s="20">
        <f>IF('respostes SINDIC'!AG135=1,(IF('respostes SINDIC'!$AS135=2021,variables!$E$37,IF('respostes SINDIC'!$AS135=2022,variables!$F$37))),0)</f>
        <v>0</v>
      </c>
      <c r="AI135" s="14">
        <f>IF('respostes SINDIC'!AH135=1,(IF('respostes SINDIC'!$AS135=2021,variables!$E$38,IF('respostes SINDIC'!$AS135=2022,variables!$F$38))),0)</f>
        <v>25</v>
      </c>
      <c r="AJ135" s="20">
        <f>IF('respostes SINDIC'!AI135=1,(IF('respostes SINDIC'!$AS135=2021,variables!$E$39,IF('respostes SINDIC'!$AS135=2022,variables!$F$39))),0)</f>
        <v>0</v>
      </c>
      <c r="AK135" s="14">
        <f>IF('respostes SINDIC'!AJ135=1,(IF('respostes SINDIC'!$AS135=2021,variables!$E$40,IF('respostes SINDIC'!$AS135=2022,variables!$F$40))),0)</f>
        <v>25</v>
      </c>
      <c r="AL135" s="8">
        <f>IF('respostes SINDIC'!AK135=0,(IF('respostes SINDIC'!$AS135=2021,variables!$E$41,IF('respostes SINDIC'!$AS135=2022,variables!$F$41))),0)</f>
        <v>0</v>
      </c>
      <c r="AM135" s="20">
        <f>IF('respostes SINDIC'!AL135=1,(IF('respostes SINDIC'!$AS135=2021,variables!$E$42,IF('respostes SINDIC'!$AS135=2022,variables!$F$42))),0)</f>
        <v>10</v>
      </c>
      <c r="AN135" s="11">
        <f>IF('respostes SINDIC'!AM135=1,(IF('respostes SINDIC'!$AS135=2021,variables!$E$43,IF('respostes SINDIC'!$AS135=2022,variables!$F$43))),0)</f>
        <v>0</v>
      </c>
      <c r="AO135" s="8">
        <f>IF('respostes SINDIC'!AN135=1,(IF('respostes SINDIC'!$AS135=2021,variables!$E$44,IF('respostes SINDIC'!$AS135=2022,variables!$F$44))),0)</f>
        <v>0</v>
      </c>
      <c r="AP135" s="8">
        <f>IF('respostes SINDIC'!AO135=1,(IF('respostes SINDIC'!$AS135=2021,variables!$E$45,IF('respostes SINDIC'!$AS135=2022,variables!$F$45))),0)</f>
        <v>0</v>
      </c>
      <c r="AQ135" s="20">
        <f>IF('respostes SINDIC'!AP135=1,(IF('respostes SINDIC'!$AS135=2021,variables!$E$46,IF('respostes SINDIC'!$AS135=2022,variables!$F$46))),0)</f>
        <v>0</v>
      </c>
      <c r="AT135">
        <v>2021</v>
      </c>
    </row>
    <row r="136" spans="1:46" x14ac:dyDescent="0.3">
      <c r="A136">
        <v>816530008</v>
      </c>
      <c r="B136" t="str">
        <f>VLOOKUP(A136,'ine i comarca'!$A$1:$H$367,6,0)</f>
        <v>Anoia</v>
      </c>
      <c r="C136" t="s">
        <v>186</v>
      </c>
      <c r="D136" t="s">
        <v>41</v>
      </c>
      <c r="E136" t="s">
        <v>42</v>
      </c>
      <c r="F136" t="s">
        <v>48</v>
      </c>
      <c r="G136" s="8">
        <f>IF('respostes SINDIC'!F136=1,(IF('respostes SINDIC'!$AS136=2021,variables!$E$10,IF('respostes SINDIC'!$AS136=2022,variables!$F$10))),0)</f>
        <v>7.5</v>
      </c>
      <c r="H136" s="8">
        <f>IF('respostes SINDIC'!G136=1,(IF('respostes SINDIC'!$AS136=2021,variables!$E$11,IF('respostes SINDIC'!$AS136=2022,variables!$F$11))),0)</f>
        <v>7.5</v>
      </c>
      <c r="I136" s="14">
        <f>IF('respostes SINDIC'!H136=1,(IF('respostes SINDIC'!$AS136=2021,variables!$E$12,IF('respostes SINDIC'!$AS136=2022,variables!$F$12))),0)</f>
        <v>25</v>
      </c>
      <c r="J136" s="11">
        <f>IF('respostes SINDIC'!I136=1,(IF('respostes SINDIC'!$AS136=2021,variables!$E$13,IF('respostes SINDIC'!$AS136=2022,variables!$F$13))),0)</f>
        <v>2.5</v>
      </c>
      <c r="K136" s="11">
        <f>IF('respostes SINDIC'!J136=1,(IF('respostes SINDIC'!$AS136=2021,variables!$E$14,IF('respostes SINDIC'!$AS136=2022,variables!$F$14))),0)</f>
        <v>0</v>
      </c>
      <c r="L136" s="11">
        <f>IF('respostes SINDIC'!K136=1,(IF('respostes SINDIC'!$AS136=2021,variables!$E$15,IF('respostes SINDIC'!$AS136=2022,variables!$F$15))),0)</f>
        <v>0</v>
      </c>
      <c r="M136" s="11">
        <f>IF('respostes SINDIC'!L136=1,(IF('respostes SINDIC'!$AS136=2021,variables!$E$16,IF('respostes SINDIC'!$AS136=2022,variables!$F$16))),0)</f>
        <v>0</v>
      </c>
      <c r="N136" s="11">
        <f>IF('respostes SINDIC'!M136=1,(IF('respostes SINDIC'!$AS136=2021,variables!$E$17,IF('respostes SINDIC'!$AS136=2022,variables!$F$17))),0)</f>
        <v>0</v>
      </c>
      <c r="O136" s="11">
        <f>IF('respostes SINDIC'!N136="Dintre de termini",(IF('respostes SINDIC'!$AS136=2021,variables!$E$18,IF('respostes SINDIC'!$AS136=2022,variables!$F$18))),0)</f>
        <v>0</v>
      </c>
      <c r="P136" s="16">
        <f>IF('respostes SINDIC'!O136="Null",0,(IF('respostes SINDIC'!$AS136=2021,variables!$E$20,IF('respostes SINDIC'!$AS136=2022,variables!$F$20))))</f>
        <v>0</v>
      </c>
      <c r="Q136" s="16">
        <f>IF('respostes SINDIC'!P136=1,(IF('respostes SINDIC'!$AS136=2021,variables!$E$20,IF('respostes SINDIC'!$AS136=2022,variables!$F$20))),0)</f>
        <v>0</v>
      </c>
      <c r="R136" s="16">
        <f>IF('respostes SINDIC'!Q136=1,(IF('respostes SINDIC'!$AS136=2021,variables!$E$21,IF('respostes SINDIC'!$AS136=2022,variables!$F$21))),0)</f>
        <v>0</v>
      </c>
      <c r="S136" s="16">
        <f>IF('respostes SINDIC'!R136=1,(IF('respostes SINDIC'!$AS136=2021,variables!$E$22,IF('respostes SINDIC'!$AS136=2022,variables!$F$22))),0)</f>
        <v>0</v>
      </c>
      <c r="T136" s="11">
        <f>IF('respostes SINDIC'!S136=1,(IF('respostes SINDIC'!$AS136=2021,variables!$E$23,IF('respostes SINDIC'!$AS136=2022,variables!$F$23))),0)</f>
        <v>0</v>
      </c>
      <c r="U136" s="14">
        <f>IF('respostes SINDIC'!T136=1,(IF('respostes SINDIC'!$AS136=2021,variables!$E$24,IF('respostes SINDIC'!$AS136=2022,variables!$F$24))),0)</f>
        <v>0</v>
      </c>
      <c r="V136" s="8">
        <f>IF('respostes SINDIC'!U136=1,(IF('respostes SINDIC'!$AS136=2021,variables!$E$25,IF('respostes SINDIC'!$AS136=2022,variables!$F$25))),0)</f>
        <v>0</v>
      </c>
      <c r="W136" s="8">
        <f>IF('respostes SINDIC'!V136=1,(IF('respostes SINDIC'!$AS136=2021,variables!$E$26,IF('respostes SINDIC'!$AS136=2022,variables!$F$26))),0)</f>
        <v>5</v>
      </c>
      <c r="X136" s="8">
        <f>IF('respostes SINDIC'!W136=1,(IF('respostes SINDIC'!$AS136=2021,variables!$E$27,IF('respostes SINDIC'!$AS136=2022,variables!$F$27))),0)</f>
        <v>10</v>
      </c>
      <c r="Y136" s="11">
        <f>IF('respostes SINDIC'!X136=1,(IF('respostes SINDIC'!$AS136=2021,variables!$E$28,IF('respostes SINDIC'!$AS136=2022,variables!$F$28))),0)</f>
        <v>0</v>
      </c>
      <c r="Z136" s="11">
        <f>IF('respostes SINDIC'!Y136=1,(IF('respostes SINDIC'!$AS136=2021,variables!$E$29,IF('respostes SINDIC'!$AS136=2022,variables!$F$29))),0)</f>
        <v>0</v>
      </c>
      <c r="AA136" s="18">
        <f>IF('respostes SINDIC'!Z136=1,(IF('respostes SINDIC'!$AS136=2021,variables!$E$30,IF('respostes SINDIC'!$AS136=2022,variables!$F$30))),0)</f>
        <v>25</v>
      </c>
      <c r="AB136" s="18">
        <f>IF('respostes SINDIC'!AA136=1,(IF('respostes SINDIC'!$AS136=2021,variables!$E$31,IF('respostes SINDIC'!$AS136=2022,variables!$F$31))),0)</f>
        <v>0</v>
      </c>
      <c r="AC136" s="18">
        <f>IF('respostes SINDIC'!AB136=1,(IF('respostes SINDIC'!$AS136=2021,variables!$E$32,IF('respostes SINDIC'!$AS136=2022,variables!$F$32))),0)</f>
        <v>0</v>
      </c>
      <c r="AD136" s="18">
        <f>IF('respostes SINDIC'!AC136=1,(IF('respostes SINDIC'!$AS136=2021,variables!$E$33,IF('respostes SINDIC'!$AS136=2022,variables!$F$33))),0)</f>
        <v>0</v>
      </c>
      <c r="AE136" s="20">
        <f>IF('respostes SINDIC'!AD136=1,(IF('respostes SINDIC'!$AS136=2021,variables!$E$34,IF('respostes SINDIC'!$AS136=2022,variables!$F$34))),0)</f>
        <v>0</v>
      </c>
      <c r="AF136" s="20">
        <f>IF('respostes SINDIC'!AE136=1,(IF('respostes SINDIC'!$AS136=2021,variables!$E$35,IF('respostes SINDIC'!$AS136=2022,variables!$F$35))),0)</f>
        <v>0</v>
      </c>
      <c r="AG136" s="20">
        <f>IF('respostes SINDIC'!AF136=1,(IF('respostes SINDIC'!$AS136=2021,variables!$E$36,IF('respostes SINDIC'!$AS136=2022,variables!$F$36))),0)</f>
        <v>0</v>
      </c>
      <c r="AH136" s="20">
        <f>IF('respostes SINDIC'!AG136=1,(IF('respostes SINDIC'!$AS136=2021,variables!$E$37,IF('respostes SINDIC'!$AS136=2022,variables!$F$37))),0)</f>
        <v>0</v>
      </c>
      <c r="AI136" s="14">
        <f>IF('respostes SINDIC'!AH136=1,(IF('respostes SINDIC'!$AS136=2021,variables!$E$38,IF('respostes SINDIC'!$AS136=2022,variables!$F$38))),0)</f>
        <v>25</v>
      </c>
      <c r="AJ136" s="20">
        <f>IF('respostes SINDIC'!AI136=1,(IF('respostes SINDIC'!$AS136=2021,variables!$E$39,IF('respostes SINDIC'!$AS136=2022,variables!$F$39))),0)</f>
        <v>0</v>
      </c>
      <c r="AK136" s="14">
        <f>IF('respostes SINDIC'!AJ136=1,(IF('respostes SINDIC'!$AS136=2021,variables!$E$40,IF('respostes SINDIC'!$AS136=2022,variables!$F$40))),0)</f>
        <v>0</v>
      </c>
      <c r="AL136" s="8">
        <f>IF('respostes SINDIC'!AK136=0,(IF('respostes SINDIC'!$AS136=2021,variables!$E$41,IF('respostes SINDIC'!$AS136=2022,variables!$F$41))),0)</f>
        <v>0</v>
      </c>
      <c r="AM136" s="20">
        <f>IF('respostes SINDIC'!AL136=1,(IF('respostes SINDIC'!$AS136=2021,variables!$E$42,IF('respostes SINDIC'!$AS136=2022,variables!$F$42))),0)</f>
        <v>0</v>
      </c>
      <c r="AN136" s="11">
        <f>IF('respostes SINDIC'!AM136=1,(IF('respostes SINDIC'!$AS136=2021,variables!$E$43,IF('respostes SINDIC'!$AS136=2022,variables!$F$43))),0)</f>
        <v>0</v>
      </c>
      <c r="AO136" s="8">
        <f>IF('respostes SINDIC'!AN136=1,(IF('respostes SINDIC'!$AS136=2021,variables!$E$44,IF('respostes SINDIC'!$AS136=2022,variables!$F$44))),0)</f>
        <v>0</v>
      </c>
      <c r="AP136" s="8">
        <f>IF('respostes SINDIC'!AO136=1,(IF('respostes SINDIC'!$AS136=2021,variables!$E$45,IF('respostes SINDIC'!$AS136=2022,variables!$F$45))),0)</f>
        <v>0</v>
      </c>
      <c r="AQ136" s="20">
        <f>IF('respostes SINDIC'!AP136=1,(IF('respostes SINDIC'!$AS136=2021,variables!$E$46,IF('respostes SINDIC'!$AS136=2022,variables!$F$46))),0)</f>
        <v>0</v>
      </c>
      <c r="AT136">
        <v>2021</v>
      </c>
    </row>
    <row r="137" spans="1:46" x14ac:dyDescent="0.3">
      <c r="A137">
        <v>816660009</v>
      </c>
      <c r="B137" t="str">
        <f>VLOOKUP(A137,'ine i comarca'!$A$1:$H$367,6,0)</f>
        <v>Berguedà</v>
      </c>
      <c r="C137" t="s">
        <v>187</v>
      </c>
      <c r="D137" t="s">
        <v>41</v>
      </c>
      <c r="E137" t="s">
        <v>42</v>
      </c>
      <c r="F137" t="s">
        <v>48</v>
      </c>
      <c r="G137" s="8">
        <f>IF('respostes SINDIC'!F137=1,(IF('respostes SINDIC'!$AS137=2021,variables!$E$10,IF('respostes SINDIC'!$AS137=2022,variables!$F$10))),0)</f>
        <v>7.5</v>
      </c>
      <c r="H137" s="8">
        <f>IF('respostes SINDIC'!G137=1,(IF('respostes SINDIC'!$AS137=2021,variables!$E$11,IF('respostes SINDIC'!$AS137=2022,variables!$F$11))),0)</f>
        <v>7.5</v>
      </c>
      <c r="I137" s="14">
        <f>IF('respostes SINDIC'!H137=1,(IF('respostes SINDIC'!$AS137=2021,variables!$E$12,IF('respostes SINDIC'!$AS137=2022,variables!$F$12))),0)</f>
        <v>25</v>
      </c>
      <c r="J137" s="11">
        <f>IF('respostes SINDIC'!I137=1,(IF('respostes SINDIC'!$AS137=2021,variables!$E$13,IF('respostes SINDIC'!$AS137=2022,variables!$F$13))),0)</f>
        <v>2.5</v>
      </c>
      <c r="K137" s="11">
        <f>IF('respostes SINDIC'!J137=1,(IF('respostes SINDIC'!$AS137=2021,variables!$E$14,IF('respostes SINDIC'!$AS137=2022,variables!$F$14))),0)</f>
        <v>0</v>
      </c>
      <c r="L137" s="11">
        <f>IF('respostes SINDIC'!K137=1,(IF('respostes SINDIC'!$AS137=2021,variables!$E$15,IF('respostes SINDIC'!$AS137=2022,variables!$F$15))),0)</f>
        <v>0</v>
      </c>
      <c r="M137" s="11">
        <f>IF('respostes SINDIC'!L137=1,(IF('respostes SINDIC'!$AS137=2021,variables!$E$16,IF('respostes SINDIC'!$AS137=2022,variables!$F$16))),0)</f>
        <v>0</v>
      </c>
      <c r="N137" s="11">
        <f>IF('respostes SINDIC'!M137=1,(IF('respostes SINDIC'!$AS137=2021,variables!$E$17,IF('respostes SINDIC'!$AS137=2022,variables!$F$17))),0)</f>
        <v>0</v>
      </c>
      <c r="O137" s="11">
        <f>IF('respostes SINDIC'!N137="Dintre de termini",(IF('respostes SINDIC'!$AS137=2021,variables!$E$18,IF('respostes SINDIC'!$AS137=2022,variables!$F$18))),0)</f>
        <v>20</v>
      </c>
      <c r="P137" s="16">
        <f>IF('respostes SINDIC'!O137="Null",0,(IF('respostes SINDIC'!$AS137=2021,variables!$E$20,IF('respostes SINDIC'!$AS137=2022,variables!$F$20))))</f>
        <v>25</v>
      </c>
      <c r="Q137" s="16">
        <f>IF('respostes SINDIC'!P137=1,(IF('respostes SINDIC'!$AS137=2021,variables!$E$20,IF('respostes SINDIC'!$AS137=2022,variables!$F$20))),0)</f>
        <v>0</v>
      </c>
      <c r="R137" s="16">
        <f>IF('respostes SINDIC'!Q137=1,(IF('respostes SINDIC'!$AS137=2021,variables!$E$21,IF('respostes SINDIC'!$AS137=2022,variables!$F$21))),0)</f>
        <v>0</v>
      </c>
      <c r="S137" s="16">
        <f>IF('respostes SINDIC'!R137=1,(IF('respostes SINDIC'!$AS137=2021,variables!$E$22,IF('respostes SINDIC'!$AS137=2022,variables!$F$22))),0)</f>
        <v>0</v>
      </c>
      <c r="T137" s="11">
        <f>IF('respostes SINDIC'!S137=1,(IF('respostes SINDIC'!$AS137=2021,variables!$E$23,IF('respostes SINDIC'!$AS137=2022,variables!$F$23))),0)</f>
        <v>35</v>
      </c>
      <c r="U137" s="14">
        <f>IF('respostes SINDIC'!T137=1,(IF('respostes SINDIC'!$AS137=2021,variables!$E$24,IF('respostes SINDIC'!$AS137=2022,variables!$F$24))),0)</f>
        <v>25</v>
      </c>
      <c r="V137" s="8">
        <f>IF('respostes SINDIC'!U137=1,(IF('respostes SINDIC'!$AS137=2021,variables!$E$25,IF('respostes SINDIC'!$AS137=2022,variables!$F$25))),0)</f>
        <v>20</v>
      </c>
      <c r="W137" s="8">
        <f>IF('respostes SINDIC'!V137=1,(IF('respostes SINDIC'!$AS137=2021,variables!$E$26,IF('respostes SINDIC'!$AS137=2022,variables!$F$26))),0)</f>
        <v>5</v>
      </c>
      <c r="X137" s="8">
        <f>IF('respostes SINDIC'!W137=1,(IF('respostes SINDIC'!$AS137=2021,variables!$E$27,IF('respostes SINDIC'!$AS137=2022,variables!$F$27))),0)</f>
        <v>10</v>
      </c>
      <c r="Y137" s="11">
        <f>IF('respostes SINDIC'!X137=1,(IF('respostes SINDIC'!$AS137=2021,variables!$E$28,IF('respostes SINDIC'!$AS137=2022,variables!$F$28))),0)</f>
        <v>0</v>
      </c>
      <c r="Z137" s="11">
        <f>IF('respostes SINDIC'!Y137=1,(IF('respostes SINDIC'!$AS137=2021,variables!$E$29,IF('respostes SINDIC'!$AS137=2022,variables!$F$29))),0)</f>
        <v>30</v>
      </c>
      <c r="AA137" s="18">
        <f>IF('respostes SINDIC'!Z137=1,(IF('respostes SINDIC'!$AS137=2021,variables!$E$30,IF('respostes SINDIC'!$AS137=2022,variables!$F$30))),0)</f>
        <v>25</v>
      </c>
      <c r="AB137" s="18">
        <f>IF('respostes SINDIC'!AA137=1,(IF('respostes SINDIC'!$AS137=2021,variables!$E$31,IF('respostes SINDIC'!$AS137=2022,variables!$F$31))),0)</f>
        <v>0</v>
      </c>
      <c r="AC137" s="18">
        <f>IF('respostes SINDIC'!AB137=1,(IF('respostes SINDIC'!$AS137=2021,variables!$E$32,IF('respostes SINDIC'!$AS137=2022,variables!$F$32))),0)</f>
        <v>0</v>
      </c>
      <c r="AD137" s="18">
        <f>IF('respostes SINDIC'!AC137=1,(IF('respostes SINDIC'!$AS137=2021,variables!$E$33,IF('respostes SINDIC'!$AS137=2022,variables!$F$33))),0)</f>
        <v>25</v>
      </c>
      <c r="AE137" s="20">
        <f>IF('respostes SINDIC'!AD137=1,(IF('respostes SINDIC'!$AS137=2021,variables!$E$34,IF('respostes SINDIC'!$AS137=2022,variables!$F$34))),0)</f>
        <v>0</v>
      </c>
      <c r="AF137" s="20">
        <f>IF('respostes SINDIC'!AE137=1,(IF('respostes SINDIC'!$AS137=2021,variables!$E$35,IF('respostes SINDIC'!$AS137=2022,variables!$F$35))),0)</f>
        <v>0</v>
      </c>
      <c r="AG137" s="20">
        <f>IF('respostes SINDIC'!AF137=1,(IF('respostes SINDIC'!$AS137=2021,variables!$E$36,IF('respostes SINDIC'!$AS137=2022,variables!$F$36))),0)</f>
        <v>0</v>
      </c>
      <c r="AH137" s="20">
        <f>IF('respostes SINDIC'!AG137=1,(IF('respostes SINDIC'!$AS137=2021,variables!$E$37,IF('respostes SINDIC'!$AS137=2022,variables!$F$37))),0)</f>
        <v>0</v>
      </c>
      <c r="AI137" s="14">
        <f>IF('respostes SINDIC'!AH137=1,(IF('respostes SINDIC'!$AS137=2021,variables!$E$38,IF('respostes SINDIC'!$AS137=2022,variables!$F$38))),0)</f>
        <v>25</v>
      </c>
      <c r="AJ137" s="20">
        <f>IF('respostes SINDIC'!AI137=1,(IF('respostes SINDIC'!$AS137=2021,variables!$E$39,IF('respostes SINDIC'!$AS137=2022,variables!$F$39))),0)</f>
        <v>20</v>
      </c>
      <c r="AK137" s="14">
        <f>IF('respostes SINDIC'!AJ137=1,(IF('respostes SINDIC'!$AS137=2021,variables!$E$40,IF('respostes SINDIC'!$AS137=2022,variables!$F$40))),0)</f>
        <v>25</v>
      </c>
      <c r="AL137" s="8">
        <f>IF('respostes SINDIC'!AK137=0,(IF('respostes SINDIC'!$AS137=2021,variables!$E$41,IF('respostes SINDIC'!$AS137=2022,variables!$F$41))),0)</f>
        <v>20</v>
      </c>
      <c r="AM137" s="20">
        <f>IF('respostes SINDIC'!AL137=1,(IF('respostes SINDIC'!$AS137=2021,variables!$E$42,IF('respostes SINDIC'!$AS137=2022,variables!$F$42))),0)</f>
        <v>10</v>
      </c>
      <c r="AN137" s="11">
        <f>IF('respostes SINDIC'!AM137=1,(IF('respostes SINDIC'!$AS137=2021,variables!$E$43,IF('respostes SINDIC'!$AS137=2022,variables!$F$43))),0)</f>
        <v>0</v>
      </c>
      <c r="AO137" s="8">
        <f>IF('respostes SINDIC'!AN137=1,(IF('respostes SINDIC'!$AS137=2021,variables!$E$44,IF('respostes SINDIC'!$AS137=2022,variables!$F$44))),0)</f>
        <v>0</v>
      </c>
      <c r="AP137" s="8">
        <f>IF('respostes SINDIC'!AO137=1,(IF('respostes SINDIC'!$AS137=2021,variables!$E$45,IF('respostes SINDIC'!$AS137=2022,variables!$F$45))),0)</f>
        <v>0</v>
      </c>
      <c r="AQ137" s="20">
        <f>IF('respostes SINDIC'!AP137=1,(IF('respostes SINDIC'!$AS137=2021,variables!$E$46,IF('respostes SINDIC'!$AS137=2022,variables!$F$46))),0)</f>
        <v>0</v>
      </c>
      <c r="AT137">
        <v>2021</v>
      </c>
    </row>
    <row r="138" spans="1:46" x14ac:dyDescent="0.3">
      <c r="A138">
        <v>816720002</v>
      </c>
      <c r="B138" t="str">
        <f>VLOOKUP(A138,'ine i comarca'!$A$1:$H$367,6,0)</f>
        <v>Vallès Occidental</v>
      </c>
      <c r="C138" t="s">
        <v>188</v>
      </c>
      <c r="D138" t="s">
        <v>41</v>
      </c>
      <c r="E138" t="s">
        <v>42</v>
      </c>
      <c r="F138" t="s">
        <v>43</v>
      </c>
      <c r="G138" s="8">
        <f>IF('respostes SINDIC'!F138=1,(IF('respostes SINDIC'!$AS138=2021,variables!$E$10,IF('respostes SINDIC'!$AS138=2022,variables!$F$10))),0)</f>
        <v>7.5</v>
      </c>
      <c r="H138" s="8">
        <f>IF('respostes SINDIC'!G138=1,(IF('respostes SINDIC'!$AS138=2021,variables!$E$11,IF('respostes SINDIC'!$AS138=2022,variables!$F$11))),0)</f>
        <v>7.5</v>
      </c>
      <c r="I138" s="14">
        <f>IF('respostes SINDIC'!H138=1,(IF('respostes SINDIC'!$AS138=2021,variables!$E$12,IF('respostes SINDIC'!$AS138=2022,variables!$F$12))),0)</f>
        <v>25</v>
      </c>
      <c r="J138" s="11">
        <f>IF('respostes SINDIC'!I138=1,(IF('respostes SINDIC'!$AS138=2021,variables!$E$13,IF('respostes SINDIC'!$AS138=2022,variables!$F$13))),0)</f>
        <v>2.5</v>
      </c>
      <c r="K138" s="11">
        <f>IF('respostes SINDIC'!J138=1,(IF('respostes SINDIC'!$AS138=2021,variables!$E$14,IF('respostes SINDIC'!$AS138=2022,variables!$F$14))),0)</f>
        <v>0</v>
      </c>
      <c r="L138" s="11">
        <f>IF('respostes SINDIC'!K138=1,(IF('respostes SINDIC'!$AS138=2021,variables!$E$15,IF('respostes SINDIC'!$AS138=2022,variables!$F$15))),0)</f>
        <v>0</v>
      </c>
      <c r="M138" s="11">
        <f>IF('respostes SINDIC'!L138=1,(IF('respostes SINDIC'!$AS138=2021,variables!$E$16,IF('respostes SINDIC'!$AS138=2022,variables!$F$16))),0)</f>
        <v>0</v>
      </c>
      <c r="N138" s="11">
        <f>IF('respostes SINDIC'!M138=1,(IF('respostes SINDIC'!$AS138=2021,variables!$E$17,IF('respostes SINDIC'!$AS138=2022,variables!$F$17))),0)</f>
        <v>0</v>
      </c>
      <c r="O138" s="11">
        <f>IF('respostes SINDIC'!N138="Dintre de termini",(IF('respostes SINDIC'!$AS138=2021,variables!$E$18,IF('respostes SINDIC'!$AS138=2022,variables!$F$18))),0)</f>
        <v>20</v>
      </c>
      <c r="P138" s="16">
        <f>IF('respostes SINDIC'!O138="Null",0,(IF('respostes SINDIC'!$AS138=2021,variables!$E$20,IF('respostes SINDIC'!$AS138=2022,variables!$F$20))))</f>
        <v>25</v>
      </c>
      <c r="Q138" s="16">
        <f>IF('respostes SINDIC'!P138=1,(IF('respostes SINDIC'!$AS138=2021,variables!$E$20,IF('respostes SINDIC'!$AS138=2022,variables!$F$20))),0)</f>
        <v>25</v>
      </c>
      <c r="R138" s="16">
        <f>IF('respostes SINDIC'!Q138=1,(IF('respostes SINDIC'!$AS138=2021,variables!$E$21,IF('respostes SINDIC'!$AS138=2022,variables!$F$21))),0)</f>
        <v>0</v>
      </c>
      <c r="S138" s="16">
        <f>IF('respostes SINDIC'!R138=1,(IF('respostes SINDIC'!$AS138=2021,variables!$E$22,IF('respostes SINDIC'!$AS138=2022,variables!$F$22))),0)</f>
        <v>0</v>
      </c>
      <c r="T138" s="11">
        <f>IF('respostes SINDIC'!S138=1,(IF('respostes SINDIC'!$AS138=2021,variables!$E$23,IF('respostes SINDIC'!$AS138=2022,variables!$F$23))),0)</f>
        <v>35</v>
      </c>
      <c r="U138" s="14">
        <f>IF('respostes SINDIC'!T138=1,(IF('respostes SINDIC'!$AS138=2021,variables!$E$24,IF('respostes SINDIC'!$AS138=2022,variables!$F$24))),0)</f>
        <v>25</v>
      </c>
      <c r="V138" s="8">
        <f>IF('respostes SINDIC'!U138=1,(IF('respostes SINDIC'!$AS138=2021,variables!$E$25,IF('respostes SINDIC'!$AS138=2022,variables!$F$25))),0)</f>
        <v>20</v>
      </c>
      <c r="W138" s="8">
        <f>IF('respostes SINDIC'!V138=1,(IF('respostes SINDIC'!$AS138=2021,variables!$E$26,IF('respostes SINDIC'!$AS138=2022,variables!$F$26))),0)</f>
        <v>5</v>
      </c>
      <c r="X138" s="8">
        <f>IF('respostes SINDIC'!W138=1,(IF('respostes SINDIC'!$AS138=2021,variables!$E$27,IF('respostes SINDIC'!$AS138=2022,variables!$F$27))),0)</f>
        <v>10</v>
      </c>
      <c r="Y138" s="11">
        <f>IF('respostes SINDIC'!X138=1,(IF('respostes SINDIC'!$AS138=2021,variables!$E$28,IF('respostes SINDIC'!$AS138=2022,variables!$F$28))),0)</f>
        <v>0</v>
      </c>
      <c r="Z138" s="11">
        <f>IF('respostes SINDIC'!Y138=1,(IF('respostes SINDIC'!$AS138=2021,variables!$E$29,IF('respostes SINDIC'!$AS138=2022,variables!$F$29))),0)</f>
        <v>30</v>
      </c>
      <c r="AA138" s="18">
        <f>IF('respostes SINDIC'!Z138=1,(IF('respostes SINDIC'!$AS138=2021,variables!$E$30,IF('respostes SINDIC'!$AS138=2022,variables!$F$30))),0)</f>
        <v>25</v>
      </c>
      <c r="AB138" s="18">
        <f>IF('respostes SINDIC'!AA138=1,(IF('respostes SINDIC'!$AS138=2021,variables!$E$31,IF('respostes SINDIC'!$AS138=2022,variables!$F$31))),0)</f>
        <v>0</v>
      </c>
      <c r="AC138" s="18">
        <f>IF('respostes SINDIC'!AB138=1,(IF('respostes SINDIC'!$AS138=2021,variables!$E$32,IF('respostes SINDIC'!$AS138=2022,variables!$F$32))),0)</f>
        <v>0</v>
      </c>
      <c r="AD138" s="18">
        <f>IF('respostes SINDIC'!AC138=1,(IF('respostes SINDIC'!$AS138=2021,variables!$E$33,IF('respostes SINDIC'!$AS138=2022,variables!$F$33))),0)</f>
        <v>0</v>
      </c>
      <c r="AE138" s="20">
        <f>IF('respostes SINDIC'!AD138=1,(IF('respostes SINDIC'!$AS138=2021,variables!$E$34,IF('respostes SINDIC'!$AS138=2022,variables!$F$34))),0)</f>
        <v>0</v>
      </c>
      <c r="AF138" s="20">
        <f>IF('respostes SINDIC'!AE138=1,(IF('respostes SINDIC'!$AS138=2021,variables!$E$35,IF('respostes SINDIC'!$AS138=2022,variables!$F$35))),0)</f>
        <v>20</v>
      </c>
      <c r="AG138" s="20">
        <f>IF('respostes SINDIC'!AF138=1,(IF('respostes SINDIC'!$AS138=2021,variables!$E$36,IF('respostes SINDIC'!$AS138=2022,variables!$F$36))),0)</f>
        <v>0</v>
      </c>
      <c r="AH138" s="20">
        <f>IF('respostes SINDIC'!AG138=1,(IF('respostes SINDIC'!$AS138=2021,variables!$E$37,IF('respostes SINDIC'!$AS138=2022,variables!$F$37))),0)</f>
        <v>0</v>
      </c>
      <c r="AI138" s="14">
        <f>IF('respostes SINDIC'!AH138=1,(IF('respostes SINDIC'!$AS138=2021,variables!$E$38,IF('respostes SINDIC'!$AS138=2022,variables!$F$38))),0)</f>
        <v>25</v>
      </c>
      <c r="AJ138" s="20">
        <f>IF('respostes SINDIC'!AI138=1,(IF('respostes SINDIC'!$AS138=2021,variables!$E$39,IF('respostes SINDIC'!$AS138=2022,variables!$F$39))),0)</f>
        <v>0</v>
      </c>
      <c r="AK138" s="14">
        <f>IF('respostes SINDIC'!AJ138=1,(IF('respostes SINDIC'!$AS138=2021,variables!$E$40,IF('respostes SINDIC'!$AS138=2022,variables!$F$40))),0)</f>
        <v>25</v>
      </c>
      <c r="AL138" s="8">
        <f>IF('respostes SINDIC'!AK138=0,(IF('respostes SINDIC'!$AS138=2021,variables!$E$41,IF('respostes SINDIC'!$AS138=2022,variables!$F$41))),0)</f>
        <v>20</v>
      </c>
      <c r="AM138" s="20">
        <f>IF('respostes SINDIC'!AL138=1,(IF('respostes SINDIC'!$AS138=2021,variables!$E$42,IF('respostes SINDIC'!$AS138=2022,variables!$F$42))),0)</f>
        <v>10</v>
      </c>
      <c r="AN138" s="11">
        <f>IF('respostes SINDIC'!AM138=1,(IF('respostes SINDIC'!$AS138=2021,variables!$E$43,IF('respostes SINDIC'!$AS138=2022,variables!$F$43))),0)</f>
        <v>0</v>
      </c>
      <c r="AO138" s="8">
        <f>IF('respostes SINDIC'!AN138=1,(IF('respostes SINDIC'!$AS138=2021,variables!$E$44,IF('respostes SINDIC'!$AS138=2022,variables!$F$44))),0)</f>
        <v>0</v>
      </c>
      <c r="AP138" s="8">
        <f>IF('respostes SINDIC'!AO138=1,(IF('respostes SINDIC'!$AS138=2021,variables!$E$45,IF('respostes SINDIC'!$AS138=2022,variables!$F$45))),0)</f>
        <v>0</v>
      </c>
      <c r="AQ138" s="20">
        <f>IF('respostes SINDIC'!AP138=1,(IF('respostes SINDIC'!$AS138=2021,variables!$E$46,IF('respostes SINDIC'!$AS138=2022,variables!$F$46))),0)</f>
        <v>0</v>
      </c>
      <c r="AT138">
        <v>2021</v>
      </c>
    </row>
    <row r="139" spans="1:46" x14ac:dyDescent="0.3">
      <c r="A139">
        <v>818250006</v>
      </c>
      <c r="B139" t="str">
        <f>VLOOKUP(A139,'ine i comarca'!$A$1:$H$367,6,0)</f>
        <v>Bages</v>
      </c>
      <c r="C139" t="s">
        <v>189</v>
      </c>
      <c r="D139" t="s">
        <v>41</v>
      </c>
      <c r="E139" t="s">
        <v>42</v>
      </c>
      <c r="F139" t="s">
        <v>48</v>
      </c>
      <c r="G139" s="8">
        <f>IF('respostes SINDIC'!F139=1,(IF('respostes SINDIC'!$AS139=2021,variables!$E$10,IF('respostes SINDIC'!$AS139=2022,variables!$F$10))),0)</f>
        <v>7.5</v>
      </c>
      <c r="H139" s="8">
        <f>IF('respostes SINDIC'!G139=1,(IF('respostes SINDIC'!$AS139=2021,variables!$E$11,IF('respostes SINDIC'!$AS139=2022,variables!$F$11))),0)</f>
        <v>7.5</v>
      </c>
      <c r="I139" s="14">
        <f>IF('respostes SINDIC'!H139=1,(IF('respostes SINDIC'!$AS139=2021,variables!$E$12,IF('respostes SINDIC'!$AS139=2022,variables!$F$12))),0)</f>
        <v>25</v>
      </c>
      <c r="J139" s="11">
        <f>IF('respostes SINDIC'!I139=1,(IF('respostes SINDIC'!$AS139=2021,variables!$E$13,IF('respostes SINDIC'!$AS139=2022,variables!$F$13))),0)</f>
        <v>2.5</v>
      </c>
      <c r="K139" s="11">
        <f>IF('respostes SINDIC'!J139=1,(IF('respostes SINDIC'!$AS139=2021,variables!$E$14,IF('respostes SINDIC'!$AS139=2022,variables!$F$14))),0)</f>
        <v>0</v>
      </c>
      <c r="L139" s="11">
        <f>IF('respostes SINDIC'!K139=1,(IF('respostes SINDIC'!$AS139=2021,variables!$E$15,IF('respostes SINDIC'!$AS139=2022,variables!$F$15))),0)</f>
        <v>0</v>
      </c>
      <c r="M139" s="11">
        <f>IF('respostes SINDIC'!L139=1,(IF('respostes SINDIC'!$AS139=2021,variables!$E$16,IF('respostes SINDIC'!$AS139=2022,variables!$F$16))),0)</f>
        <v>0</v>
      </c>
      <c r="N139" s="11">
        <f>IF('respostes SINDIC'!M139=1,(IF('respostes SINDIC'!$AS139=2021,variables!$E$17,IF('respostes SINDIC'!$AS139=2022,variables!$F$17))),0)</f>
        <v>0</v>
      </c>
      <c r="O139" s="11">
        <f>IF('respostes SINDIC'!N139="Dintre de termini",(IF('respostes SINDIC'!$AS139=2021,variables!$E$18,IF('respostes SINDIC'!$AS139=2022,variables!$F$18))),0)</f>
        <v>0</v>
      </c>
      <c r="P139" s="16">
        <f>IF('respostes SINDIC'!O139="Null",0,(IF('respostes SINDIC'!$AS139=2021,variables!$E$20,IF('respostes SINDIC'!$AS139=2022,variables!$F$20))))</f>
        <v>0</v>
      </c>
      <c r="Q139" s="16">
        <f>IF('respostes SINDIC'!P139=1,(IF('respostes SINDIC'!$AS139=2021,variables!$E$20,IF('respostes SINDIC'!$AS139=2022,variables!$F$20))),0)</f>
        <v>0</v>
      </c>
      <c r="R139" s="16">
        <f>IF('respostes SINDIC'!Q139=1,(IF('respostes SINDIC'!$AS139=2021,variables!$E$21,IF('respostes SINDIC'!$AS139=2022,variables!$F$21))),0)</f>
        <v>0</v>
      </c>
      <c r="S139" s="16">
        <f>IF('respostes SINDIC'!R139=1,(IF('respostes SINDIC'!$AS139=2021,variables!$E$22,IF('respostes SINDIC'!$AS139=2022,variables!$F$22))),0)</f>
        <v>0</v>
      </c>
      <c r="T139" s="11">
        <f>IF('respostes SINDIC'!S139=1,(IF('respostes SINDIC'!$AS139=2021,variables!$E$23,IF('respostes SINDIC'!$AS139=2022,variables!$F$23))),0)</f>
        <v>0</v>
      </c>
      <c r="U139" s="14">
        <f>IF('respostes SINDIC'!T139=1,(IF('respostes SINDIC'!$AS139=2021,variables!$E$24,IF('respostes SINDIC'!$AS139=2022,variables!$F$24))),0)</f>
        <v>0</v>
      </c>
      <c r="V139" s="8">
        <f>IF('respostes SINDIC'!U139=1,(IF('respostes SINDIC'!$AS139=2021,variables!$E$25,IF('respostes SINDIC'!$AS139=2022,variables!$F$25))),0)</f>
        <v>20</v>
      </c>
      <c r="W139" s="8">
        <f>IF('respostes SINDIC'!V139=1,(IF('respostes SINDIC'!$AS139=2021,variables!$E$26,IF('respostes SINDIC'!$AS139=2022,variables!$F$26))),0)</f>
        <v>5</v>
      </c>
      <c r="X139" s="8">
        <f>IF('respostes SINDIC'!W139=1,(IF('respostes SINDIC'!$AS139=2021,variables!$E$27,IF('respostes SINDIC'!$AS139=2022,variables!$F$27))),0)</f>
        <v>10</v>
      </c>
      <c r="Y139" s="11">
        <f>IF('respostes SINDIC'!X139=1,(IF('respostes SINDIC'!$AS139=2021,variables!$E$28,IF('respostes SINDIC'!$AS139=2022,variables!$F$28))),0)</f>
        <v>0</v>
      </c>
      <c r="Z139" s="11">
        <f>IF('respostes SINDIC'!Y139=1,(IF('respostes SINDIC'!$AS139=2021,variables!$E$29,IF('respostes SINDIC'!$AS139=2022,variables!$F$29))),0)</f>
        <v>0</v>
      </c>
      <c r="AA139" s="18">
        <f>IF('respostes SINDIC'!Z139=1,(IF('respostes SINDIC'!$AS139=2021,variables!$E$30,IF('respostes SINDIC'!$AS139=2022,variables!$F$30))),0)</f>
        <v>25</v>
      </c>
      <c r="AB139" s="18">
        <f>IF('respostes SINDIC'!AA139=1,(IF('respostes SINDIC'!$AS139=2021,variables!$E$31,IF('respostes SINDIC'!$AS139=2022,variables!$F$31))),0)</f>
        <v>0</v>
      </c>
      <c r="AC139" s="18">
        <f>IF('respostes SINDIC'!AB139=1,(IF('respostes SINDIC'!$AS139=2021,variables!$E$32,IF('respostes SINDIC'!$AS139=2022,variables!$F$32))),0)</f>
        <v>0</v>
      </c>
      <c r="AD139" s="18">
        <f>IF('respostes SINDIC'!AC139=1,(IF('respostes SINDIC'!$AS139=2021,variables!$E$33,IF('respostes SINDIC'!$AS139=2022,variables!$F$33))),0)</f>
        <v>0</v>
      </c>
      <c r="AE139" s="20">
        <f>IF('respostes SINDIC'!AD139=1,(IF('respostes SINDIC'!$AS139=2021,variables!$E$34,IF('respostes SINDIC'!$AS139=2022,variables!$F$34))),0)</f>
        <v>0</v>
      </c>
      <c r="AF139" s="20">
        <f>IF('respostes SINDIC'!AE139=1,(IF('respostes SINDIC'!$AS139=2021,variables!$E$35,IF('respostes SINDIC'!$AS139=2022,variables!$F$35))),0)</f>
        <v>0</v>
      </c>
      <c r="AG139" s="20">
        <f>IF('respostes SINDIC'!AF139=1,(IF('respostes SINDIC'!$AS139=2021,variables!$E$36,IF('respostes SINDIC'!$AS139=2022,variables!$F$36))),0)</f>
        <v>0</v>
      </c>
      <c r="AH139" s="20">
        <f>IF('respostes SINDIC'!AG139=1,(IF('respostes SINDIC'!$AS139=2021,variables!$E$37,IF('respostes SINDIC'!$AS139=2022,variables!$F$37))),0)</f>
        <v>0</v>
      </c>
      <c r="AI139" s="14">
        <f>IF('respostes SINDIC'!AH139=1,(IF('respostes SINDIC'!$AS139=2021,variables!$E$38,IF('respostes SINDIC'!$AS139=2022,variables!$F$38))),0)</f>
        <v>25</v>
      </c>
      <c r="AJ139" s="20">
        <f>IF('respostes SINDIC'!AI139=1,(IF('respostes SINDIC'!$AS139=2021,variables!$E$39,IF('respostes SINDIC'!$AS139=2022,variables!$F$39))),0)</f>
        <v>20</v>
      </c>
      <c r="AK139" s="14">
        <f>IF('respostes SINDIC'!AJ139=1,(IF('respostes SINDIC'!$AS139=2021,variables!$E$40,IF('respostes SINDIC'!$AS139=2022,variables!$F$40))),0)</f>
        <v>0</v>
      </c>
      <c r="AL139" s="8">
        <f>IF('respostes SINDIC'!AK139=0,(IF('respostes SINDIC'!$AS139=2021,variables!$E$41,IF('respostes SINDIC'!$AS139=2022,variables!$F$41))),0)</f>
        <v>0</v>
      </c>
      <c r="AM139" s="20">
        <f>IF('respostes SINDIC'!AL139=1,(IF('respostes SINDIC'!$AS139=2021,variables!$E$42,IF('respostes SINDIC'!$AS139=2022,variables!$F$42))),0)</f>
        <v>0</v>
      </c>
      <c r="AN139" s="11">
        <f>IF('respostes SINDIC'!AM139=1,(IF('respostes SINDIC'!$AS139=2021,variables!$E$43,IF('respostes SINDIC'!$AS139=2022,variables!$F$43))),0)</f>
        <v>0</v>
      </c>
      <c r="AO139" s="8">
        <f>IF('respostes SINDIC'!AN139=1,(IF('respostes SINDIC'!$AS139=2021,variables!$E$44,IF('respostes SINDIC'!$AS139=2022,variables!$F$44))),0)</f>
        <v>0</v>
      </c>
      <c r="AP139" s="8">
        <f>IF('respostes SINDIC'!AO139=1,(IF('respostes SINDIC'!$AS139=2021,variables!$E$45,IF('respostes SINDIC'!$AS139=2022,variables!$F$45))),0)</f>
        <v>0</v>
      </c>
      <c r="AQ139" s="20">
        <f>IF('respostes SINDIC'!AP139=1,(IF('respostes SINDIC'!$AS139=2021,variables!$E$46,IF('respostes SINDIC'!$AS139=2022,variables!$F$46))),0)</f>
        <v>0</v>
      </c>
      <c r="AT139">
        <v>2021</v>
      </c>
    </row>
    <row r="140" spans="1:46" x14ac:dyDescent="0.3">
      <c r="A140">
        <v>816880001</v>
      </c>
      <c r="B140" t="str">
        <f>VLOOKUP(A140,'ine i comarca'!$A$1:$H$367,6,0)</f>
        <v>Alt Penedès</v>
      </c>
      <c r="C140" t="s">
        <v>190</v>
      </c>
      <c r="D140" t="s">
        <v>41</v>
      </c>
      <c r="E140" t="s">
        <v>42</v>
      </c>
      <c r="F140" t="s">
        <v>48</v>
      </c>
      <c r="G140" s="8">
        <f>IF('respostes SINDIC'!F140=1,(IF('respostes SINDIC'!$AS140=2021,variables!$E$10,IF('respostes SINDIC'!$AS140=2022,variables!$F$10))),0)</f>
        <v>7.5</v>
      </c>
      <c r="H140" s="8">
        <f>IF('respostes SINDIC'!G140=1,(IF('respostes SINDIC'!$AS140=2021,variables!$E$11,IF('respostes SINDIC'!$AS140=2022,variables!$F$11))),0)</f>
        <v>7.5</v>
      </c>
      <c r="I140" s="14">
        <f>IF('respostes SINDIC'!H140=1,(IF('respostes SINDIC'!$AS140=2021,variables!$E$12,IF('respostes SINDIC'!$AS140=2022,variables!$F$12))),0)</f>
        <v>25</v>
      </c>
      <c r="J140" s="11">
        <f>IF('respostes SINDIC'!I140=1,(IF('respostes SINDIC'!$AS140=2021,variables!$E$13,IF('respostes SINDIC'!$AS140=2022,variables!$F$13))),0)</f>
        <v>2.5</v>
      </c>
      <c r="K140" s="11">
        <f>IF('respostes SINDIC'!J140=1,(IF('respostes SINDIC'!$AS140=2021,variables!$E$14,IF('respostes SINDIC'!$AS140=2022,variables!$F$14))),0)</f>
        <v>0</v>
      </c>
      <c r="L140" s="11">
        <f>IF('respostes SINDIC'!K140=1,(IF('respostes SINDIC'!$AS140=2021,variables!$E$15,IF('respostes SINDIC'!$AS140=2022,variables!$F$15))),0)</f>
        <v>0</v>
      </c>
      <c r="M140" s="11">
        <f>IF('respostes SINDIC'!L140=1,(IF('respostes SINDIC'!$AS140=2021,variables!$E$16,IF('respostes SINDIC'!$AS140=2022,variables!$F$16))),0)</f>
        <v>0</v>
      </c>
      <c r="N140" s="11">
        <f>IF('respostes SINDIC'!M140=1,(IF('respostes SINDIC'!$AS140=2021,variables!$E$17,IF('respostes SINDIC'!$AS140=2022,variables!$F$17))),0)</f>
        <v>0</v>
      </c>
      <c r="O140" s="11">
        <f>IF('respostes SINDIC'!N140="Dintre de termini",(IF('respostes SINDIC'!$AS140=2021,variables!$E$18,IF('respostes SINDIC'!$AS140=2022,variables!$F$18))),0)</f>
        <v>20</v>
      </c>
      <c r="P140" s="16">
        <f>IF('respostes SINDIC'!O140="Null",0,(IF('respostes SINDIC'!$AS140=2021,variables!$E$20,IF('respostes SINDIC'!$AS140=2022,variables!$F$20))))</f>
        <v>25</v>
      </c>
      <c r="Q140" s="16">
        <f>IF('respostes SINDIC'!P140=1,(IF('respostes SINDIC'!$AS140=2021,variables!$E$20,IF('respostes SINDIC'!$AS140=2022,variables!$F$20))),0)</f>
        <v>25</v>
      </c>
      <c r="R140" s="16">
        <f>IF('respostes SINDIC'!Q140=1,(IF('respostes SINDIC'!$AS140=2021,variables!$E$21,IF('respostes SINDIC'!$AS140=2022,variables!$F$21))),0)</f>
        <v>0</v>
      </c>
      <c r="S140" s="16">
        <f>IF('respostes SINDIC'!R140=1,(IF('respostes SINDIC'!$AS140=2021,variables!$E$22,IF('respostes SINDIC'!$AS140=2022,variables!$F$22))),0)</f>
        <v>0</v>
      </c>
      <c r="T140" s="11">
        <f>IF('respostes SINDIC'!S140=1,(IF('respostes SINDIC'!$AS140=2021,variables!$E$23,IF('respostes SINDIC'!$AS140=2022,variables!$F$23))),0)</f>
        <v>35</v>
      </c>
      <c r="U140" s="14">
        <f>IF('respostes SINDIC'!T140=1,(IF('respostes SINDIC'!$AS140=2021,variables!$E$24,IF('respostes SINDIC'!$AS140=2022,variables!$F$24))),0)</f>
        <v>25</v>
      </c>
      <c r="V140" s="8">
        <f>IF('respostes SINDIC'!U140=1,(IF('respostes SINDIC'!$AS140=2021,variables!$E$25,IF('respostes SINDIC'!$AS140=2022,variables!$F$25))),0)</f>
        <v>20</v>
      </c>
      <c r="W140" s="8">
        <f>IF('respostes SINDIC'!V140=1,(IF('respostes SINDIC'!$AS140=2021,variables!$E$26,IF('respostes SINDIC'!$AS140=2022,variables!$F$26))),0)</f>
        <v>5</v>
      </c>
      <c r="X140" s="8">
        <f>IF('respostes SINDIC'!W140=1,(IF('respostes SINDIC'!$AS140=2021,variables!$E$27,IF('respostes SINDIC'!$AS140=2022,variables!$F$27))),0)</f>
        <v>10</v>
      </c>
      <c r="Y140" s="11">
        <f>IF('respostes SINDIC'!X140=1,(IF('respostes SINDIC'!$AS140=2021,variables!$E$28,IF('respostes SINDIC'!$AS140=2022,variables!$F$28))),0)</f>
        <v>0</v>
      </c>
      <c r="Z140" s="11">
        <f>IF('respostes SINDIC'!Y140=1,(IF('respostes SINDIC'!$AS140=2021,variables!$E$29,IF('respostes SINDIC'!$AS140=2022,variables!$F$29))),0)</f>
        <v>30</v>
      </c>
      <c r="AA140" s="18">
        <f>IF('respostes SINDIC'!Z140=1,(IF('respostes SINDIC'!$AS140=2021,variables!$E$30,IF('respostes SINDIC'!$AS140=2022,variables!$F$30))),0)</f>
        <v>25</v>
      </c>
      <c r="AB140" s="18">
        <f>IF('respostes SINDIC'!AA140=1,(IF('respostes SINDIC'!$AS140=2021,variables!$E$31,IF('respostes SINDIC'!$AS140=2022,variables!$F$31))),0)</f>
        <v>25</v>
      </c>
      <c r="AC140" s="18">
        <f>IF('respostes SINDIC'!AB140=1,(IF('respostes SINDIC'!$AS140=2021,variables!$E$32,IF('respostes SINDIC'!$AS140=2022,variables!$F$32))),0)</f>
        <v>25</v>
      </c>
      <c r="AD140" s="18">
        <f>IF('respostes SINDIC'!AC140=1,(IF('respostes SINDIC'!$AS140=2021,variables!$E$33,IF('respostes SINDIC'!$AS140=2022,variables!$F$33))),0)</f>
        <v>0</v>
      </c>
      <c r="AE140" s="20">
        <f>IF('respostes SINDIC'!AD140=1,(IF('respostes SINDIC'!$AS140=2021,variables!$E$34,IF('respostes SINDIC'!$AS140=2022,variables!$F$34))),0)</f>
        <v>0</v>
      </c>
      <c r="AF140" s="20">
        <f>IF('respostes SINDIC'!AE140=1,(IF('respostes SINDIC'!$AS140=2021,variables!$E$35,IF('respostes SINDIC'!$AS140=2022,variables!$F$35))),0)</f>
        <v>0</v>
      </c>
      <c r="AG140" s="20">
        <f>IF('respostes SINDIC'!AF140=1,(IF('respostes SINDIC'!$AS140=2021,variables!$E$36,IF('respostes SINDIC'!$AS140=2022,variables!$F$36))),0)</f>
        <v>0</v>
      </c>
      <c r="AH140" s="20">
        <f>IF('respostes SINDIC'!AG140=1,(IF('respostes SINDIC'!$AS140=2021,variables!$E$37,IF('respostes SINDIC'!$AS140=2022,variables!$F$37))),0)</f>
        <v>0</v>
      </c>
      <c r="AI140" s="14">
        <f>IF('respostes SINDIC'!AH140=1,(IF('respostes SINDIC'!$AS140=2021,variables!$E$38,IF('respostes SINDIC'!$AS140=2022,variables!$F$38))),0)</f>
        <v>25</v>
      </c>
      <c r="AJ140" s="20">
        <f>IF('respostes SINDIC'!AI140=1,(IF('respostes SINDIC'!$AS140=2021,variables!$E$39,IF('respostes SINDIC'!$AS140=2022,variables!$F$39))),0)</f>
        <v>0</v>
      </c>
      <c r="AK140" s="14">
        <f>IF('respostes SINDIC'!AJ140=1,(IF('respostes SINDIC'!$AS140=2021,variables!$E$40,IF('respostes SINDIC'!$AS140=2022,variables!$F$40))),0)</f>
        <v>25</v>
      </c>
      <c r="AL140" s="8">
        <f>IF('respostes SINDIC'!AK140=0,(IF('respostes SINDIC'!$AS140=2021,variables!$E$41,IF('respostes SINDIC'!$AS140=2022,variables!$F$41))),0)</f>
        <v>0</v>
      </c>
      <c r="AM140" s="20">
        <f>IF('respostes SINDIC'!AL140=1,(IF('respostes SINDIC'!$AS140=2021,variables!$E$42,IF('respostes SINDIC'!$AS140=2022,variables!$F$42))),0)</f>
        <v>10</v>
      </c>
      <c r="AN140" s="11">
        <f>IF('respostes SINDIC'!AM140=1,(IF('respostes SINDIC'!$AS140=2021,variables!$E$43,IF('respostes SINDIC'!$AS140=2022,variables!$F$43))),0)</f>
        <v>0</v>
      </c>
      <c r="AO140" s="8">
        <f>IF('respostes SINDIC'!AN140=1,(IF('respostes SINDIC'!$AS140=2021,variables!$E$44,IF('respostes SINDIC'!$AS140=2022,variables!$F$44))),0)</f>
        <v>0</v>
      </c>
      <c r="AP140" s="8">
        <f>IF('respostes SINDIC'!AO140=1,(IF('respostes SINDIC'!$AS140=2021,variables!$E$45,IF('respostes SINDIC'!$AS140=2022,variables!$F$45))),0)</f>
        <v>0</v>
      </c>
      <c r="AQ140" s="20">
        <f>IF('respostes SINDIC'!AP140=1,(IF('respostes SINDIC'!$AS140=2021,variables!$E$46,IF('respostes SINDIC'!$AS140=2022,variables!$F$46))),0)</f>
        <v>0</v>
      </c>
      <c r="AT140">
        <v>2021</v>
      </c>
    </row>
    <row r="141" spans="1:46" x14ac:dyDescent="0.3">
      <c r="A141">
        <v>816910007</v>
      </c>
      <c r="B141" t="e">
        <f>VLOOKUP(A141,'ine i comarca'!$A$1:$H$367,6,0)</f>
        <v>#N/A</v>
      </c>
      <c r="C141" t="s">
        <v>191</v>
      </c>
      <c r="D141" t="s">
        <v>41</v>
      </c>
      <c r="E141" t="s">
        <v>42</v>
      </c>
      <c r="F141" t="s">
        <v>61</v>
      </c>
      <c r="G141" s="8">
        <f>IF('respostes SINDIC'!F141=1,(IF('respostes SINDIC'!$AS141=2021,variables!$E$10,IF('respostes SINDIC'!$AS141=2022,variables!$F$10))),0)</f>
        <v>7.5</v>
      </c>
      <c r="H141" s="8">
        <f>IF('respostes SINDIC'!G141=1,(IF('respostes SINDIC'!$AS141=2021,variables!$E$11,IF('respostes SINDIC'!$AS141=2022,variables!$F$11))),0)</f>
        <v>7.5</v>
      </c>
      <c r="I141" s="14">
        <f>IF('respostes SINDIC'!H141=1,(IF('respostes SINDIC'!$AS141=2021,variables!$E$12,IF('respostes SINDIC'!$AS141=2022,variables!$F$12))),0)</f>
        <v>25</v>
      </c>
      <c r="J141" s="11">
        <f>IF('respostes SINDIC'!I141=1,(IF('respostes SINDIC'!$AS141=2021,variables!$E$13,IF('respostes SINDIC'!$AS141=2022,variables!$F$13))),0)</f>
        <v>2.5</v>
      </c>
      <c r="K141" s="11">
        <f>IF('respostes SINDIC'!J141=1,(IF('respostes SINDIC'!$AS141=2021,variables!$E$14,IF('respostes SINDIC'!$AS141=2022,variables!$F$14))),0)</f>
        <v>0</v>
      </c>
      <c r="L141" s="11">
        <f>IF('respostes SINDIC'!K141=1,(IF('respostes SINDIC'!$AS141=2021,variables!$E$15,IF('respostes SINDIC'!$AS141=2022,variables!$F$15))),0)</f>
        <v>0</v>
      </c>
      <c r="M141" s="11">
        <f>IF('respostes SINDIC'!L141=1,(IF('respostes SINDIC'!$AS141=2021,variables!$E$16,IF('respostes SINDIC'!$AS141=2022,variables!$F$16))),0)</f>
        <v>0</v>
      </c>
      <c r="N141" s="11">
        <f>IF('respostes SINDIC'!M141=1,(IF('respostes SINDIC'!$AS141=2021,variables!$E$17,IF('respostes SINDIC'!$AS141=2022,variables!$F$17))),0)</f>
        <v>0</v>
      </c>
      <c r="O141" s="11">
        <f>IF('respostes SINDIC'!N141="Dintre de termini",(IF('respostes SINDIC'!$AS141=2021,variables!$E$18,IF('respostes SINDIC'!$AS141=2022,variables!$F$18))),0)</f>
        <v>20</v>
      </c>
      <c r="P141" s="16">
        <f>IF('respostes SINDIC'!O141="Null",0,(IF('respostes SINDIC'!$AS141=2021,variables!$E$20,IF('respostes SINDIC'!$AS141=2022,variables!$F$20))))</f>
        <v>25</v>
      </c>
      <c r="Q141" s="16">
        <f>IF('respostes SINDIC'!P141=1,(IF('respostes SINDIC'!$AS141=2021,variables!$E$20,IF('respostes SINDIC'!$AS141=2022,variables!$F$20))),0)</f>
        <v>25</v>
      </c>
      <c r="R141" s="16">
        <f>IF('respostes SINDIC'!Q141=1,(IF('respostes SINDIC'!$AS141=2021,variables!$E$21,IF('respostes SINDIC'!$AS141=2022,variables!$F$21))),0)</f>
        <v>25</v>
      </c>
      <c r="S141" s="16">
        <f>IF('respostes SINDIC'!R141=1,(IF('respostes SINDIC'!$AS141=2021,variables!$E$22,IF('respostes SINDIC'!$AS141=2022,variables!$F$22))),0)</f>
        <v>25</v>
      </c>
      <c r="T141" s="11">
        <f>IF('respostes SINDIC'!S141=1,(IF('respostes SINDIC'!$AS141=2021,variables!$E$23,IF('respostes SINDIC'!$AS141=2022,variables!$F$23))),0)</f>
        <v>35</v>
      </c>
      <c r="U141" s="14">
        <f>IF('respostes SINDIC'!T141=1,(IF('respostes SINDIC'!$AS141=2021,variables!$E$24,IF('respostes SINDIC'!$AS141=2022,variables!$F$24))),0)</f>
        <v>25</v>
      </c>
      <c r="V141" s="8">
        <f>IF('respostes SINDIC'!U141=1,(IF('respostes SINDIC'!$AS141=2021,variables!$E$25,IF('respostes SINDIC'!$AS141=2022,variables!$F$25))),0)</f>
        <v>20</v>
      </c>
      <c r="W141" s="8">
        <f>IF('respostes SINDIC'!V141=1,(IF('respostes SINDIC'!$AS141=2021,variables!$E$26,IF('respostes SINDIC'!$AS141=2022,variables!$F$26))),0)</f>
        <v>5</v>
      </c>
      <c r="X141" s="8">
        <f>IF('respostes SINDIC'!W141=1,(IF('respostes SINDIC'!$AS141=2021,variables!$E$27,IF('respostes SINDIC'!$AS141=2022,variables!$F$27))),0)</f>
        <v>10</v>
      </c>
      <c r="Y141" s="11">
        <f>IF('respostes SINDIC'!X141=1,(IF('respostes SINDIC'!$AS141=2021,variables!$E$28,IF('respostes SINDIC'!$AS141=2022,variables!$F$28))),0)</f>
        <v>0</v>
      </c>
      <c r="Z141" s="11">
        <f>IF('respostes SINDIC'!Y141=1,(IF('respostes SINDIC'!$AS141=2021,variables!$E$29,IF('respostes SINDIC'!$AS141=2022,variables!$F$29))),0)</f>
        <v>30</v>
      </c>
      <c r="AA141" s="18">
        <f>IF('respostes SINDIC'!Z141=1,(IF('respostes SINDIC'!$AS141=2021,variables!$E$30,IF('respostes SINDIC'!$AS141=2022,variables!$F$30))),0)</f>
        <v>0</v>
      </c>
      <c r="AB141" s="18">
        <f>IF('respostes SINDIC'!AA141=1,(IF('respostes SINDIC'!$AS141=2021,variables!$E$31,IF('respostes SINDIC'!$AS141=2022,variables!$F$31))),0)</f>
        <v>0</v>
      </c>
      <c r="AC141" s="18">
        <f>IF('respostes SINDIC'!AB141=1,(IF('respostes SINDIC'!$AS141=2021,variables!$E$32,IF('respostes SINDIC'!$AS141=2022,variables!$F$32))),0)</f>
        <v>25</v>
      </c>
      <c r="AD141" s="18">
        <f>IF('respostes SINDIC'!AC141=1,(IF('respostes SINDIC'!$AS141=2021,variables!$E$33,IF('respostes SINDIC'!$AS141=2022,variables!$F$33))),0)</f>
        <v>0</v>
      </c>
      <c r="AE141" s="20">
        <f>IF('respostes SINDIC'!AD141=1,(IF('respostes SINDIC'!$AS141=2021,variables!$E$34,IF('respostes SINDIC'!$AS141=2022,variables!$F$34))),0)</f>
        <v>0</v>
      </c>
      <c r="AF141" s="20">
        <f>IF('respostes SINDIC'!AE141=1,(IF('respostes SINDIC'!$AS141=2021,variables!$E$35,IF('respostes SINDIC'!$AS141=2022,variables!$F$35))),0)</f>
        <v>0</v>
      </c>
      <c r="AG141" s="20">
        <f>IF('respostes SINDIC'!AF141=1,(IF('respostes SINDIC'!$AS141=2021,variables!$E$36,IF('respostes SINDIC'!$AS141=2022,variables!$F$36))),0)</f>
        <v>0</v>
      </c>
      <c r="AH141" s="20">
        <f>IF('respostes SINDIC'!AG141=1,(IF('respostes SINDIC'!$AS141=2021,variables!$E$37,IF('respostes SINDIC'!$AS141=2022,variables!$F$37))),0)</f>
        <v>0</v>
      </c>
      <c r="AI141" s="14">
        <f>IF('respostes SINDIC'!AH141=1,(IF('respostes SINDIC'!$AS141=2021,variables!$E$38,IF('respostes SINDIC'!$AS141=2022,variables!$F$38))),0)</f>
        <v>25</v>
      </c>
      <c r="AJ141" s="20">
        <f>IF('respostes SINDIC'!AI141=1,(IF('respostes SINDIC'!$AS141=2021,variables!$E$39,IF('respostes SINDIC'!$AS141=2022,variables!$F$39))),0)</f>
        <v>20</v>
      </c>
      <c r="AK141" s="14">
        <f>IF('respostes SINDIC'!AJ141=1,(IF('respostes SINDIC'!$AS141=2021,variables!$E$40,IF('respostes SINDIC'!$AS141=2022,variables!$F$40))),0)</f>
        <v>25</v>
      </c>
      <c r="AL141" s="8">
        <f>IF('respostes SINDIC'!AK141=0,(IF('respostes SINDIC'!$AS141=2021,variables!$E$41,IF('respostes SINDIC'!$AS141=2022,variables!$F$41))),0)</f>
        <v>20</v>
      </c>
      <c r="AM141" s="20">
        <f>IF('respostes SINDIC'!AL141=1,(IF('respostes SINDIC'!$AS141=2021,variables!$E$42,IF('respostes SINDIC'!$AS141=2022,variables!$F$42))),0)</f>
        <v>10</v>
      </c>
      <c r="AN141" s="11">
        <f>IF('respostes SINDIC'!AM141=1,(IF('respostes SINDIC'!$AS141=2021,variables!$E$43,IF('respostes SINDIC'!$AS141=2022,variables!$F$43))),0)</f>
        <v>0</v>
      </c>
      <c r="AO141" s="8">
        <f>IF('respostes SINDIC'!AN141=1,(IF('respostes SINDIC'!$AS141=2021,variables!$E$44,IF('respostes SINDIC'!$AS141=2022,variables!$F$44))),0)</f>
        <v>10</v>
      </c>
      <c r="AP141" s="8">
        <f>IF('respostes SINDIC'!AO141=1,(IF('respostes SINDIC'!$AS141=2021,variables!$E$45,IF('respostes SINDIC'!$AS141=2022,variables!$F$45))),0)</f>
        <v>20</v>
      </c>
      <c r="AQ141" s="20">
        <f>IF('respostes SINDIC'!AP141=1,(IF('respostes SINDIC'!$AS141=2021,variables!$E$46,IF('respostes SINDIC'!$AS141=2022,variables!$F$46))),0)</f>
        <v>0</v>
      </c>
      <c r="AT141">
        <v>2021</v>
      </c>
    </row>
    <row r="142" spans="1:46" x14ac:dyDescent="0.3">
      <c r="A142">
        <v>817120002</v>
      </c>
      <c r="B142" t="str">
        <f>VLOOKUP(A142,'ine i comarca'!$A$1:$H$367,6,0)</f>
        <v>Osona</v>
      </c>
      <c r="C142" t="s">
        <v>192</v>
      </c>
      <c r="D142" t="s">
        <v>41</v>
      </c>
      <c r="E142" t="s">
        <v>42</v>
      </c>
      <c r="F142" t="s">
        <v>48</v>
      </c>
      <c r="G142" s="8">
        <f>IF('respostes SINDIC'!F142=1,(IF('respostes SINDIC'!$AS142=2021,variables!$E$10,IF('respostes SINDIC'!$AS142=2022,variables!$F$10))),0)</f>
        <v>7.5</v>
      </c>
      <c r="H142" s="8">
        <f>IF('respostes SINDIC'!G142=1,(IF('respostes SINDIC'!$AS142=2021,variables!$E$11,IF('respostes SINDIC'!$AS142=2022,variables!$F$11))),0)</f>
        <v>7.5</v>
      </c>
      <c r="I142" s="14">
        <f>IF('respostes SINDIC'!H142=1,(IF('respostes SINDIC'!$AS142=2021,variables!$E$12,IF('respostes SINDIC'!$AS142=2022,variables!$F$12))),0)</f>
        <v>25</v>
      </c>
      <c r="J142" s="11">
        <f>IF('respostes SINDIC'!I142=1,(IF('respostes SINDIC'!$AS142=2021,variables!$E$13,IF('respostes SINDIC'!$AS142=2022,variables!$F$13))),0)</f>
        <v>2.5</v>
      </c>
      <c r="K142" s="11">
        <f>IF('respostes SINDIC'!J142=1,(IF('respostes SINDIC'!$AS142=2021,variables!$E$14,IF('respostes SINDIC'!$AS142=2022,variables!$F$14))),0)</f>
        <v>0</v>
      </c>
      <c r="L142" s="11">
        <f>IF('respostes SINDIC'!K142=1,(IF('respostes SINDIC'!$AS142=2021,variables!$E$15,IF('respostes SINDIC'!$AS142=2022,variables!$F$15))),0)</f>
        <v>0</v>
      </c>
      <c r="M142" s="11">
        <f>IF('respostes SINDIC'!L142=1,(IF('respostes SINDIC'!$AS142=2021,variables!$E$16,IF('respostes SINDIC'!$AS142=2022,variables!$F$16))),0)</f>
        <v>0</v>
      </c>
      <c r="N142" s="11">
        <f>IF('respostes SINDIC'!M142=1,(IF('respostes SINDIC'!$AS142=2021,variables!$E$17,IF('respostes SINDIC'!$AS142=2022,variables!$F$17))),0)</f>
        <v>0</v>
      </c>
      <c r="O142" s="11">
        <f>IF('respostes SINDIC'!N142="Dintre de termini",(IF('respostes SINDIC'!$AS142=2021,variables!$E$18,IF('respostes SINDIC'!$AS142=2022,variables!$F$18))),0)</f>
        <v>0</v>
      </c>
      <c r="P142" s="16">
        <f>IF('respostes SINDIC'!O142="Null",0,(IF('respostes SINDIC'!$AS142=2021,variables!$E$20,IF('respostes SINDIC'!$AS142=2022,variables!$F$20))))</f>
        <v>25</v>
      </c>
      <c r="Q142" s="16">
        <f>IF('respostes SINDIC'!P142=1,(IF('respostes SINDIC'!$AS142=2021,variables!$E$20,IF('respostes SINDIC'!$AS142=2022,variables!$F$20))),0)</f>
        <v>25</v>
      </c>
      <c r="R142" s="16">
        <f>IF('respostes SINDIC'!Q142=1,(IF('respostes SINDIC'!$AS142=2021,variables!$E$21,IF('respostes SINDIC'!$AS142=2022,variables!$F$21))),0)</f>
        <v>0</v>
      </c>
      <c r="S142" s="16">
        <f>IF('respostes SINDIC'!R142=1,(IF('respostes SINDIC'!$AS142=2021,variables!$E$22,IF('respostes SINDIC'!$AS142=2022,variables!$F$22))),0)</f>
        <v>0</v>
      </c>
      <c r="T142" s="11">
        <f>IF('respostes SINDIC'!S142=1,(IF('respostes SINDIC'!$AS142=2021,variables!$E$23,IF('respostes SINDIC'!$AS142=2022,variables!$F$23))),0)</f>
        <v>35</v>
      </c>
      <c r="U142" s="14">
        <f>IF('respostes SINDIC'!T142=1,(IF('respostes SINDIC'!$AS142=2021,variables!$E$24,IF('respostes SINDIC'!$AS142=2022,variables!$F$24))),0)</f>
        <v>25</v>
      </c>
      <c r="V142" s="8">
        <f>IF('respostes SINDIC'!U142=1,(IF('respostes SINDIC'!$AS142=2021,variables!$E$25,IF('respostes SINDIC'!$AS142=2022,variables!$F$25))),0)</f>
        <v>20</v>
      </c>
      <c r="W142" s="8">
        <f>IF('respostes SINDIC'!V142=1,(IF('respostes SINDIC'!$AS142=2021,variables!$E$26,IF('respostes SINDIC'!$AS142=2022,variables!$F$26))),0)</f>
        <v>5</v>
      </c>
      <c r="X142" s="8">
        <f>IF('respostes SINDIC'!W142=1,(IF('respostes SINDIC'!$AS142=2021,variables!$E$27,IF('respostes SINDIC'!$AS142=2022,variables!$F$27))),0)</f>
        <v>10</v>
      </c>
      <c r="Y142" s="11">
        <f>IF('respostes SINDIC'!X142=1,(IF('respostes SINDIC'!$AS142=2021,variables!$E$28,IF('respostes SINDIC'!$AS142=2022,variables!$F$28))),0)</f>
        <v>0</v>
      </c>
      <c r="Z142" s="11">
        <f>IF('respostes SINDIC'!Y142=1,(IF('respostes SINDIC'!$AS142=2021,variables!$E$29,IF('respostes SINDIC'!$AS142=2022,variables!$F$29))),0)</f>
        <v>30</v>
      </c>
      <c r="AA142" s="18">
        <f>IF('respostes SINDIC'!Z142=1,(IF('respostes SINDIC'!$AS142=2021,variables!$E$30,IF('respostes SINDIC'!$AS142=2022,variables!$F$30))),0)</f>
        <v>0</v>
      </c>
      <c r="AB142" s="18">
        <f>IF('respostes SINDIC'!AA142=1,(IF('respostes SINDIC'!$AS142=2021,variables!$E$31,IF('respostes SINDIC'!$AS142=2022,variables!$F$31))),0)</f>
        <v>0</v>
      </c>
      <c r="AC142" s="18">
        <f>IF('respostes SINDIC'!AB142=1,(IF('respostes SINDIC'!$AS142=2021,variables!$E$32,IF('respostes SINDIC'!$AS142=2022,variables!$F$32))),0)</f>
        <v>25</v>
      </c>
      <c r="AD142" s="18">
        <f>IF('respostes SINDIC'!AC142=1,(IF('respostes SINDIC'!$AS142=2021,variables!$E$33,IF('respostes SINDIC'!$AS142=2022,variables!$F$33))),0)</f>
        <v>0</v>
      </c>
      <c r="AE142" s="20">
        <f>IF('respostes SINDIC'!AD142=1,(IF('respostes SINDIC'!$AS142=2021,variables!$E$34,IF('respostes SINDIC'!$AS142=2022,variables!$F$34))),0)</f>
        <v>0</v>
      </c>
      <c r="AF142" s="20">
        <f>IF('respostes SINDIC'!AE142=1,(IF('respostes SINDIC'!$AS142=2021,variables!$E$35,IF('respostes SINDIC'!$AS142=2022,variables!$F$35))),0)</f>
        <v>0</v>
      </c>
      <c r="AG142" s="20">
        <f>IF('respostes SINDIC'!AF142=1,(IF('respostes SINDIC'!$AS142=2021,variables!$E$36,IF('respostes SINDIC'!$AS142=2022,variables!$F$36))),0)</f>
        <v>0</v>
      </c>
      <c r="AH142" s="20">
        <f>IF('respostes SINDIC'!AG142=1,(IF('respostes SINDIC'!$AS142=2021,variables!$E$37,IF('respostes SINDIC'!$AS142=2022,variables!$F$37))),0)</f>
        <v>0</v>
      </c>
      <c r="AI142" s="14">
        <f>IF('respostes SINDIC'!AH142=1,(IF('respostes SINDIC'!$AS142=2021,variables!$E$38,IF('respostes SINDIC'!$AS142=2022,variables!$F$38))),0)</f>
        <v>25</v>
      </c>
      <c r="AJ142" s="20">
        <f>IF('respostes SINDIC'!AI142=1,(IF('respostes SINDIC'!$AS142=2021,variables!$E$39,IF('respostes SINDIC'!$AS142=2022,variables!$F$39))),0)</f>
        <v>0</v>
      </c>
      <c r="AK142" s="14">
        <f>IF('respostes SINDIC'!AJ142=1,(IF('respostes SINDIC'!$AS142=2021,variables!$E$40,IF('respostes SINDIC'!$AS142=2022,variables!$F$40))),0)</f>
        <v>25</v>
      </c>
      <c r="AL142" s="8">
        <f>IF('respostes SINDIC'!AK142=0,(IF('respostes SINDIC'!$AS142=2021,variables!$E$41,IF('respostes SINDIC'!$AS142=2022,variables!$F$41))),0)</f>
        <v>0</v>
      </c>
      <c r="AM142" s="20">
        <f>IF('respostes SINDIC'!AL142=1,(IF('respostes SINDIC'!$AS142=2021,variables!$E$42,IF('respostes SINDIC'!$AS142=2022,variables!$F$42))),0)</f>
        <v>10</v>
      </c>
      <c r="AN142" s="11">
        <f>IF('respostes SINDIC'!AM142=1,(IF('respostes SINDIC'!$AS142=2021,variables!$E$43,IF('respostes SINDIC'!$AS142=2022,variables!$F$43))),0)</f>
        <v>0</v>
      </c>
      <c r="AO142" s="8">
        <f>IF('respostes SINDIC'!AN142=1,(IF('respostes SINDIC'!$AS142=2021,variables!$E$44,IF('respostes SINDIC'!$AS142=2022,variables!$F$44))),0)</f>
        <v>0</v>
      </c>
      <c r="AP142" s="8">
        <f>IF('respostes SINDIC'!AO142=1,(IF('respostes SINDIC'!$AS142=2021,variables!$E$45,IF('respostes SINDIC'!$AS142=2022,variables!$F$45))),0)</f>
        <v>0</v>
      </c>
      <c r="AQ142" s="20">
        <f>IF('respostes SINDIC'!AP142=1,(IF('respostes SINDIC'!$AS142=2021,variables!$E$46,IF('respostes SINDIC'!$AS142=2022,variables!$F$46))),0)</f>
        <v>0</v>
      </c>
      <c r="AT142">
        <v>2021</v>
      </c>
    </row>
    <row r="143" spans="1:46" x14ac:dyDescent="0.3">
      <c r="A143">
        <v>817050006</v>
      </c>
      <c r="B143" t="str">
        <f>VLOOKUP(A143,'ine i comarca'!$A$1:$H$367,6,0)</f>
        <v>Anoia</v>
      </c>
      <c r="C143" t="s">
        <v>193</v>
      </c>
      <c r="D143" t="s">
        <v>41</v>
      </c>
      <c r="E143" t="s">
        <v>42</v>
      </c>
      <c r="F143" t="s">
        <v>48</v>
      </c>
      <c r="G143" s="8">
        <f>IF('respostes SINDIC'!F143=1,(IF('respostes SINDIC'!$AS143=2021,variables!$E$10,IF('respostes SINDIC'!$AS143=2022,variables!$F$10))),0)</f>
        <v>7.5</v>
      </c>
      <c r="H143" s="8">
        <f>IF('respostes SINDIC'!G143=1,(IF('respostes SINDIC'!$AS143=2021,variables!$E$11,IF('respostes SINDIC'!$AS143=2022,variables!$F$11))),0)</f>
        <v>7.5</v>
      </c>
      <c r="I143" s="14">
        <f>IF('respostes SINDIC'!H143=1,(IF('respostes SINDIC'!$AS143=2021,variables!$E$12,IF('respostes SINDIC'!$AS143=2022,variables!$F$12))),0)</f>
        <v>25</v>
      </c>
      <c r="J143" s="11">
        <f>IF('respostes SINDIC'!I143=1,(IF('respostes SINDIC'!$AS143=2021,variables!$E$13,IF('respostes SINDIC'!$AS143=2022,variables!$F$13))),0)</f>
        <v>2.5</v>
      </c>
      <c r="K143" s="11">
        <f>IF('respostes SINDIC'!J143=1,(IF('respostes SINDIC'!$AS143=2021,variables!$E$14,IF('respostes SINDIC'!$AS143=2022,variables!$F$14))),0)</f>
        <v>0</v>
      </c>
      <c r="L143" s="11">
        <f>IF('respostes SINDIC'!K143=1,(IF('respostes SINDIC'!$AS143=2021,variables!$E$15,IF('respostes SINDIC'!$AS143=2022,variables!$F$15))),0)</f>
        <v>0</v>
      </c>
      <c r="M143" s="11">
        <f>IF('respostes SINDIC'!L143=1,(IF('respostes SINDIC'!$AS143=2021,variables!$E$16,IF('respostes SINDIC'!$AS143=2022,variables!$F$16))),0)</f>
        <v>0</v>
      </c>
      <c r="N143" s="11">
        <f>IF('respostes SINDIC'!M143=1,(IF('respostes SINDIC'!$AS143=2021,variables!$E$17,IF('respostes SINDIC'!$AS143=2022,variables!$F$17))),0)</f>
        <v>0</v>
      </c>
      <c r="O143" s="11">
        <f>IF('respostes SINDIC'!N143="Dintre de termini",(IF('respostes SINDIC'!$AS143=2021,variables!$E$18,IF('respostes SINDIC'!$AS143=2022,variables!$F$18))),0)</f>
        <v>0</v>
      </c>
      <c r="P143" s="16">
        <f>IF('respostes SINDIC'!O143="Null",0,(IF('respostes SINDIC'!$AS143=2021,variables!$E$20,IF('respostes SINDIC'!$AS143=2022,variables!$F$20))))</f>
        <v>25</v>
      </c>
      <c r="Q143" s="16">
        <f>IF('respostes SINDIC'!P143=1,(IF('respostes SINDIC'!$AS143=2021,variables!$E$20,IF('respostes SINDIC'!$AS143=2022,variables!$F$20))),0)</f>
        <v>25</v>
      </c>
      <c r="R143" s="16">
        <f>IF('respostes SINDIC'!Q143=1,(IF('respostes SINDIC'!$AS143=2021,variables!$E$21,IF('respostes SINDIC'!$AS143=2022,variables!$F$21))),0)</f>
        <v>0</v>
      </c>
      <c r="S143" s="16">
        <f>IF('respostes SINDIC'!R143=1,(IF('respostes SINDIC'!$AS143=2021,variables!$E$22,IF('respostes SINDIC'!$AS143=2022,variables!$F$22))),0)</f>
        <v>0</v>
      </c>
      <c r="T143" s="11">
        <f>IF('respostes SINDIC'!S143=1,(IF('respostes SINDIC'!$AS143=2021,variables!$E$23,IF('respostes SINDIC'!$AS143=2022,variables!$F$23))),0)</f>
        <v>35</v>
      </c>
      <c r="U143" s="14">
        <f>IF('respostes SINDIC'!T143=1,(IF('respostes SINDIC'!$AS143=2021,variables!$E$24,IF('respostes SINDIC'!$AS143=2022,variables!$F$24))),0)</f>
        <v>25</v>
      </c>
      <c r="V143" s="8">
        <f>IF('respostes SINDIC'!U143=1,(IF('respostes SINDIC'!$AS143=2021,variables!$E$25,IF('respostes SINDIC'!$AS143=2022,variables!$F$25))),0)</f>
        <v>20</v>
      </c>
      <c r="W143" s="8">
        <f>IF('respostes SINDIC'!V143=1,(IF('respostes SINDIC'!$AS143=2021,variables!$E$26,IF('respostes SINDIC'!$AS143=2022,variables!$F$26))),0)</f>
        <v>5</v>
      </c>
      <c r="X143" s="8">
        <f>IF('respostes SINDIC'!W143=1,(IF('respostes SINDIC'!$AS143=2021,variables!$E$27,IF('respostes SINDIC'!$AS143=2022,variables!$F$27))),0)</f>
        <v>10</v>
      </c>
      <c r="Y143" s="11">
        <f>IF('respostes SINDIC'!X143=1,(IF('respostes SINDIC'!$AS143=2021,variables!$E$28,IF('respostes SINDIC'!$AS143=2022,variables!$F$28))),0)</f>
        <v>0</v>
      </c>
      <c r="Z143" s="11">
        <f>IF('respostes SINDIC'!Y143=1,(IF('respostes SINDIC'!$AS143=2021,variables!$E$29,IF('respostes SINDIC'!$AS143=2022,variables!$F$29))),0)</f>
        <v>30</v>
      </c>
      <c r="AA143" s="18">
        <f>IF('respostes SINDIC'!Z143=1,(IF('respostes SINDIC'!$AS143=2021,variables!$E$30,IF('respostes SINDIC'!$AS143=2022,variables!$F$30))),0)</f>
        <v>25</v>
      </c>
      <c r="AB143" s="18">
        <f>IF('respostes SINDIC'!AA143=1,(IF('respostes SINDIC'!$AS143=2021,variables!$E$31,IF('respostes SINDIC'!$AS143=2022,variables!$F$31))),0)</f>
        <v>25</v>
      </c>
      <c r="AC143" s="18">
        <f>IF('respostes SINDIC'!AB143=1,(IF('respostes SINDIC'!$AS143=2021,variables!$E$32,IF('respostes SINDIC'!$AS143=2022,variables!$F$32))),0)</f>
        <v>25</v>
      </c>
      <c r="AD143" s="18">
        <f>IF('respostes SINDIC'!AC143=1,(IF('respostes SINDIC'!$AS143=2021,variables!$E$33,IF('respostes SINDIC'!$AS143=2022,variables!$F$33))),0)</f>
        <v>0</v>
      </c>
      <c r="AE143" s="20">
        <f>IF('respostes SINDIC'!AD143=1,(IF('respostes SINDIC'!$AS143=2021,variables!$E$34,IF('respostes SINDIC'!$AS143=2022,variables!$F$34))),0)</f>
        <v>0</v>
      </c>
      <c r="AF143" s="20">
        <f>IF('respostes SINDIC'!AE143=1,(IF('respostes SINDIC'!$AS143=2021,variables!$E$35,IF('respostes SINDIC'!$AS143=2022,variables!$F$35))),0)</f>
        <v>0</v>
      </c>
      <c r="AG143" s="20">
        <f>IF('respostes SINDIC'!AF143=1,(IF('respostes SINDIC'!$AS143=2021,variables!$E$36,IF('respostes SINDIC'!$AS143=2022,variables!$F$36))),0)</f>
        <v>0</v>
      </c>
      <c r="AH143" s="20">
        <f>IF('respostes SINDIC'!AG143=1,(IF('respostes SINDIC'!$AS143=2021,variables!$E$37,IF('respostes SINDIC'!$AS143=2022,variables!$F$37))),0)</f>
        <v>0</v>
      </c>
      <c r="AI143" s="14">
        <f>IF('respostes SINDIC'!AH143=1,(IF('respostes SINDIC'!$AS143=2021,variables!$E$38,IF('respostes SINDIC'!$AS143=2022,variables!$F$38))),0)</f>
        <v>25</v>
      </c>
      <c r="AJ143" s="20">
        <f>IF('respostes SINDIC'!AI143=1,(IF('respostes SINDIC'!$AS143=2021,variables!$E$39,IF('respostes SINDIC'!$AS143=2022,variables!$F$39))),0)</f>
        <v>0</v>
      </c>
      <c r="AK143" s="14">
        <f>IF('respostes SINDIC'!AJ143=1,(IF('respostes SINDIC'!$AS143=2021,variables!$E$40,IF('respostes SINDIC'!$AS143=2022,variables!$F$40))),0)</f>
        <v>25</v>
      </c>
      <c r="AL143" s="8">
        <f>IF('respostes SINDIC'!AK143=0,(IF('respostes SINDIC'!$AS143=2021,variables!$E$41,IF('respostes SINDIC'!$AS143=2022,variables!$F$41))),0)</f>
        <v>0</v>
      </c>
      <c r="AM143" s="20">
        <f>IF('respostes SINDIC'!AL143=1,(IF('respostes SINDIC'!$AS143=2021,variables!$E$42,IF('respostes SINDIC'!$AS143=2022,variables!$F$42))),0)</f>
        <v>10</v>
      </c>
      <c r="AN143" s="11">
        <f>IF('respostes SINDIC'!AM143=1,(IF('respostes SINDIC'!$AS143=2021,variables!$E$43,IF('respostes SINDIC'!$AS143=2022,variables!$F$43))),0)</f>
        <v>0</v>
      </c>
      <c r="AO143" s="8">
        <f>IF('respostes SINDIC'!AN143=1,(IF('respostes SINDIC'!$AS143=2021,variables!$E$44,IF('respostes SINDIC'!$AS143=2022,variables!$F$44))),0)</f>
        <v>0</v>
      </c>
      <c r="AP143" s="8">
        <f>IF('respostes SINDIC'!AO143=1,(IF('respostes SINDIC'!$AS143=2021,variables!$E$45,IF('respostes SINDIC'!$AS143=2022,variables!$F$45))),0)</f>
        <v>0</v>
      </c>
      <c r="AQ143" s="20">
        <f>IF('respostes SINDIC'!AP143=1,(IF('respostes SINDIC'!$AS143=2021,variables!$E$46,IF('respostes SINDIC'!$AS143=2022,variables!$F$46))),0)</f>
        <v>0</v>
      </c>
      <c r="AT143">
        <v>2021</v>
      </c>
    </row>
    <row r="144" spans="1:46" x14ac:dyDescent="0.3">
      <c r="A144">
        <v>823030008</v>
      </c>
      <c r="B144" t="str">
        <f>VLOOKUP(A144,'ine i comarca'!$A$1:$H$367,6,0)</f>
        <v>Maresme</v>
      </c>
      <c r="C144" t="s">
        <v>194</v>
      </c>
      <c r="D144" t="s">
        <v>41</v>
      </c>
      <c r="E144" t="s">
        <v>42</v>
      </c>
      <c r="F144" t="s">
        <v>43</v>
      </c>
      <c r="G144" s="8">
        <f>IF('respostes SINDIC'!F144=1,(IF('respostes SINDIC'!$AS144=2021,variables!$E$10,IF('respostes SINDIC'!$AS144=2022,variables!$F$10))),0)</f>
        <v>7.5</v>
      </c>
      <c r="H144" s="8">
        <f>IF('respostes SINDIC'!G144=1,(IF('respostes SINDIC'!$AS144=2021,variables!$E$11,IF('respostes SINDIC'!$AS144=2022,variables!$F$11))),0)</f>
        <v>7.5</v>
      </c>
      <c r="I144" s="14">
        <f>IF('respostes SINDIC'!H144=1,(IF('respostes SINDIC'!$AS144=2021,variables!$E$12,IF('respostes SINDIC'!$AS144=2022,variables!$F$12))),0)</f>
        <v>25</v>
      </c>
      <c r="J144" s="11">
        <f>IF('respostes SINDIC'!I144=1,(IF('respostes SINDIC'!$AS144=2021,variables!$E$13,IF('respostes SINDIC'!$AS144=2022,variables!$F$13))),0)</f>
        <v>2.5</v>
      </c>
      <c r="K144" s="11">
        <f>IF('respostes SINDIC'!J144=1,(IF('respostes SINDIC'!$AS144=2021,variables!$E$14,IF('respostes SINDIC'!$AS144=2022,variables!$F$14))),0)</f>
        <v>0</v>
      </c>
      <c r="L144" s="11">
        <f>IF('respostes SINDIC'!K144=1,(IF('respostes SINDIC'!$AS144=2021,variables!$E$15,IF('respostes SINDIC'!$AS144=2022,variables!$F$15))),0)</f>
        <v>0</v>
      </c>
      <c r="M144" s="11">
        <f>IF('respostes SINDIC'!L144=1,(IF('respostes SINDIC'!$AS144=2021,variables!$E$16,IF('respostes SINDIC'!$AS144=2022,variables!$F$16))),0)</f>
        <v>0</v>
      </c>
      <c r="N144" s="11">
        <f>IF('respostes SINDIC'!M144=1,(IF('respostes SINDIC'!$AS144=2021,variables!$E$17,IF('respostes SINDIC'!$AS144=2022,variables!$F$17))),0)</f>
        <v>0</v>
      </c>
      <c r="O144" s="11">
        <f>IF('respostes SINDIC'!N144="Dintre de termini",(IF('respostes SINDIC'!$AS144=2021,variables!$E$18,IF('respostes SINDIC'!$AS144=2022,variables!$F$18))),0)</f>
        <v>20</v>
      </c>
      <c r="P144" s="16">
        <f>IF('respostes SINDIC'!O144="Null",0,(IF('respostes SINDIC'!$AS144=2021,variables!$E$20,IF('respostes SINDIC'!$AS144=2022,variables!$F$20))))</f>
        <v>25</v>
      </c>
      <c r="Q144" s="16">
        <f>IF('respostes SINDIC'!P144=1,(IF('respostes SINDIC'!$AS144=2021,variables!$E$20,IF('respostes SINDIC'!$AS144=2022,variables!$F$20))),0)</f>
        <v>25</v>
      </c>
      <c r="R144" s="16">
        <f>IF('respostes SINDIC'!Q144=1,(IF('respostes SINDIC'!$AS144=2021,variables!$E$21,IF('respostes SINDIC'!$AS144=2022,variables!$F$21))),0)</f>
        <v>0</v>
      </c>
      <c r="S144" s="16">
        <f>IF('respostes SINDIC'!R144=1,(IF('respostes SINDIC'!$AS144=2021,variables!$E$22,IF('respostes SINDIC'!$AS144=2022,variables!$F$22))),0)</f>
        <v>0</v>
      </c>
      <c r="T144" s="11">
        <f>IF('respostes SINDIC'!S144=1,(IF('respostes SINDIC'!$AS144=2021,variables!$E$23,IF('respostes SINDIC'!$AS144=2022,variables!$F$23))),0)</f>
        <v>35</v>
      </c>
      <c r="U144" s="14">
        <f>IF('respostes SINDIC'!T144=1,(IF('respostes SINDIC'!$AS144=2021,variables!$E$24,IF('respostes SINDIC'!$AS144=2022,variables!$F$24))),0)</f>
        <v>25</v>
      </c>
      <c r="V144" s="8">
        <f>IF('respostes SINDIC'!U144=1,(IF('respostes SINDIC'!$AS144=2021,variables!$E$25,IF('respostes SINDIC'!$AS144=2022,variables!$F$25))),0)</f>
        <v>20</v>
      </c>
      <c r="W144" s="8">
        <f>IF('respostes SINDIC'!V144=1,(IF('respostes SINDIC'!$AS144=2021,variables!$E$26,IF('respostes SINDIC'!$AS144=2022,variables!$F$26))),0)</f>
        <v>5</v>
      </c>
      <c r="X144" s="8">
        <f>IF('respostes SINDIC'!W144=1,(IF('respostes SINDIC'!$AS144=2021,variables!$E$27,IF('respostes SINDIC'!$AS144=2022,variables!$F$27))),0)</f>
        <v>10</v>
      </c>
      <c r="Y144" s="11">
        <f>IF('respostes SINDIC'!X144=1,(IF('respostes SINDIC'!$AS144=2021,variables!$E$28,IF('respostes SINDIC'!$AS144=2022,variables!$F$28))),0)</f>
        <v>0</v>
      </c>
      <c r="Z144" s="11">
        <f>IF('respostes SINDIC'!Y144=1,(IF('respostes SINDIC'!$AS144=2021,variables!$E$29,IF('respostes SINDIC'!$AS144=2022,variables!$F$29))),0)</f>
        <v>30</v>
      </c>
      <c r="AA144" s="18">
        <f>IF('respostes SINDIC'!Z144=1,(IF('respostes SINDIC'!$AS144=2021,variables!$E$30,IF('respostes SINDIC'!$AS144=2022,variables!$F$30))),0)</f>
        <v>25</v>
      </c>
      <c r="AB144" s="18">
        <f>IF('respostes SINDIC'!AA144=1,(IF('respostes SINDIC'!$AS144=2021,variables!$E$31,IF('respostes SINDIC'!$AS144=2022,variables!$F$31))),0)</f>
        <v>0</v>
      </c>
      <c r="AC144" s="18">
        <f>IF('respostes SINDIC'!AB144=1,(IF('respostes SINDIC'!$AS144=2021,variables!$E$32,IF('respostes SINDIC'!$AS144=2022,variables!$F$32))),0)</f>
        <v>25</v>
      </c>
      <c r="AD144" s="18">
        <f>IF('respostes SINDIC'!AC144=1,(IF('respostes SINDIC'!$AS144=2021,variables!$E$33,IF('respostes SINDIC'!$AS144=2022,variables!$F$33))),0)</f>
        <v>0</v>
      </c>
      <c r="AE144" s="20">
        <f>IF('respostes SINDIC'!AD144=1,(IF('respostes SINDIC'!$AS144=2021,variables!$E$34,IF('respostes SINDIC'!$AS144=2022,variables!$F$34))),0)</f>
        <v>0</v>
      </c>
      <c r="AF144" s="20">
        <f>IF('respostes SINDIC'!AE144=1,(IF('respostes SINDIC'!$AS144=2021,variables!$E$35,IF('respostes SINDIC'!$AS144=2022,variables!$F$35))),0)</f>
        <v>20</v>
      </c>
      <c r="AG144" s="20">
        <f>IF('respostes SINDIC'!AF144=1,(IF('respostes SINDIC'!$AS144=2021,variables!$E$36,IF('respostes SINDIC'!$AS144=2022,variables!$F$36))),0)</f>
        <v>0</v>
      </c>
      <c r="AH144" s="20">
        <f>IF('respostes SINDIC'!AG144=1,(IF('respostes SINDIC'!$AS144=2021,variables!$E$37,IF('respostes SINDIC'!$AS144=2022,variables!$F$37))),0)</f>
        <v>10</v>
      </c>
      <c r="AI144" s="14">
        <f>IF('respostes SINDIC'!AH144=1,(IF('respostes SINDIC'!$AS144=2021,variables!$E$38,IF('respostes SINDIC'!$AS144=2022,variables!$F$38))),0)</f>
        <v>25</v>
      </c>
      <c r="AJ144" s="20">
        <f>IF('respostes SINDIC'!AI144=1,(IF('respostes SINDIC'!$AS144=2021,variables!$E$39,IF('respostes SINDIC'!$AS144=2022,variables!$F$39))),0)</f>
        <v>20</v>
      </c>
      <c r="AK144" s="14">
        <f>IF('respostes SINDIC'!AJ144=1,(IF('respostes SINDIC'!$AS144=2021,variables!$E$40,IF('respostes SINDIC'!$AS144=2022,variables!$F$40))),0)</f>
        <v>25</v>
      </c>
      <c r="AL144" s="8">
        <f>IF('respostes SINDIC'!AK144=0,(IF('respostes SINDIC'!$AS144=2021,variables!$E$41,IF('respostes SINDIC'!$AS144=2022,variables!$F$41))),0)</f>
        <v>0</v>
      </c>
      <c r="AM144" s="20">
        <f>IF('respostes SINDIC'!AL144=1,(IF('respostes SINDIC'!$AS144=2021,variables!$E$42,IF('respostes SINDIC'!$AS144=2022,variables!$F$42))),0)</f>
        <v>10</v>
      </c>
      <c r="AN144" s="11">
        <f>IF('respostes SINDIC'!AM144=1,(IF('respostes SINDIC'!$AS144=2021,variables!$E$43,IF('respostes SINDIC'!$AS144=2022,variables!$F$43))),0)</f>
        <v>0</v>
      </c>
      <c r="AO144" s="8">
        <f>IF('respostes SINDIC'!AN144=1,(IF('respostes SINDIC'!$AS144=2021,variables!$E$44,IF('respostes SINDIC'!$AS144=2022,variables!$F$44))),0)</f>
        <v>0</v>
      </c>
      <c r="AP144" s="8">
        <f>IF('respostes SINDIC'!AO144=1,(IF('respostes SINDIC'!$AS144=2021,variables!$E$45,IF('respostes SINDIC'!$AS144=2022,variables!$F$45))),0)</f>
        <v>0</v>
      </c>
      <c r="AQ144" s="20">
        <f>IF('respostes SINDIC'!AP144=1,(IF('respostes SINDIC'!$AS144=2021,variables!$E$46,IF('respostes SINDIC'!$AS144=2022,variables!$F$46))),0)</f>
        <v>0</v>
      </c>
      <c r="AT144">
        <v>2021</v>
      </c>
    </row>
    <row r="145" spans="1:46" x14ac:dyDescent="0.3">
      <c r="A145">
        <v>817270005</v>
      </c>
      <c r="B145" t="str">
        <f>VLOOKUP(A145,'ine i comarca'!$A$1:$H$367,6,0)</f>
        <v>Maresme</v>
      </c>
      <c r="C145" t="s">
        <v>195</v>
      </c>
      <c r="D145" t="s">
        <v>41</v>
      </c>
      <c r="E145" t="s">
        <v>42</v>
      </c>
      <c r="F145" t="s">
        <v>68</v>
      </c>
      <c r="G145" s="8">
        <f>IF('respostes SINDIC'!F145=1,(IF('respostes SINDIC'!$AS145=2021,variables!$E$10,IF('respostes SINDIC'!$AS145=2022,variables!$F$10))),0)</f>
        <v>7.5</v>
      </c>
      <c r="H145" s="8">
        <f>IF('respostes SINDIC'!G145=1,(IF('respostes SINDIC'!$AS145=2021,variables!$E$11,IF('respostes SINDIC'!$AS145=2022,variables!$F$11))),0)</f>
        <v>7.5</v>
      </c>
      <c r="I145" s="14">
        <f>IF('respostes SINDIC'!H145=1,(IF('respostes SINDIC'!$AS145=2021,variables!$E$12,IF('respostes SINDIC'!$AS145=2022,variables!$F$12))),0)</f>
        <v>25</v>
      </c>
      <c r="J145" s="11">
        <f>IF('respostes SINDIC'!I145=1,(IF('respostes SINDIC'!$AS145=2021,variables!$E$13,IF('respostes SINDIC'!$AS145=2022,variables!$F$13))),0)</f>
        <v>2.5</v>
      </c>
      <c r="K145" s="11">
        <f>IF('respostes SINDIC'!J145=1,(IF('respostes SINDIC'!$AS145=2021,variables!$E$14,IF('respostes SINDIC'!$AS145=2022,variables!$F$14))),0)</f>
        <v>0</v>
      </c>
      <c r="L145" s="11">
        <f>IF('respostes SINDIC'!K145=1,(IF('respostes SINDIC'!$AS145=2021,variables!$E$15,IF('respostes SINDIC'!$AS145=2022,variables!$F$15))),0)</f>
        <v>0</v>
      </c>
      <c r="M145" s="11">
        <f>IF('respostes SINDIC'!L145=1,(IF('respostes SINDIC'!$AS145=2021,variables!$E$16,IF('respostes SINDIC'!$AS145=2022,variables!$F$16))),0)</f>
        <v>0</v>
      </c>
      <c r="N145" s="11">
        <f>IF('respostes SINDIC'!M145=1,(IF('respostes SINDIC'!$AS145=2021,variables!$E$17,IF('respostes SINDIC'!$AS145=2022,variables!$F$17))),0)</f>
        <v>0</v>
      </c>
      <c r="O145" s="11">
        <f>IF('respostes SINDIC'!N145="Dintre de termini",(IF('respostes SINDIC'!$AS145=2021,variables!$E$18,IF('respostes SINDIC'!$AS145=2022,variables!$F$18))),0)</f>
        <v>20</v>
      </c>
      <c r="P145" s="16">
        <f>IF('respostes SINDIC'!O145="Null",0,(IF('respostes SINDIC'!$AS145=2021,variables!$E$20,IF('respostes SINDIC'!$AS145=2022,variables!$F$20))))</f>
        <v>25</v>
      </c>
      <c r="Q145" s="16">
        <f>IF('respostes SINDIC'!P145=1,(IF('respostes SINDIC'!$AS145=2021,variables!$E$20,IF('respostes SINDIC'!$AS145=2022,variables!$F$20))),0)</f>
        <v>0</v>
      </c>
      <c r="R145" s="16">
        <f>IF('respostes SINDIC'!Q145=1,(IF('respostes SINDIC'!$AS145=2021,variables!$E$21,IF('respostes SINDIC'!$AS145=2022,variables!$F$21))),0)</f>
        <v>0</v>
      </c>
      <c r="S145" s="16">
        <f>IF('respostes SINDIC'!R145=1,(IF('respostes SINDIC'!$AS145=2021,variables!$E$22,IF('respostes SINDIC'!$AS145=2022,variables!$F$22))),0)</f>
        <v>0</v>
      </c>
      <c r="T145" s="11">
        <f>IF('respostes SINDIC'!S145=1,(IF('respostes SINDIC'!$AS145=2021,variables!$E$23,IF('respostes SINDIC'!$AS145=2022,variables!$F$23))),0)</f>
        <v>35</v>
      </c>
      <c r="U145" s="14">
        <f>IF('respostes SINDIC'!T145=1,(IF('respostes SINDIC'!$AS145=2021,variables!$E$24,IF('respostes SINDIC'!$AS145=2022,variables!$F$24))),0)</f>
        <v>25</v>
      </c>
      <c r="V145" s="8">
        <f>IF('respostes SINDIC'!U145=1,(IF('respostes SINDIC'!$AS145=2021,variables!$E$25,IF('respostes SINDIC'!$AS145=2022,variables!$F$25))),0)</f>
        <v>20</v>
      </c>
      <c r="W145" s="8">
        <f>IF('respostes SINDIC'!V145=1,(IF('respostes SINDIC'!$AS145=2021,variables!$E$26,IF('respostes SINDIC'!$AS145=2022,variables!$F$26))),0)</f>
        <v>5</v>
      </c>
      <c r="X145" s="8">
        <f>IF('respostes SINDIC'!W145=1,(IF('respostes SINDIC'!$AS145=2021,variables!$E$27,IF('respostes SINDIC'!$AS145=2022,variables!$F$27))),0)</f>
        <v>10</v>
      </c>
      <c r="Y145" s="11">
        <f>IF('respostes SINDIC'!X145=1,(IF('respostes SINDIC'!$AS145=2021,variables!$E$28,IF('respostes SINDIC'!$AS145=2022,variables!$F$28))),0)</f>
        <v>0</v>
      </c>
      <c r="Z145" s="11">
        <f>IF('respostes SINDIC'!Y145=1,(IF('respostes SINDIC'!$AS145=2021,variables!$E$29,IF('respostes SINDIC'!$AS145=2022,variables!$F$29))),0)</f>
        <v>30</v>
      </c>
      <c r="AA145" s="18">
        <f>IF('respostes SINDIC'!Z145=1,(IF('respostes SINDIC'!$AS145=2021,variables!$E$30,IF('respostes SINDIC'!$AS145=2022,variables!$F$30))),0)</f>
        <v>0</v>
      </c>
      <c r="AB145" s="18">
        <f>IF('respostes SINDIC'!AA145=1,(IF('respostes SINDIC'!$AS145=2021,variables!$E$31,IF('respostes SINDIC'!$AS145=2022,variables!$F$31))),0)</f>
        <v>25</v>
      </c>
      <c r="AC145" s="18">
        <f>IF('respostes SINDIC'!AB145=1,(IF('respostes SINDIC'!$AS145=2021,variables!$E$32,IF('respostes SINDIC'!$AS145=2022,variables!$F$32))),0)</f>
        <v>25</v>
      </c>
      <c r="AD145" s="18">
        <f>IF('respostes SINDIC'!AC145=1,(IF('respostes SINDIC'!$AS145=2021,variables!$E$33,IF('respostes SINDIC'!$AS145=2022,variables!$F$33))),0)</f>
        <v>0</v>
      </c>
      <c r="AE145" s="20">
        <f>IF('respostes SINDIC'!AD145=1,(IF('respostes SINDIC'!$AS145=2021,variables!$E$34,IF('respostes SINDIC'!$AS145=2022,variables!$F$34))),0)</f>
        <v>0</v>
      </c>
      <c r="AF145" s="20">
        <f>IF('respostes SINDIC'!AE145=1,(IF('respostes SINDIC'!$AS145=2021,variables!$E$35,IF('respostes SINDIC'!$AS145=2022,variables!$F$35))),0)</f>
        <v>0</v>
      </c>
      <c r="AG145" s="20">
        <f>IF('respostes SINDIC'!AF145=1,(IF('respostes SINDIC'!$AS145=2021,variables!$E$36,IF('respostes SINDIC'!$AS145=2022,variables!$F$36))),0)</f>
        <v>0</v>
      </c>
      <c r="AH145" s="20">
        <f>IF('respostes SINDIC'!AG145=1,(IF('respostes SINDIC'!$AS145=2021,variables!$E$37,IF('respostes SINDIC'!$AS145=2022,variables!$F$37))),0)</f>
        <v>10</v>
      </c>
      <c r="AI145" s="14">
        <f>IF('respostes SINDIC'!AH145=1,(IF('respostes SINDIC'!$AS145=2021,variables!$E$38,IF('respostes SINDIC'!$AS145=2022,variables!$F$38))),0)</f>
        <v>25</v>
      </c>
      <c r="AJ145" s="20">
        <f>IF('respostes SINDIC'!AI145=1,(IF('respostes SINDIC'!$AS145=2021,variables!$E$39,IF('respostes SINDIC'!$AS145=2022,variables!$F$39))),0)</f>
        <v>20</v>
      </c>
      <c r="AK145" s="14">
        <f>IF('respostes SINDIC'!AJ145=1,(IF('respostes SINDIC'!$AS145=2021,variables!$E$40,IF('respostes SINDIC'!$AS145=2022,variables!$F$40))),0)</f>
        <v>25</v>
      </c>
      <c r="AL145" s="8">
        <f>IF('respostes SINDIC'!AK145=0,(IF('respostes SINDIC'!$AS145=2021,variables!$E$41,IF('respostes SINDIC'!$AS145=2022,variables!$F$41))),0)</f>
        <v>20</v>
      </c>
      <c r="AM145" s="20">
        <f>IF('respostes SINDIC'!AL145=1,(IF('respostes SINDIC'!$AS145=2021,variables!$E$42,IF('respostes SINDIC'!$AS145=2022,variables!$F$42))),0)</f>
        <v>10</v>
      </c>
      <c r="AN145" s="11">
        <f>IF('respostes SINDIC'!AM145=1,(IF('respostes SINDIC'!$AS145=2021,variables!$E$43,IF('respostes SINDIC'!$AS145=2022,variables!$F$43))),0)</f>
        <v>0</v>
      </c>
      <c r="AO145" s="8">
        <f>IF('respostes SINDIC'!AN145=1,(IF('respostes SINDIC'!$AS145=2021,variables!$E$44,IF('respostes SINDIC'!$AS145=2022,variables!$F$44))),0)</f>
        <v>10</v>
      </c>
      <c r="AP145" s="8">
        <f>IF('respostes SINDIC'!AO145=1,(IF('respostes SINDIC'!$AS145=2021,variables!$E$45,IF('respostes SINDIC'!$AS145=2022,variables!$F$45))),0)</f>
        <v>20</v>
      </c>
      <c r="AQ145" s="20">
        <f>IF('respostes SINDIC'!AP145=1,(IF('respostes SINDIC'!$AS145=2021,variables!$E$46,IF('respostes SINDIC'!$AS145=2022,variables!$F$46))),0)</f>
        <v>0</v>
      </c>
      <c r="AT145">
        <v>2021</v>
      </c>
    </row>
    <row r="146" spans="1:46" x14ac:dyDescent="0.3">
      <c r="A146">
        <v>817480001</v>
      </c>
      <c r="B146" t="str">
        <f>VLOOKUP(A146,'ine i comarca'!$A$1:$H$367,6,0)</f>
        <v>Alt Penedès</v>
      </c>
      <c r="C146" t="s">
        <v>196</v>
      </c>
      <c r="D146" t="s">
        <v>41</v>
      </c>
      <c r="E146" t="s">
        <v>42</v>
      </c>
      <c r="F146" t="s">
        <v>48</v>
      </c>
      <c r="G146" s="8">
        <f>IF('respostes SINDIC'!F146=1,(IF('respostes SINDIC'!$AS146=2021,variables!$E$10,IF('respostes SINDIC'!$AS146=2022,variables!$F$10))),0)</f>
        <v>7.5</v>
      </c>
      <c r="H146" s="8">
        <f>IF('respostes SINDIC'!G146=1,(IF('respostes SINDIC'!$AS146=2021,variables!$E$11,IF('respostes SINDIC'!$AS146=2022,variables!$F$11))),0)</f>
        <v>7.5</v>
      </c>
      <c r="I146" s="14">
        <f>IF('respostes SINDIC'!H146=1,(IF('respostes SINDIC'!$AS146=2021,variables!$E$12,IF('respostes SINDIC'!$AS146=2022,variables!$F$12))),0)</f>
        <v>0</v>
      </c>
      <c r="J146" s="11">
        <f>IF('respostes SINDIC'!I146=1,(IF('respostes SINDIC'!$AS146=2021,variables!$E$13,IF('respostes SINDIC'!$AS146=2022,variables!$F$13))),0)</f>
        <v>2.5</v>
      </c>
      <c r="K146" s="11">
        <f>IF('respostes SINDIC'!J146=1,(IF('respostes SINDIC'!$AS146=2021,variables!$E$14,IF('respostes SINDIC'!$AS146=2022,variables!$F$14))),0)</f>
        <v>0</v>
      </c>
      <c r="L146" s="11">
        <f>IF('respostes SINDIC'!K146=1,(IF('respostes SINDIC'!$AS146=2021,variables!$E$15,IF('respostes SINDIC'!$AS146=2022,variables!$F$15))),0)</f>
        <v>0</v>
      </c>
      <c r="M146" s="11">
        <f>IF('respostes SINDIC'!L146=1,(IF('respostes SINDIC'!$AS146=2021,variables!$E$16,IF('respostes SINDIC'!$AS146=2022,variables!$F$16))),0)</f>
        <v>0</v>
      </c>
      <c r="N146" s="11">
        <f>IF('respostes SINDIC'!M146=1,(IF('respostes SINDIC'!$AS146=2021,variables!$E$17,IF('respostes SINDIC'!$AS146=2022,variables!$F$17))),0)</f>
        <v>0</v>
      </c>
      <c r="O146" s="11">
        <f>IF('respostes SINDIC'!N146="Dintre de termini",(IF('respostes SINDIC'!$AS146=2021,variables!$E$18,IF('respostes SINDIC'!$AS146=2022,variables!$F$18))),0)</f>
        <v>20</v>
      </c>
      <c r="P146" s="16">
        <f>IF('respostes SINDIC'!O146="Null",0,(IF('respostes SINDIC'!$AS146=2021,variables!$E$20,IF('respostes SINDIC'!$AS146=2022,variables!$F$20))))</f>
        <v>25</v>
      </c>
      <c r="Q146" s="16">
        <f>IF('respostes SINDIC'!P146=1,(IF('respostes SINDIC'!$AS146=2021,variables!$E$20,IF('respostes SINDIC'!$AS146=2022,variables!$F$20))),0)</f>
        <v>25</v>
      </c>
      <c r="R146" s="16">
        <f>IF('respostes SINDIC'!Q146=1,(IF('respostes SINDIC'!$AS146=2021,variables!$E$21,IF('respostes SINDIC'!$AS146=2022,variables!$F$21))),0)</f>
        <v>0</v>
      </c>
      <c r="S146" s="16">
        <f>IF('respostes SINDIC'!R146=1,(IF('respostes SINDIC'!$AS146=2021,variables!$E$22,IF('respostes SINDIC'!$AS146=2022,variables!$F$22))),0)</f>
        <v>0</v>
      </c>
      <c r="T146" s="11">
        <f>IF('respostes SINDIC'!S146=1,(IF('respostes SINDIC'!$AS146=2021,variables!$E$23,IF('respostes SINDIC'!$AS146=2022,variables!$F$23))),0)</f>
        <v>35</v>
      </c>
      <c r="U146" s="14">
        <f>IF('respostes SINDIC'!T146=1,(IF('respostes SINDIC'!$AS146=2021,variables!$E$24,IF('respostes SINDIC'!$AS146=2022,variables!$F$24))),0)</f>
        <v>25</v>
      </c>
      <c r="V146" s="8">
        <f>IF('respostes SINDIC'!U146=1,(IF('respostes SINDIC'!$AS146=2021,variables!$E$25,IF('respostes SINDIC'!$AS146=2022,variables!$F$25))),0)</f>
        <v>20</v>
      </c>
      <c r="W146" s="8">
        <f>IF('respostes SINDIC'!V146=1,(IF('respostes SINDIC'!$AS146=2021,variables!$E$26,IF('respostes SINDIC'!$AS146=2022,variables!$F$26))),0)</f>
        <v>5</v>
      </c>
      <c r="X146" s="8">
        <f>IF('respostes SINDIC'!W146=1,(IF('respostes SINDIC'!$AS146=2021,variables!$E$27,IF('respostes SINDIC'!$AS146=2022,variables!$F$27))),0)</f>
        <v>10</v>
      </c>
      <c r="Y146" s="11">
        <f>IF('respostes SINDIC'!X146=1,(IF('respostes SINDIC'!$AS146=2021,variables!$E$28,IF('respostes SINDIC'!$AS146=2022,variables!$F$28))),0)</f>
        <v>0</v>
      </c>
      <c r="Z146" s="11">
        <f>IF('respostes SINDIC'!Y146=1,(IF('respostes SINDIC'!$AS146=2021,variables!$E$29,IF('respostes SINDIC'!$AS146=2022,variables!$F$29))),0)</f>
        <v>30</v>
      </c>
      <c r="AA146" s="18">
        <f>IF('respostes SINDIC'!Z146=1,(IF('respostes SINDIC'!$AS146=2021,variables!$E$30,IF('respostes SINDIC'!$AS146=2022,variables!$F$30))),0)</f>
        <v>25</v>
      </c>
      <c r="AB146" s="18">
        <f>IF('respostes SINDIC'!AA146=1,(IF('respostes SINDIC'!$AS146=2021,variables!$E$31,IF('respostes SINDIC'!$AS146=2022,variables!$F$31))),0)</f>
        <v>0</v>
      </c>
      <c r="AC146" s="18">
        <f>IF('respostes SINDIC'!AB146=1,(IF('respostes SINDIC'!$AS146=2021,variables!$E$32,IF('respostes SINDIC'!$AS146=2022,variables!$F$32))),0)</f>
        <v>0</v>
      </c>
      <c r="AD146" s="18">
        <f>IF('respostes SINDIC'!AC146=1,(IF('respostes SINDIC'!$AS146=2021,variables!$E$33,IF('respostes SINDIC'!$AS146=2022,variables!$F$33))),0)</f>
        <v>0</v>
      </c>
      <c r="AE146" s="20">
        <f>IF('respostes SINDIC'!AD146=1,(IF('respostes SINDIC'!$AS146=2021,variables!$E$34,IF('respostes SINDIC'!$AS146=2022,variables!$F$34))),0)</f>
        <v>0</v>
      </c>
      <c r="AF146" s="20">
        <f>IF('respostes SINDIC'!AE146=1,(IF('respostes SINDIC'!$AS146=2021,variables!$E$35,IF('respostes SINDIC'!$AS146=2022,variables!$F$35))),0)</f>
        <v>0</v>
      </c>
      <c r="AG146" s="20">
        <f>IF('respostes SINDIC'!AF146=1,(IF('respostes SINDIC'!$AS146=2021,variables!$E$36,IF('respostes SINDIC'!$AS146=2022,variables!$F$36))),0)</f>
        <v>0</v>
      </c>
      <c r="AH146" s="20">
        <f>IF('respostes SINDIC'!AG146=1,(IF('respostes SINDIC'!$AS146=2021,variables!$E$37,IF('respostes SINDIC'!$AS146=2022,variables!$F$37))),0)</f>
        <v>0</v>
      </c>
      <c r="AI146" s="14">
        <f>IF('respostes SINDIC'!AH146=1,(IF('respostes SINDIC'!$AS146=2021,variables!$E$38,IF('respostes SINDIC'!$AS146=2022,variables!$F$38))),0)</f>
        <v>25</v>
      </c>
      <c r="AJ146" s="20">
        <f>IF('respostes SINDIC'!AI146=1,(IF('respostes SINDIC'!$AS146=2021,variables!$E$39,IF('respostes SINDIC'!$AS146=2022,variables!$F$39))),0)</f>
        <v>0</v>
      </c>
      <c r="AK146" s="14">
        <f>IF('respostes SINDIC'!AJ146=1,(IF('respostes SINDIC'!$AS146=2021,variables!$E$40,IF('respostes SINDIC'!$AS146=2022,variables!$F$40))),0)</f>
        <v>25</v>
      </c>
      <c r="AL146" s="8">
        <f>IF('respostes SINDIC'!AK146=0,(IF('respostes SINDIC'!$AS146=2021,variables!$E$41,IF('respostes SINDIC'!$AS146=2022,variables!$F$41))),0)</f>
        <v>0</v>
      </c>
      <c r="AM146" s="20">
        <f>IF('respostes SINDIC'!AL146=1,(IF('respostes SINDIC'!$AS146=2021,variables!$E$42,IF('respostes SINDIC'!$AS146=2022,variables!$F$42))),0)</f>
        <v>10</v>
      </c>
      <c r="AN146" s="11">
        <f>IF('respostes SINDIC'!AM146=1,(IF('respostes SINDIC'!$AS146=2021,variables!$E$43,IF('respostes SINDIC'!$AS146=2022,variables!$F$43))),0)</f>
        <v>0</v>
      </c>
      <c r="AO146" s="8">
        <f>IF('respostes SINDIC'!AN146=1,(IF('respostes SINDIC'!$AS146=2021,variables!$E$44,IF('respostes SINDIC'!$AS146=2022,variables!$F$44))),0)</f>
        <v>0</v>
      </c>
      <c r="AP146" s="8">
        <f>IF('respostes SINDIC'!AO146=1,(IF('respostes SINDIC'!$AS146=2021,variables!$E$45,IF('respostes SINDIC'!$AS146=2022,variables!$F$45))),0)</f>
        <v>0</v>
      </c>
      <c r="AQ146" s="20">
        <f>IF('respostes SINDIC'!AP146=1,(IF('respostes SINDIC'!$AS146=2021,variables!$E$46,IF('respostes SINDIC'!$AS146=2022,variables!$F$46))),0)</f>
        <v>0</v>
      </c>
      <c r="AT146">
        <v>2021</v>
      </c>
    </row>
    <row r="147" spans="1:46" x14ac:dyDescent="0.3">
      <c r="A147">
        <v>817510007</v>
      </c>
      <c r="B147" t="str">
        <f>VLOOKUP(A147,'ine i comarca'!$A$1:$H$367,6,0)</f>
        <v>Berguedà</v>
      </c>
      <c r="C147" t="s">
        <v>197</v>
      </c>
      <c r="D147" t="s">
        <v>41</v>
      </c>
      <c r="E147" t="s">
        <v>42</v>
      </c>
      <c r="F147" t="s">
        <v>48</v>
      </c>
      <c r="G147" s="8">
        <f>IF('respostes SINDIC'!F147=1,(IF('respostes SINDIC'!$AS147=2021,variables!$E$10,IF('respostes SINDIC'!$AS147=2022,variables!$F$10))),0)</f>
        <v>7.5</v>
      </c>
      <c r="H147" s="8">
        <f>IF('respostes SINDIC'!G147=1,(IF('respostes SINDIC'!$AS147=2021,variables!$E$11,IF('respostes SINDIC'!$AS147=2022,variables!$F$11))),0)</f>
        <v>7.5</v>
      </c>
      <c r="I147" s="14">
        <f>IF('respostes SINDIC'!H147=1,(IF('respostes SINDIC'!$AS147=2021,variables!$E$12,IF('respostes SINDIC'!$AS147=2022,variables!$F$12))),0)</f>
        <v>25</v>
      </c>
      <c r="J147" s="11">
        <f>IF('respostes SINDIC'!I147=1,(IF('respostes SINDIC'!$AS147=2021,variables!$E$13,IF('respostes SINDIC'!$AS147=2022,variables!$F$13))),0)</f>
        <v>2.5</v>
      </c>
      <c r="K147" s="11">
        <f>IF('respostes SINDIC'!J147=1,(IF('respostes SINDIC'!$AS147=2021,variables!$E$14,IF('respostes SINDIC'!$AS147=2022,variables!$F$14))),0)</f>
        <v>0</v>
      </c>
      <c r="L147" s="11">
        <f>IF('respostes SINDIC'!K147=1,(IF('respostes SINDIC'!$AS147=2021,variables!$E$15,IF('respostes SINDIC'!$AS147=2022,variables!$F$15))),0)</f>
        <v>0</v>
      </c>
      <c r="M147" s="11">
        <f>IF('respostes SINDIC'!L147=1,(IF('respostes SINDIC'!$AS147=2021,variables!$E$16,IF('respostes SINDIC'!$AS147=2022,variables!$F$16))),0)</f>
        <v>0</v>
      </c>
      <c r="N147" s="11">
        <f>IF('respostes SINDIC'!M147=1,(IF('respostes SINDIC'!$AS147=2021,variables!$E$17,IF('respostes SINDIC'!$AS147=2022,variables!$F$17))),0)</f>
        <v>0</v>
      </c>
      <c r="O147" s="11">
        <f>IF('respostes SINDIC'!N147="Dintre de termini",(IF('respostes SINDIC'!$AS147=2021,variables!$E$18,IF('respostes SINDIC'!$AS147=2022,variables!$F$18))),0)</f>
        <v>20</v>
      </c>
      <c r="P147" s="16">
        <f>IF('respostes SINDIC'!O147="Null",0,(IF('respostes SINDIC'!$AS147=2021,variables!$E$20,IF('respostes SINDIC'!$AS147=2022,variables!$F$20))))</f>
        <v>25</v>
      </c>
      <c r="Q147" s="16">
        <f>IF('respostes SINDIC'!P147=1,(IF('respostes SINDIC'!$AS147=2021,variables!$E$20,IF('respostes SINDIC'!$AS147=2022,variables!$F$20))),0)</f>
        <v>25</v>
      </c>
      <c r="R147" s="16">
        <f>IF('respostes SINDIC'!Q147=1,(IF('respostes SINDIC'!$AS147=2021,variables!$E$21,IF('respostes SINDIC'!$AS147=2022,variables!$F$21))),0)</f>
        <v>0</v>
      </c>
      <c r="S147" s="16">
        <f>IF('respostes SINDIC'!R147=1,(IF('respostes SINDIC'!$AS147=2021,variables!$E$22,IF('respostes SINDIC'!$AS147=2022,variables!$F$22))),0)</f>
        <v>0</v>
      </c>
      <c r="T147" s="11">
        <f>IF('respostes SINDIC'!S147=1,(IF('respostes SINDIC'!$AS147=2021,variables!$E$23,IF('respostes SINDIC'!$AS147=2022,variables!$F$23))),0)</f>
        <v>35</v>
      </c>
      <c r="U147" s="14">
        <f>IF('respostes SINDIC'!T147=1,(IF('respostes SINDIC'!$AS147=2021,variables!$E$24,IF('respostes SINDIC'!$AS147=2022,variables!$F$24))),0)</f>
        <v>0</v>
      </c>
      <c r="V147" s="8">
        <f>IF('respostes SINDIC'!U147=1,(IF('respostes SINDIC'!$AS147=2021,variables!$E$25,IF('respostes SINDIC'!$AS147=2022,variables!$F$25))),0)</f>
        <v>0</v>
      </c>
      <c r="W147" s="8">
        <f>IF('respostes SINDIC'!V147=1,(IF('respostes SINDIC'!$AS147=2021,variables!$E$26,IF('respostes SINDIC'!$AS147=2022,variables!$F$26))),0)</f>
        <v>5</v>
      </c>
      <c r="X147" s="8">
        <f>IF('respostes SINDIC'!W147=1,(IF('respostes SINDIC'!$AS147=2021,variables!$E$27,IF('respostes SINDIC'!$AS147=2022,variables!$F$27))),0)</f>
        <v>10</v>
      </c>
      <c r="Y147" s="11">
        <f>IF('respostes SINDIC'!X147=1,(IF('respostes SINDIC'!$AS147=2021,variables!$E$28,IF('respostes SINDIC'!$AS147=2022,variables!$F$28))),0)</f>
        <v>0</v>
      </c>
      <c r="Z147" s="11">
        <f>IF('respostes SINDIC'!Y147=1,(IF('respostes SINDIC'!$AS147=2021,variables!$E$29,IF('respostes SINDIC'!$AS147=2022,variables!$F$29))),0)</f>
        <v>30</v>
      </c>
      <c r="AA147" s="18">
        <f>IF('respostes SINDIC'!Z147=1,(IF('respostes SINDIC'!$AS147=2021,variables!$E$30,IF('respostes SINDIC'!$AS147=2022,variables!$F$30))),0)</f>
        <v>25</v>
      </c>
      <c r="AB147" s="18">
        <f>IF('respostes SINDIC'!AA147=1,(IF('respostes SINDIC'!$AS147=2021,variables!$E$31,IF('respostes SINDIC'!$AS147=2022,variables!$F$31))),0)</f>
        <v>0</v>
      </c>
      <c r="AC147" s="18">
        <f>IF('respostes SINDIC'!AB147=1,(IF('respostes SINDIC'!$AS147=2021,variables!$E$32,IF('respostes SINDIC'!$AS147=2022,variables!$F$32))),0)</f>
        <v>0</v>
      </c>
      <c r="AD147" s="18">
        <f>IF('respostes SINDIC'!AC147=1,(IF('respostes SINDIC'!$AS147=2021,variables!$E$33,IF('respostes SINDIC'!$AS147=2022,variables!$F$33))),0)</f>
        <v>0</v>
      </c>
      <c r="AE147" s="20">
        <f>IF('respostes SINDIC'!AD147=1,(IF('respostes SINDIC'!$AS147=2021,variables!$E$34,IF('respostes SINDIC'!$AS147=2022,variables!$F$34))),0)</f>
        <v>0</v>
      </c>
      <c r="AF147" s="20">
        <f>IF('respostes SINDIC'!AE147=1,(IF('respostes SINDIC'!$AS147=2021,variables!$E$35,IF('respostes SINDIC'!$AS147=2022,variables!$F$35))),0)</f>
        <v>0</v>
      </c>
      <c r="AG147" s="20">
        <f>IF('respostes SINDIC'!AF147=1,(IF('respostes SINDIC'!$AS147=2021,variables!$E$36,IF('respostes SINDIC'!$AS147=2022,variables!$F$36))),0)</f>
        <v>0</v>
      </c>
      <c r="AH147" s="20">
        <f>IF('respostes SINDIC'!AG147=1,(IF('respostes SINDIC'!$AS147=2021,variables!$E$37,IF('respostes SINDIC'!$AS147=2022,variables!$F$37))),0)</f>
        <v>0</v>
      </c>
      <c r="AI147" s="14">
        <f>IF('respostes SINDIC'!AH147=1,(IF('respostes SINDIC'!$AS147=2021,variables!$E$38,IF('respostes SINDIC'!$AS147=2022,variables!$F$38))),0)</f>
        <v>25</v>
      </c>
      <c r="AJ147" s="20">
        <f>IF('respostes SINDIC'!AI147=1,(IF('respostes SINDIC'!$AS147=2021,variables!$E$39,IF('respostes SINDIC'!$AS147=2022,variables!$F$39))),0)</f>
        <v>0</v>
      </c>
      <c r="AK147" s="14">
        <f>IF('respostes SINDIC'!AJ147=1,(IF('respostes SINDIC'!$AS147=2021,variables!$E$40,IF('respostes SINDIC'!$AS147=2022,variables!$F$40))),0)</f>
        <v>25</v>
      </c>
      <c r="AL147" s="8">
        <f>IF('respostes SINDIC'!AK147=0,(IF('respostes SINDIC'!$AS147=2021,variables!$E$41,IF('respostes SINDIC'!$AS147=2022,variables!$F$41))),0)</f>
        <v>20</v>
      </c>
      <c r="AM147" s="20">
        <f>IF('respostes SINDIC'!AL147=1,(IF('respostes SINDIC'!$AS147=2021,variables!$E$42,IF('respostes SINDIC'!$AS147=2022,variables!$F$42))),0)</f>
        <v>10</v>
      </c>
      <c r="AN147" s="11">
        <f>IF('respostes SINDIC'!AM147=1,(IF('respostes SINDIC'!$AS147=2021,variables!$E$43,IF('respostes SINDIC'!$AS147=2022,variables!$F$43))),0)</f>
        <v>0</v>
      </c>
      <c r="AO147" s="8">
        <f>IF('respostes SINDIC'!AN147=1,(IF('respostes SINDIC'!$AS147=2021,variables!$E$44,IF('respostes SINDIC'!$AS147=2022,variables!$F$44))),0)</f>
        <v>0</v>
      </c>
      <c r="AP147" s="8">
        <f>IF('respostes SINDIC'!AO147=1,(IF('respostes SINDIC'!$AS147=2021,variables!$E$45,IF('respostes SINDIC'!$AS147=2022,variables!$F$45))),0)</f>
        <v>0</v>
      </c>
      <c r="AQ147" s="20">
        <f>IF('respostes SINDIC'!AP147=1,(IF('respostes SINDIC'!$AS147=2021,variables!$E$46,IF('respostes SINDIC'!$AS147=2022,variables!$F$46))),0)</f>
        <v>0</v>
      </c>
      <c r="AT147">
        <v>2021</v>
      </c>
    </row>
    <row r="148" spans="1:46" x14ac:dyDescent="0.3">
      <c r="A148">
        <v>817860009</v>
      </c>
      <c r="B148" t="str">
        <f>VLOOKUP(A148,'ine i comarca'!$A$1:$H$367,6,0)</f>
        <v>Bages</v>
      </c>
      <c r="C148" t="s">
        <v>198</v>
      </c>
      <c r="D148" t="s">
        <v>41</v>
      </c>
      <c r="E148" t="s">
        <v>42</v>
      </c>
      <c r="F148" t="s">
        <v>48</v>
      </c>
      <c r="G148" s="8">
        <f>IF('respostes SINDIC'!F148=1,(IF('respostes SINDIC'!$AS148=2021,variables!$E$10,IF('respostes SINDIC'!$AS148=2022,variables!$F$10))),0)</f>
        <v>7.5</v>
      </c>
      <c r="H148" s="8">
        <f>IF('respostes SINDIC'!G148=1,(IF('respostes SINDIC'!$AS148=2021,variables!$E$11,IF('respostes SINDIC'!$AS148=2022,variables!$F$11))),0)</f>
        <v>7.5</v>
      </c>
      <c r="I148" s="14">
        <f>IF('respostes SINDIC'!H148=1,(IF('respostes SINDIC'!$AS148=2021,variables!$E$12,IF('respostes SINDIC'!$AS148=2022,variables!$F$12))),0)</f>
        <v>25</v>
      </c>
      <c r="J148" s="11">
        <f>IF('respostes SINDIC'!I148=1,(IF('respostes SINDIC'!$AS148=2021,variables!$E$13,IF('respostes SINDIC'!$AS148=2022,variables!$F$13))),0)</f>
        <v>2.5</v>
      </c>
      <c r="K148" s="11">
        <f>IF('respostes SINDIC'!J148=1,(IF('respostes SINDIC'!$AS148=2021,variables!$E$14,IF('respostes SINDIC'!$AS148=2022,variables!$F$14))),0)</f>
        <v>0</v>
      </c>
      <c r="L148" s="11">
        <f>IF('respostes SINDIC'!K148=1,(IF('respostes SINDIC'!$AS148=2021,variables!$E$15,IF('respostes SINDIC'!$AS148=2022,variables!$F$15))),0)</f>
        <v>0</v>
      </c>
      <c r="M148" s="11">
        <f>IF('respostes SINDIC'!L148=1,(IF('respostes SINDIC'!$AS148=2021,variables!$E$16,IF('respostes SINDIC'!$AS148=2022,variables!$F$16))),0)</f>
        <v>0</v>
      </c>
      <c r="N148" s="11">
        <f>IF('respostes SINDIC'!M148=1,(IF('respostes SINDIC'!$AS148=2021,variables!$E$17,IF('respostes SINDIC'!$AS148=2022,variables!$F$17))),0)</f>
        <v>0</v>
      </c>
      <c r="O148" s="11">
        <f>IF('respostes SINDIC'!N148="Dintre de termini",(IF('respostes SINDIC'!$AS148=2021,variables!$E$18,IF('respostes SINDIC'!$AS148=2022,variables!$F$18))),0)</f>
        <v>0</v>
      </c>
      <c r="P148" s="16">
        <f>IF('respostes SINDIC'!O148="Null",0,(IF('respostes SINDIC'!$AS148=2021,variables!$E$20,IF('respostes SINDIC'!$AS148=2022,variables!$F$20))))</f>
        <v>25</v>
      </c>
      <c r="Q148" s="16">
        <f>IF('respostes SINDIC'!P148=1,(IF('respostes SINDIC'!$AS148=2021,variables!$E$20,IF('respostes SINDIC'!$AS148=2022,variables!$F$20))),0)</f>
        <v>25</v>
      </c>
      <c r="R148" s="16">
        <f>IF('respostes SINDIC'!Q148=1,(IF('respostes SINDIC'!$AS148=2021,variables!$E$21,IF('respostes SINDIC'!$AS148=2022,variables!$F$21))),0)</f>
        <v>0</v>
      </c>
      <c r="S148" s="16">
        <f>IF('respostes SINDIC'!R148=1,(IF('respostes SINDIC'!$AS148=2021,variables!$E$22,IF('respostes SINDIC'!$AS148=2022,variables!$F$22))),0)</f>
        <v>0</v>
      </c>
      <c r="T148" s="11">
        <f>IF('respostes SINDIC'!S148=1,(IF('respostes SINDIC'!$AS148=2021,variables!$E$23,IF('respostes SINDIC'!$AS148=2022,variables!$F$23))),0)</f>
        <v>35</v>
      </c>
      <c r="U148" s="14">
        <f>IF('respostes SINDIC'!T148=1,(IF('respostes SINDIC'!$AS148=2021,variables!$E$24,IF('respostes SINDIC'!$AS148=2022,variables!$F$24))),0)</f>
        <v>25</v>
      </c>
      <c r="V148" s="8">
        <f>IF('respostes SINDIC'!U148=1,(IF('respostes SINDIC'!$AS148=2021,variables!$E$25,IF('respostes SINDIC'!$AS148=2022,variables!$F$25))),0)</f>
        <v>20</v>
      </c>
      <c r="W148" s="8">
        <f>IF('respostes SINDIC'!V148=1,(IF('respostes SINDIC'!$AS148=2021,variables!$E$26,IF('respostes SINDIC'!$AS148=2022,variables!$F$26))),0)</f>
        <v>5</v>
      </c>
      <c r="X148" s="8">
        <f>IF('respostes SINDIC'!W148=1,(IF('respostes SINDIC'!$AS148=2021,variables!$E$27,IF('respostes SINDIC'!$AS148=2022,variables!$F$27))),0)</f>
        <v>10</v>
      </c>
      <c r="Y148" s="11">
        <f>IF('respostes SINDIC'!X148=1,(IF('respostes SINDIC'!$AS148=2021,variables!$E$28,IF('respostes SINDIC'!$AS148=2022,variables!$F$28))),0)</f>
        <v>0</v>
      </c>
      <c r="Z148" s="11">
        <f>IF('respostes SINDIC'!Y148=1,(IF('respostes SINDIC'!$AS148=2021,variables!$E$29,IF('respostes SINDIC'!$AS148=2022,variables!$F$29))),0)</f>
        <v>30</v>
      </c>
      <c r="AA148" s="18">
        <f>IF('respostes SINDIC'!Z148=1,(IF('respostes SINDIC'!$AS148=2021,variables!$E$30,IF('respostes SINDIC'!$AS148=2022,variables!$F$30))),0)</f>
        <v>25</v>
      </c>
      <c r="AB148" s="18">
        <f>IF('respostes SINDIC'!AA148=1,(IF('respostes SINDIC'!$AS148=2021,variables!$E$31,IF('respostes SINDIC'!$AS148=2022,variables!$F$31))),0)</f>
        <v>0</v>
      </c>
      <c r="AC148" s="18">
        <f>IF('respostes SINDIC'!AB148=1,(IF('respostes SINDIC'!$AS148=2021,variables!$E$32,IF('respostes SINDIC'!$AS148=2022,variables!$F$32))),0)</f>
        <v>0</v>
      </c>
      <c r="AD148" s="18">
        <f>IF('respostes SINDIC'!AC148=1,(IF('respostes SINDIC'!$AS148=2021,variables!$E$33,IF('respostes SINDIC'!$AS148=2022,variables!$F$33))),0)</f>
        <v>0</v>
      </c>
      <c r="AE148" s="20">
        <f>IF('respostes SINDIC'!AD148=1,(IF('respostes SINDIC'!$AS148=2021,variables!$E$34,IF('respostes SINDIC'!$AS148=2022,variables!$F$34))),0)</f>
        <v>0</v>
      </c>
      <c r="AF148" s="20">
        <f>IF('respostes SINDIC'!AE148=1,(IF('respostes SINDIC'!$AS148=2021,variables!$E$35,IF('respostes SINDIC'!$AS148=2022,variables!$F$35))),0)</f>
        <v>0</v>
      </c>
      <c r="AG148" s="20">
        <f>IF('respostes SINDIC'!AF148=1,(IF('respostes SINDIC'!$AS148=2021,variables!$E$36,IF('respostes SINDIC'!$AS148=2022,variables!$F$36))),0)</f>
        <v>0</v>
      </c>
      <c r="AH148" s="20">
        <f>IF('respostes SINDIC'!AG148=1,(IF('respostes SINDIC'!$AS148=2021,variables!$E$37,IF('respostes SINDIC'!$AS148=2022,variables!$F$37))),0)</f>
        <v>0</v>
      </c>
      <c r="AI148" s="14">
        <f>IF('respostes SINDIC'!AH148=1,(IF('respostes SINDIC'!$AS148=2021,variables!$E$38,IF('respostes SINDIC'!$AS148=2022,variables!$F$38))),0)</f>
        <v>25</v>
      </c>
      <c r="AJ148" s="20">
        <f>IF('respostes SINDIC'!AI148=1,(IF('respostes SINDIC'!$AS148=2021,variables!$E$39,IF('respostes SINDIC'!$AS148=2022,variables!$F$39))),0)</f>
        <v>0</v>
      </c>
      <c r="AK148" s="14">
        <f>IF('respostes SINDIC'!AJ148=1,(IF('respostes SINDIC'!$AS148=2021,variables!$E$40,IF('respostes SINDIC'!$AS148=2022,variables!$F$40))),0)</f>
        <v>25</v>
      </c>
      <c r="AL148" s="8">
        <f>IF('respostes SINDIC'!AK148=0,(IF('respostes SINDIC'!$AS148=2021,variables!$E$41,IF('respostes SINDIC'!$AS148=2022,variables!$F$41))),0)</f>
        <v>0</v>
      </c>
      <c r="AM148" s="20">
        <f>IF('respostes SINDIC'!AL148=1,(IF('respostes SINDIC'!$AS148=2021,variables!$E$42,IF('respostes SINDIC'!$AS148=2022,variables!$F$42))),0)</f>
        <v>10</v>
      </c>
      <c r="AN148" s="11">
        <f>IF('respostes SINDIC'!AM148=1,(IF('respostes SINDIC'!$AS148=2021,variables!$E$43,IF('respostes SINDIC'!$AS148=2022,variables!$F$43))),0)</f>
        <v>0</v>
      </c>
      <c r="AO148" s="8">
        <f>IF('respostes SINDIC'!AN148=1,(IF('respostes SINDIC'!$AS148=2021,variables!$E$44,IF('respostes SINDIC'!$AS148=2022,variables!$F$44))),0)</f>
        <v>0</v>
      </c>
      <c r="AP148" s="8">
        <f>IF('respostes SINDIC'!AO148=1,(IF('respostes SINDIC'!$AS148=2021,variables!$E$45,IF('respostes SINDIC'!$AS148=2022,variables!$F$45))),0)</f>
        <v>0</v>
      </c>
      <c r="AQ148" s="20">
        <f>IF('respostes SINDIC'!AP148=1,(IF('respostes SINDIC'!$AS148=2021,variables!$E$46,IF('respostes SINDIC'!$AS148=2022,variables!$F$46))),0)</f>
        <v>0</v>
      </c>
      <c r="AT148">
        <v>2021</v>
      </c>
    </row>
    <row r="149" spans="1:46" x14ac:dyDescent="0.3">
      <c r="A149">
        <v>817990004</v>
      </c>
      <c r="B149" t="str">
        <f>VLOOKUP(A149,'ine i comarca'!$A$1:$H$367,6,0)</f>
        <v>Vallès Occidental</v>
      </c>
      <c r="C149" t="s">
        <v>199</v>
      </c>
      <c r="D149" t="s">
        <v>41</v>
      </c>
      <c r="E149" t="s">
        <v>42</v>
      </c>
      <c r="F149" t="s">
        <v>48</v>
      </c>
      <c r="G149" s="8">
        <f>IF('respostes SINDIC'!F149=1,(IF('respostes SINDIC'!$AS149=2021,variables!$E$10,IF('respostes SINDIC'!$AS149=2022,variables!$F$10))),0)</f>
        <v>7.5</v>
      </c>
      <c r="H149" s="8">
        <f>IF('respostes SINDIC'!G149=1,(IF('respostes SINDIC'!$AS149=2021,variables!$E$11,IF('respostes SINDIC'!$AS149=2022,variables!$F$11))),0)</f>
        <v>7.5</v>
      </c>
      <c r="I149" s="14">
        <f>IF('respostes SINDIC'!H149=1,(IF('respostes SINDIC'!$AS149=2021,variables!$E$12,IF('respostes SINDIC'!$AS149=2022,variables!$F$12))),0)</f>
        <v>25</v>
      </c>
      <c r="J149" s="11">
        <f>IF('respostes SINDIC'!I149=1,(IF('respostes SINDIC'!$AS149=2021,variables!$E$13,IF('respostes SINDIC'!$AS149=2022,variables!$F$13))),0)</f>
        <v>2.5</v>
      </c>
      <c r="K149" s="11">
        <f>IF('respostes SINDIC'!J149=1,(IF('respostes SINDIC'!$AS149=2021,variables!$E$14,IF('respostes SINDIC'!$AS149=2022,variables!$F$14))),0)</f>
        <v>0</v>
      </c>
      <c r="L149" s="11">
        <f>IF('respostes SINDIC'!K149=1,(IF('respostes SINDIC'!$AS149=2021,variables!$E$15,IF('respostes SINDIC'!$AS149=2022,variables!$F$15))),0)</f>
        <v>0</v>
      </c>
      <c r="M149" s="11">
        <f>IF('respostes SINDIC'!L149=1,(IF('respostes SINDIC'!$AS149=2021,variables!$E$16,IF('respostes SINDIC'!$AS149=2022,variables!$F$16))),0)</f>
        <v>0</v>
      </c>
      <c r="N149" s="11">
        <f>IF('respostes SINDIC'!M149=1,(IF('respostes SINDIC'!$AS149=2021,variables!$E$17,IF('respostes SINDIC'!$AS149=2022,variables!$F$17))),0)</f>
        <v>0</v>
      </c>
      <c r="O149" s="11">
        <f>IF('respostes SINDIC'!N149="Dintre de termini",(IF('respostes SINDIC'!$AS149=2021,variables!$E$18,IF('respostes SINDIC'!$AS149=2022,variables!$F$18))),0)</f>
        <v>0</v>
      </c>
      <c r="P149" s="16">
        <f>IF('respostes SINDIC'!O149="Null",0,(IF('respostes SINDIC'!$AS149=2021,variables!$E$20,IF('respostes SINDIC'!$AS149=2022,variables!$F$20))))</f>
        <v>25</v>
      </c>
      <c r="Q149" s="16">
        <f>IF('respostes SINDIC'!P149=1,(IF('respostes SINDIC'!$AS149=2021,variables!$E$20,IF('respostes SINDIC'!$AS149=2022,variables!$F$20))),0)</f>
        <v>25</v>
      </c>
      <c r="R149" s="16">
        <f>IF('respostes SINDIC'!Q149=1,(IF('respostes SINDIC'!$AS149=2021,variables!$E$21,IF('respostes SINDIC'!$AS149=2022,variables!$F$21))),0)</f>
        <v>0</v>
      </c>
      <c r="S149" s="16">
        <f>IF('respostes SINDIC'!R149=1,(IF('respostes SINDIC'!$AS149=2021,variables!$E$22,IF('respostes SINDIC'!$AS149=2022,variables!$F$22))),0)</f>
        <v>0</v>
      </c>
      <c r="T149" s="11">
        <f>IF('respostes SINDIC'!S149=1,(IF('respostes SINDIC'!$AS149=2021,variables!$E$23,IF('respostes SINDIC'!$AS149=2022,variables!$F$23))),0)</f>
        <v>35</v>
      </c>
      <c r="U149" s="14">
        <f>IF('respostes SINDIC'!T149=1,(IF('respostes SINDIC'!$AS149=2021,variables!$E$24,IF('respostes SINDIC'!$AS149=2022,variables!$F$24))),0)</f>
        <v>25</v>
      </c>
      <c r="V149" s="8">
        <f>IF('respostes SINDIC'!U149=1,(IF('respostes SINDIC'!$AS149=2021,variables!$E$25,IF('respostes SINDIC'!$AS149=2022,variables!$F$25))),0)</f>
        <v>0</v>
      </c>
      <c r="W149" s="8">
        <f>IF('respostes SINDIC'!V149=1,(IF('respostes SINDIC'!$AS149=2021,variables!$E$26,IF('respostes SINDIC'!$AS149=2022,variables!$F$26))),0)</f>
        <v>5</v>
      </c>
      <c r="X149" s="8">
        <f>IF('respostes SINDIC'!W149=1,(IF('respostes SINDIC'!$AS149=2021,variables!$E$27,IF('respostes SINDIC'!$AS149=2022,variables!$F$27))),0)</f>
        <v>10</v>
      </c>
      <c r="Y149" s="11">
        <f>IF('respostes SINDIC'!X149=1,(IF('respostes SINDIC'!$AS149=2021,variables!$E$28,IF('respostes SINDIC'!$AS149=2022,variables!$F$28))),0)</f>
        <v>0</v>
      </c>
      <c r="Z149" s="11">
        <f>IF('respostes SINDIC'!Y149=1,(IF('respostes SINDIC'!$AS149=2021,variables!$E$29,IF('respostes SINDIC'!$AS149=2022,variables!$F$29))),0)</f>
        <v>30</v>
      </c>
      <c r="AA149" s="18">
        <f>IF('respostes SINDIC'!Z149=1,(IF('respostes SINDIC'!$AS149=2021,variables!$E$30,IF('respostes SINDIC'!$AS149=2022,variables!$F$30))),0)</f>
        <v>25</v>
      </c>
      <c r="AB149" s="18">
        <f>IF('respostes SINDIC'!AA149=1,(IF('respostes SINDIC'!$AS149=2021,variables!$E$31,IF('respostes SINDIC'!$AS149=2022,variables!$F$31))),0)</f>
        <v>25</v>
      </c>
      <c r="AC149" s="18">
        <f>IF('respostes SINDIC'!AB149=1,(IF('respostes SINDIC'!$AS149=2021,variables!$E$32,IF('respostes SINDIC'!$AS149=2022,variables!$F$32))),0)</f>
        <v>25</v>
      </c>
      <c r="AD149" s="18">
        <f>IF('respostes SINDIC'!AC149=1,(IF('respostes SINDIC'!$AS149=2021,variables!$E$33,IF('respostes SINDIC'!$AS149=2022,variables!$F$33))),0)</f>
        <v>0</v>
      </c>
      <c r="AE149" s="20">
        <f>IF('respostes SINDIC'!AD149=1,(IF('respostes SINDIC'!$AS149=2021,variables!$E$34,IF('respostes SINDIC'!$AS149=2022,variables!$F$34))),0)</f>
        <v>0</v>
      </c>
      <c r="AF149" s="20">
        <f>IF('respostes SINDIC'!AE149=1,(IF('respostes SINDIC'!$AS149=2021,variables!$E$35,IF('respostes SINDIC'!$AS149=2022,variables!$F$35))),0)</f>
        <v>0</v>
      </c>
      <c r="AG149" s="20">
        <f>IF('respostes SINDIC'!AF149=1,(IF('respostes SINDIC'!$AS149=2021,variables!$E$36,IF('respostes SINDIC'!$AS149=2022,variables!$F$36))),0)</f>
        <v>0</v>
      </c>
      <c r="AH149" s="20">
        <f>IF('respostes SINDIC'!AG149=1,(IF('respostes SINDIC'!$AS149=2021,variables!$E$37,IF('respostes SINDIC'!$AS149=2022,variables!$F$37))),0)</f>
        <v>0</v>
      </c>
      <c r="AI149" s="14">
        <f>IF('respostes SINDIC'!AH149=1,(IF('respostes SINDIC'!$AS149=2021,variables!$E$38,IF('respostes SINDIC'!$AS149=2022,variables!$F$38))),0)</f>
        <v>25</v>
      </c>
      <c r="AJ149" s="20">
        <f>IF('respostes SINDIC'!AI149=1,(IF('respostes SINDIC'!$AS149=2021,variables!$E$39,IF('respostes SINDIC'!$AS149=2022,variables!$F$39))),0)</f>
        <v>0</v>
      </c>
      <c r="AK149" s="14">
        <f>IF('respostes SINDIC'!AJ149=1,(IF('respostes SINDIC'!$AS149=2021,variables!$E$40,IF('respostes SINDIC'!$AS149=2022,variables!$F$40))),0)</f>
        <v>0</v>
      </c>
      <c r="AL149" s="8">
        <f>IF('respostes SINDIC'!AK149=0,(IF('respostes SINDIC'!$AS149=2021,variables!$E$41,IF('respostes SINDIC'!$AS149=2022,variables!$F$41))),0)</f>
        <v>0</v>
      </c>
      <c r="AM149" s="20">
        <f>IF('respostes SINDIC'!AL149=1,(IF('respostes SINDIC'!$AS149=2021,variables!$E$42,IF('respostes SINDIC'!$AS149=2022,variables!$F$42))),0)</f>
        <v>10</v>
      </c>
      <c r="AN149" s="11">
        <f>IF('respostes SINDIC'!AM149=1,(IF('respostes SINDIC'!$AS149=2021,variables!$E$43,IF('respostes SINDIC'!$AS149=2022,variables!$F$43))),0)</f>
        <v>0</v>
      </c>
      <c r="AO149" s="8">
        <f>IF('respostes SINDIC'!AN149=1,(IF('respostes SINDIC'!$AS149=2021,variables!$E$44,IF('respostes SINDIC'!$AS149=2022,variables!$F$44))),0)</f>
        <v>0</v>
      </c>
      <c r="AP149" s="8">
        <f>IF('respostes SINDIC'!AO149=1,(IF('respostes SINDIC'!$AS149=2021,variables!$E$45,IF('respostes SINDIC'!$AS149=2022,variables!$F$45))),0)</f>
        <v>0</v>
      </c>
      <c r="AQ149" s="20">
        <f>IF('respostes SINDIC'!AP149=1,(IF('respostes SINDIC'!$AS149=2021,variables!$E$46,IF('respostes SINDIC'!$AS149=2022,variables!$F$46))),0)</f>
        <v>0</v>
      </c>
      <c r="AT149">
        <v>2021</v>
      </c>
    </row>
    <row r="150" spans="1:46" x14ac:dyDescent="0.3">
      <c r="A150">
        <v>818030008</v>
      </c>
      <c r="B150" t="str">
        <f>VLOOKUP(A150,'ine i comarca'!$A$1:$H$367,6,0)</f>
        <v>Vallès Occidental</v>
      </c>
      <c r="C150" t="s">
        <v>200</v>
      </c>
      <c r="D150" t="s">
        <v>41</v>
      </c>
      <c r="E150" t="s">
        <v>42</v>
      </c>
      <c r="F150" t="s">
        <v>68</v>
      </c>
      <c r="G150" s="8">
        <f>IF('respostes SINDIC'!F150=1,(IF('respostes SINDIC'!$AS150=2021,variables!$E$10,IF('respostes SINDIC'!$AS150=2022,variables!$F$10))),0)</f>
        <v>7.5</v>
      </c>
      <c r="H150" s="8">
        <f>IF('respostes SINDIC'!G150=1,(IF('respostes SINDIC'!$AS150=2021,variables!$E$11,IF('respostes SINDIC'!$AS150=2022,variables!$F$11))),0)</f>
        <v>7.5</v>
      </c>
      <c r="I150" s="14">
        <f>IF('respostes SINDIC'!H150=1,(IF('respostes SINDIC'!$AS150=2021,variables!$E$12,IF('respostes SINDIC'!$AS150=2022,variables!$F$12))),0)</f>
        <v>25</v>
      </c>
      <c r="J150" s="11">
        <f>IF('respostes SINDIC'!I150=1,(IF('respostes SINDIC'!$AS150=2021,variables!$E$13,IF('respostes SINDIC'!$AS150=2022,variables!$F$13))),0)</f>
        <v>2.5</v>
      </c>
      <c r="K150" s="11">
        <f>IF('respostes SINDIC'!J150=1,(IF('respostes SINDIC'!$AS150=2021,variables!$E$14,IF('respostes SINDIC'!$AS150=2022,variables!$F$14))),0)</f>
        <v>0</v>
      </c>
      <c r="L150" s="11">
        <f>IF('respostes SINDIC'!K150=1,(IF('respostes SINDIC'!$AS150=2021,variables!$E$15,IF('respostes SINDIC'!$AS150=2022,variables!$F$15))),0)</f>
        <v>0</v>
      </c>
      <c r="M150" s="11">
        <f>IF('respostes SINDIC'!L150=1,(IF('respostes SINDIC'!$AS150=2021,variables!$E$16,IF('respostes SINDIC'!$AS150=2022,variables!$F$16))),0)</f>
        <v>0</v>
      </c>
      <c r="N150" s="11">
        <f>IF('respostes SINDIC'!M150=1,(IF('respostes SINDIC'!$AS150=2021,variables!$E$17,IF('respostes SINDIC'!$AS150=2022,variables!$F$17))),0)</f>
        <v>0</v>
      </c>
      <c r="O150" s="11">
        <f>IF('respostes SINDIC'!N150="Dintre de termini",(IF('respostes SINDIC'!$AS150=2021,variables!$E$18,IF('respostes SINDIC'!$AS150=2022,variables!$F$18))),0)</f>
        <v>0</v>
      </c>
      <c r="P150" s="16">
        <f>IF('respostes SINDIC'!O150="Null",0,(IF('respostes SINDIC'!$AS150=2021,variables!$E$20,IF('respostes SINDIC'!$AS150=2022,variables!$F$20))))</f>
        <v>0</v>
      </c>
      <c r="Q150" s="16">
        <f>IF('respostes SINDIC'!P150=1,(IF('respostes SINDIC'!$AS150=2021,variables!$E$20,IF('respostes SINDIC'!$AS150=2022,variables!$F$20))),0)</f>
        <v>0</v>
      </c>
      <c r="R150" s="16">
        <f>IF('respostes SINDIC'!Q150=1,(IF('respostes SINDIC'!$AS150=2021,variables!$E$21,IF('respostes SINDIC'!$AS150=2022,variables!$F$21))),0)</f>
        <v>0</v>
      </c>
      <c r="S150" s="16">
        <f>IF('respostes SINDIC'!R150=1,(IF('respostes SINDIC'!$AS150=2021,variables!$E$22,IF('respostes SINDIC'!$AS150=2022,variables!$F$22))),0)</f>
        <v>0</v>
      </c>
      <c r="T150" s="11">
        <f>IF('respostes SINDIC'!S150=1,(IF('respostes SINDIC'!$AS150=2021,variables!$E$23,IF('respostes SINDIC'!$AS150=2022,variables!$F$23))),0)</f>
        <v>0</v>
      </c>
      <c r="U150" s="14">
        <f>IF('respostes SINDIC'!T150=1,(IF('respostes SINDIC'!$AS150=2021,variables!$E$24,IF('respostes SINDIC'!$AS150=2022,variables!$F$24))),0)</f>
        <v>0</v>
      </c>
      <c r="V150" s="8">
        <f>IF('respostes SINDIC'!U150=1,(IF('respostes SINDIC'!$AS150=2021,variables!$E$25,IF('respostes SINDIC'!$AS150=2022,variables!$F$25))),0)</f>
        <v>20</v>
      </c>
      <c r="W150" s="8">
        <f>IF('respostes SINDIC'!V150=1,(IF('respostes SINDIC'!$AS150=2021,variables!$E$26,IF('respostes SINDIC'!$AS150=2022,variables!$F$26))),0)</f>
        <v>5</v>
      </c>
      <c r="X150" s="8">
        <f>IF('respostes SINDIC'!W150=1,(IF('respostes SINDIC'!$AS150=2021,variables!$E$27,IF('respostes SINDIC'!$AS150=2022,variables!$F$27))),0)</f>
        <v>10</v>
      </c>
      <c r="Y150" s="11">
        <f>IF('respostes SINDIC'!X150=1,(IF('respostes SINDIC'!$AS150=2021,variables!$E$28,IF('respostes SINDIC'!$AS150=2022,variables!$F$28))),0)</f>
        <v>0</v>
      </c>
      <c r="Z150" s="11">
        <f>IF('respostes SINDIC'!Y150=1,(IF('respostes SINDIC'!$AS150=2021,variables!$E$29,IF('respostes SINDIC'!$AS150=2022,variables!$F$29))),0)</f>
        <v>0</v>
      </c>
      <c r="AA150" s="18">
        <f>IF('respostes SINDIC'!Z150=1,(IF('respostes SINDIC'!$AS150=2021,variables!$E$30,IF('respostes SINDIC'!$AS150=2022,variables!$F$30))),0)</f>
        <v>0</v>
      </c>
      <c r="AB150" s="18">
        <f>IF('respostes SINDIC'!AA150=1,(IF('respostes SINDIC'!$AS150=2021,variables!$E$31,IF('respostes SINDIC'!$AS150=2022,variables!$F$31))),0)</f>
        <v>0</v>
      </c>
      <c r="AC150" s="18">
        <f>IF('respostes SINDIC'!AB150=1,(IF('respostes SINDIC'!$AS150=2021,variables!$E$32,IF('respostes SINDIC'!$AS150=2022,variables!$F$32))),0)</f>
        <v>0</v>
      </c>
      <c r="AD150" s="18">
        <f>IF('respostes SINDIC'!AC150=1,(IF('respostes SINDIC'!$AS150=2021,variables!$E$33,IF('respostes SINDIC'!$AS150=2022,variables!$F$33))),0)</f>
        <v>0</v>
      </c>
      <c r="AE150" s="20">
        <f>IF('respostes SINDIC'!AD150=1,(IF('respostes SINDIC'!$AS150=2021,variables!$E$34,IF('respostes SINDIC'!$AS150=2022,variables!$F$34))),0)</f>
        <v>0</v>
      </c>
      <c r="AF150" s="20">
        <f>IF('respostes SINDIC'!AE150=1,(IF('respostes SINDIC'!$AS150=2021,variables!$E$35,IF('respostes SINDIC'!$AS150=2022,variables!$F$35))),0)</f>
        <v>0</v>
      </c>
      <c r="AG150" s="20">
        <f>IF('respostes SINDIC'!AF150=1,(IF('respostes SINDIC'!$AS150=2021,variables!$E$36,IF('respostes SINDIC'!$AS150=2022,variables!$F$36))),0)</f>
        <v>0</v>
      </c>
      <c r="AH150" s="20">
        <f>IF('respostes SINDIC'!AG150=1,(IF('respostes SINDIC'!$AS150=2021,variables!$E$37,IF('respostes SINDIC'!$AS150=2022,variables!$F$37))),0)</f>
        <v>0</v>
      </c>
      <c r="AI150" s="14">
        <f>IF('respostes SINDIC'!AH150=1,(IF('respostes SINDIC'!$AS150=2021,variables!$E$38,IF('respostes SINDIC'!$AS150=2022,variables!$F$38))),0)</f>
        <v>25</v>
      </c>
      <c r="AJ150" s="20">
        <f>IF('respostes SINDIC'!AI150=1,(IF('respostes SINDIC'!$AS150=2021,variables!$E$39,IF('respostes SINDIC'!$AS150=2022,variables!$F$39))),0)</f>
        <v>20</v>
      </c>
      <c r="AK150" s="14">
        <f>IF('respostes SINDIC'!AJ150=1,(IF('respostes SINDIC'!$AS150=2021,variables!$E$40,IF('respostes SINDIC'!$AS150=2022,variables!$F$40))),0)</f>
        <v>0</v>
      </c>
      <c r="AL150" s="8">
        <f>IF('respostes SINDIC'!AK150=0,(IF('respostes SINDIC'!$AS150=2021,variables!$E$41,IF('respostes SINDIC'!$AS150=2022,variables!$F$41))),0)</f>
        <v>0</v>
      </c>
      <c r="AM150" s="20">
        <f>IF('respostes SINDIC'!AL150=1,(IF('respostes SINDIC'!$AS150=2021,variables!$E$42,IF('respostes SINDIC'!$AS150=2022,variables!$F$42))),0)</f>
        <v>0</v>
      </c>
      <c r="AN150" s="11">
        <f>IF('respostes SINDIC'!AM150=1,(IF('respostes SINDIC'!$AS150=2021,variables!$E$43,IF('respostes SINDIC'!$AS150=2022,variables!$F$43))),0)</f>
        <v>0</v>
      </c>
      <c r="AO150" s="8">
        <f>IF('respostes SINDIC'!AN150=1,(IF('respostes SINDIC'!$AS150=2021,variables!$E$44,IF('respostes SINDIC'!$AS150=2022,variables!$F$44))),0)</f>
        <v>10</v>
      </c>
      <c r="AP150" s="8">
        <f>IF('respostes SINDIC'!AO150=1,(IF('respostes SINDIC'!$AS150=2021,variables!$E$45,IF('respostes SINDIC'!$AS150=2022,variables!$F$45))),0)</f>
        <v>20</v>
      </c>
      <c r="AQ150" s="20">
        <f>IF('respostes SINDIC'!AP150=1,(IF('respostes SINDIC'!$AS150=2021,variables!$E$46,IF('respostes SINDIC'!$AS150=2022,variables!$F$46))),0)</f>
        <v>0</v>
      </c>
      <c r="AT150">
        <v>2021</v>
      </c>
    </row>
    <row r="151" spans="1:46" x14ac:dyDescent="0.3">
      <c r="A151">
        <v>818100000</v>
      </c>
      <c r="B151" t="str">
        <f>VLOOKUP(A151,'ine i comarca'!$A$1:$H$367,6,0)</f>
        <v>Vallès Oriental</v>
      </c>
      <c r="C151" t="s">
        <v>201</v>
      </c>
      <c r="D151" t="s">
        <v>41</v>
      </c>
      <c r="E151" t="s">
        <v>42</v>
      </c>
      <c r="F151" t="s">
        <v>43</v>
      </c>
      <c r="G151" s="8">
        <f>IF('respostes SINDIC'!F151=1,(IF('respostes SINDIC'!$AS151=2021,variables!$E$10,IF('respostes SINDIC'!$AS151=2022,variables!$F$10))),0)</f>
        <v>7.5</v>
      </c>
      <c r="H151" s="8">
        <f>IF('respostes SINDIC'!G151=1,(IF('respostes SINDIC'!$AS151=2021,variables!$E$11,IF('respostes SINDIC'!$AS151=2022,variables!$F$11))),0)</f>
        <v>0</v>
      </c>
      <c r="I151" s="14">
        <f>IF('respostes SINDIC'!H151=1,(IF('respostes SINDIC'!$AS151=2021,variables!$E$12,IF('respostes SINDIC'!$AS151=2022,variables!$F$12))),0)</f>
        <v>25</v>
      </c>
      <c r="J151" s="11">
        <f>IF('respostes SINDIC'!I151=1,(IF('respostes SINDIC'!$AS151=2021,variables!$E$13,IF('respostes SINDIC'!$AS151=2022,variables!$F$13))),0)</f>
        <v>2.5</v>
      </c>
      <c r="K151" s="11">
        <f>IF('respostes SINDIC'!J151=1,(IF('respostes SINDIC'!$AS151=2021,variables!$E$14,IF('respostes SINDIC'!$AS151=2022,variables!$F$14))),0)</f>
        <v>0</v>
      </c>
      <c r="L151" s="11">
        <f>IF('respostes SINDIC'!K151=1,(IF('respostes SINDIC'!$AS151=2021,variables!$E$15,IF('respostes SINDIC'!$AS151=2022,variables!$F$15))),0)</f>
        <v>0</v>
      </c>
      <c r="M151" s="11">
        <f>IF('respostes SINDIC'!L151=1,(IF('respostes SINDIC'!$AS151=2021,variables!$E$16,IF('respostes SINDIC'!$AS151=2022,variables!$F$16))),0)</f>
        <v>0</v>
      </c>
      <c r="N151" s="11">
        <f>IF('respostes SINDIC'!M151=1,(IF('respostes SINDIC'!$AS151=2021,variables!$E$17,IF('respostes SINDIC'!$AS151=2022,variables!$F$17))),0)</f>
        <v>0</v>
      </c>
      <c r="O151" s="11">
        <f>IF('respostes SINDIC'!N151="Dintre de termini",(IF('respostes SINDIC'!$AS151=2021,variables!$E$18,IF('respostes SINDIC'!$AS151=2022,variables!$F$18))),0)</f>
        <v>20</v>
      </c>
      <c r="P151" s="16">
        <f>IF('respostes SINDIC'!O151="Null",0,(IF('respostes SINDIC'!$AS151=2021,variables!$E$20,IF('respostes SINDIC'!$AS151=2022,variables!$F$20))))</f>
        <v>25</v>
      </c>
      <c r="Q151" s="16">
        <f>IF('respostes SINDIC'!P151=1,(IF('respostes SINDIC'!$AS151=2021,variables!$E$20,IF('respostes SINDIC'!$AS151=2022,variables!$F$20))),0)</f>
        <v>25</v>
      </c>
      <c r="R151" s="16">
        <f>IF('respostes SINDIC'!Q151=1,(IF('respostes SINDIC'!$AS151=2021,variables!$E$21,IF('respostes SINDIC'!$AS151=2022,variables!$F$21))),0)</f>
        <v>0</v>
      </c>
      <c r="S151" s="16">
        <f>IF('respostes SINDIC'!R151=1,(IF('respostes SINDIC'!$AS151=2021,variables!$E$22,IF('respostes SINDIC'!$AS151=2022,variables!$F$22))),0)</f>
        <v>0</v>
      </c>
      <c r="T151" s="11">
        <f>IF('respostes SINDIC'!S151=1,(IF('respostes SINDIC'!$AS151=2021,variables!$E$23,IF('respostes SINDIC'!$AS151=2022,variables!$F$23))),0)</f>
        <v>35</v>
      </c>
      <c r="U151" s="14">
        <f>IF('respostes SINDIC'!T151=1,(IF('respostes SINDIC'!$AS151=2021,variables!$E$24,IF('respostes SINDIC'!$AS151=2022,variables!$F$24))),0)</f>
        <v>25</v>
      </c>
      <c r="V151" s="8">
        <f>IF('respostes SINDIC'!U151=1,(IF('respostes SINDIC'!$AS151=2021,variables!$E$25,IF('respostes SINDIC'!$AS151=2022,variables!$F$25))),0)</f>
        <v>20</v>
      </c>
      <c r="W151" s="8">
        <f>IF('respostes SINDIC'!V151=1,(IF('respostes SINDIC'!$AS151=2021,variables!$E$26,IF('respostes SINDIC'!$AS151=2022,variables!$F$26))),0)</f>
        <v>5</v>
      </c>
      <c r="X151" s="8">
        <f>IF('respostes SINDIC'!W151=1,(IF('respostes SINDIC'!$AS151=2021,variables!$E$27,IF('respostes SINDIC'!$AS151=2022,variables!$F$27))),0)</f>
        <v>10</v>
      </c>
      <c r="Y151" s="11">
        <f>IF('respostes SINDIC'!X151=1,(IF('respostes SINDIC'!$AS151=2021,variables!$E$28,IF('respostes SINDIC'!$AS151=2022,variables!$F$28))),0)</f>
        <v>0</v>
      </c>
      <c r="Z151" s="11">
        <f>IF('respostes SINDIC'!Y151=1,(IF('respostes SINDIC'!$AS151=2021,variables!$E$29,IF('respostes SINDIC'!$AS151=2022,variables!$F$29))),0)</f>
        <v>30</v>
      </c>
      <c r="AA151" s="18">
        <f>IF('respostes SINDIC'!Z151=1,(IF('respostes SINDIC'!$AS151=2021,variables!$E$30,IF('respostes SINDIC'!$AS151=2022,variables!$F$30))),0)</f>
        <v>0</v>
      </c>
      <c r="AB151" s="18">
        <f>IF('respostes SINDIC'!AA151=1,(IF('respostes SINDIC'!$AS151=2021,variables!$E$31,IF('respostes SINDIC'!$AS151=2022,variables!$F$31))),0)</f>
        <v>0</v>
      </c>
      <c r="AC151" s="18">
        <f>IF('respostes SINDIC'!AB151=1,(IF('respostes SINDIC'!$AS151=2021,variables!$E$32,IF('respostes SINDIC'!$AS151=2022,variables!$F$32))),0)</f>
        <v>0</v>
      </c>
      <c r="AD151" s="18">
        <f>IF('respostes SINDIC'!AC151=1,(IF('respostes SINDIC'!$AS151=2021,variables!$E$33,IF('respostes SINDIC'!$AS151=2022,variables!$F$33))),0)</f>
        <v>0</v>
      </c>
      <c r="AE151" s="20">
        <f>IF('respostes SINDIC'!AD151=1,(IF('respostes SINDIC'!$AS151=2021,variables!$E$34,IF('respostes SINDIC'!$AS151=2022,variables!$F$34))),0)</f>
        <v>0</v>
      </c>
      <c r="AF151" s="20">
        <f>IF('respostes SINDIC'!AE151=1,(IF('respostes SINDIC'!$AS151=2021,variables!$E$35,IF('respostes SINDIC'!$AS151=2022,variables!$F$35))),0)</f>
        <v>0</v>
      </c>
      <c r="AG151" s="20">
        <f>IF('respostes SINDIC'!AF151=1,(IF('respostes SINDIC'!$AS151=2021,variables!$E$36,IF('respostes SINDIC'!$AS151=2022,variables!$F$36))),0)</f>
        <v>0</v>
      </c>
      <c r="AH151" s="20">
        <f>IF('respostes SINDIC'!AG151=1,(IF('respostes SINDIC'!$AS151=2021,variables!$E$37,IF('respostes SINDIC'!$AS151=2022,variables!$F$37))),0)</f>
        <v>0</v>
      </c>
      <c r="AI151" s="14">
        <f>IF('respostes SINDIC'!AH151=1,(IF('respostes SINDIC'!$AS151=2021,variables!$E$38,IF('respostes SINDIC'!$AS151=2022,variables!$F$38))),0)</f>
        <v>25</v>
      </c>
      <c r="AJ151" s="20">
        <f>IF('respostes SINDIC'!AI151=1,(IF('respostes SINDIC'!$AS151=2021,variables!$E$39,IF('respostes SINDIC'!$AS151=2022,variables!$F$39))),0)</f>
        <v>0</v>
      </c>
      <c r="AK151" s="14">
        <f>IF('respostes SINDIC'!AJ151=1,(IF('respostes SINDIC'!$AS151=2021,variables!$E$40,IF('respostes SINDIC'!$AS151=2022,variables!$F$40))),0)</f>
        <v>25</v>
      </c>
      <c r="AL151" s="8">
        <f>IF('respostes SINDIC'!AK151=0,(IF('respostes SINDIC'!$AS151=2021,variables!$E$41,IF('respostes SINDIC'!$AS151=2022,variables!$F$41))),0)</f>
        <v>0</v>
      </c>
      <c r="AM151" s="20">
        <f>IF('respostes SINDIC'!AL151=1,(IF('respostes SINDIC'!$AS151=2021,variables!$E$42,IF('respostes SINDIC'!$AS151=2022,variables!$F$42))),0)</f>
        <v>10</v>
      </c>
      <c r="AN151" s="11">
        <f>IF('respostes SINDIC'!AM151=1,(IF('respostes SINDIC'!$AS151=2021,variables!$E$43,IF('respostes SINDIC'!$AS151=2022,variables!$F$43))),0)</f>
        <v>0</v>
      </c>
      <c r="AO151" s="8">
        <f>IF('respostes SINDIC'!AN151=1,(IF('respostes SINDIC'!$AS151=2021,variables!$E$44,IF('respostes SINDIC'!$AS151=2022,variables!$F$44))),0)</f>
        <v>0</v>
      </c>
      <c r="AP151" s="8">
        <f>IF('respostes SINDIC'!AO151=1,(IF('respostes SINDIC'!$AS151=2021,variables!$E$45,IF('respostes SINDIC'!$AS151=2022,variables!$F$45))),0)</f>
        <v>0</v>
      </c>
      <c r="AQ151" s="20">
        <f>IF('respostes SINDIC'!AP151=1,(IF('respostes SINDIC'!$AS151=2021,variables!$E$46,IF('respostes SINDIC'!$AS151=2022,variables!$F$46))),0)</f>
        <v>0</v>
      </c>
      <c r="AT151">
        <v>2021</v>
      </c>
    </row>
    <row r="152" spans="1:46" x14ac:dyDescent="0.3">
      <c r="A152">
        <v>818310007</v>
      </c>
      <c r="B152" t="str">
        <f>VLOOKUP(A152,'ine i comarca'!$A$1:$H$367,6,0)</f>
        <v>Osona</v>
      </c>
      <c r="C152" t="s">
        <v>202</v>
      </c>
      <c r="D152" t="s">
        <v>41</v>
      </c>
      <c r="E152" t="s">
        <v>42</v>
      </c>
      <c r="F152" t="s">
        <v>43</v>
      </c>
      <c r="G152" s="8">
        <f>IF('respostes SINDIC'!F152=1,(IF('respostes SINDIC'!$AS152=2021,variables!$E$10,IF('respostes SINDIC'!$AS152=2022,variables!$F$10))),0)</f>
        <v>7.5</v>
      </c>
      <c r="H152" s="8">
        <f>IF('respostes SINDIC'!G152=1,(IF('respostes SINDIC'!$AS152=2021,variables!$E$11,IF('respostes SINDIC'!$AS152=2022,variables!$F$11))),0)</f>
        <v>7.5</v>
      </c>
      <c r="I152" s="14">
        <f>IF('respostes SINDIC'!H152=1,(IF('respostes SINDIC'!$AS152=2021,variables!$E$12,IF('respostes SINDIC'!$AS152=2022,variables!$F$12))),0)</f>
        <v>25</v>
      </c>
      <c r="J152" s="11">
        <f>IF('respostes SINDIC'!I152=1,(IF('respostes SINDIC'!$AS152=2021,variables!$E$13,IF('respostes SINDIC'!$AS152=2022,variables!$F$13))),0)</f>
        <v>2.5</v>
      </c>
      <c r="K152" s="11">
        <f>IF('respostes SINDIC'!J152=1,(IF('respostes SINDIC'!$AS152=2021,variables!$E$14,IF('respostes SINDIC'!$AS152=2022,variables!$F$14))),0)</f>
        <v>0</v>
      </c>
      <c r="L152" s="11">
        <f>IF('respostes SINDIC'!K152=1,(IF('respostes SINDIC'!$AS152=2021,variables!$E$15,IF('respostes SINDIC'!$AS152=2022,variables!$F$15))),0)</f>
        <v>0</v>
      </c>
      <c r="M152" s="11">
        <f>IF('respostes SINDIC'!L152=1,(IF('respostes SINDIC'!$AS152=2021,variables!$E$16,IF('respostes SINDIC'!$AS152=2022,variables!$F$16))),0)</f>
        <v>0</v>
      </c>
      <c r="N152" s="11">
        <f>IF('respostes SINDIC'!M152=1,(IF('respostes SINDIC'!$AS152=2021,variables!$E$17,IF('respostes SINDIC'!$AS152=2022,variables!$F$17))),0)</f>
        <v>0</v>
      </c>
      <c r="O152" s="11">
        <f>IF('respostes SINDIC'!N152="Dintre de termini",(IF('respostes SINDIC'!$AS152=2021,variables!$E$18,IF('respostes SINDIC'!$AS152=2022,variables!$F$18))),0)</f>
        <v>0</v>
      </c>
      <c r="P152" s="16">
        <f>IF('respostes SINDIC'!O152="Null",0,(IF('respostes SINDIC'!$AS152=2021,variables!$E$20,IF('respostes SINDIC'!$AS152=2022,variables!$F$20))))</f>
        <v>0</v>
      </c>
      <c r="Q152" s="16">
        <f>IF('respostes SINDIC'!P152=1,(IF('respostes SINDIC'!$AS152=2021,variables!$E$20,IF('respostes SINDIC'!$AS152=2022,variables!$F$20))),0)</f>
        <v>0</v>
      </c>
      <c r="R152" s="16">
        <f>IF('respostes SINDIC'!Q152=1,(IF('respostes SINDIC'!$AS152=2021,variables!$E$21,IF('respostes SINDIC'!$AS152=2022,variables!$F$21))),0)</f>
        <v>0</v>
      </c>
      <c r="S152" s="16">
        <f>IF('respostes SINDIC'!R152=1,(IF('respostes SINDIC'!$AS152=2021,variables!$E$22,IF('respostes SINDIC'!$AS152=2022,variables!$F$22))),0)</f>
        <v>0</v>
      </c>
      <c r="T152" s="11">
        <f>IF('respostes SINDIC'!S152=1,(IF('respostes SINDIC'!$AS152=2021,variables!$E$23,IF('respostes SINDIC'!$AS152=2022,variables!$F$23))),0)</f>
        <v>0</v>
      </c>
      <c r="U152" s="14">
        <f>IF('respostes SINDIC'!T152=1,(IF('respostes SINDIC'!$AS152=2021,variables!$E$24,IF('respostes SINDIC'!$AS152=2022,variables!$F$24))),0)</f>
        <v>0</v>
      </c>
      <c r="V152" s="8">
        <f>IF('respostes SINDIC'!U152=1,(IF('respostes SINDIC'!$AS152=2021,variables!$E$25,IF('respostes SINDIC'!$AS152=2022,variables!$F$25))),0)</f>
        <v>20</v>
      </c>
      <c r="W152" s="8">
        <f>IF('respostes SINDIC'!V152=1,(IF('respostes SINDIC'!$AS152=2021,variables!$E$26,IF('respostes SINDIC'!$AS152=2022,variables!$F$26))),0)</f>
        <v>5</v>
      </c>
      <c r="X152" s="8">
        <f>IF('respostes SINDIC'!W152=1,(IF('respostes SINDIC'!$AS152=2021,variables!$E$27,IF('respostes SINDIC'!$AS152=2022,variables!$F$27))),0)</f>
        <v>10</v>
      </c>
      <c r="Y152" s="11">
        <f>IF('respostes SINDIC'!X152=1,(IF('respostes SINDIC'!$AS152=2021,variables!$E$28,IF('respostes SINDIC'!$AS152=2022,variables!$F$28))),0)</f>
        <v>0</v>
      </c>
      <c r="Z152" s="11">
        <f>IF('respostes SINDIC'!Y152=1,(IF('respostes SINDIC'!$AS152=2021,variables!$E$29,IF('respostes SINDIC'!$AS152=2022,variables!$F$29))),0)</f>
        <v>0</v>
      </c>
      <c r="AA152" s="18">
        <f>IF('respostes SINDIC'!Z152=1,(IF('respostes SINDIC'!$AS152=2021,variables!$E$30,IF('respostes SINDIC'!$AS152=2022,variables!$F$30))),0)</f>
        <v>25</v>
      </c>
      <c r="AB152" s="18">
        <f>IF('respostes SINDIC'!AA152=1,(IF('respostes SINDIC'!$AS152=2021,variables!$E$31,IF('respostes SINDIC'!$AS152=2022,variables!$F$31))),0)</f>
        <v>0</v>
      </c>
      <c r="AC152" s="18">
        <f>IF('respostes SINDIC'!AB152=1,(IF('respostes SINDIC'!$AS152=2021,variables!$E$32,IF('respostes SINDIC'!$AS152=2022,variables!$F$32))),0)</f>
        <v>0</v>
      </c>
      <c r="AD152" s="18">
        <f>IF('respostes SINDIC'!AC152=1,(IF('respostes SINDIC'!$AS152=2021,variables!$E$33,IF('respostes SINDIC'!$AS152=2022,variables!$F$33))),0)</f>
        <v>0</v>
      </c>
      <c r="AE152" s="20">
        <f>IF('respostes SINDIC'!AD152=1,(IF('respostes SINDIC'!$AS152=2021,variables!$E$34,IF('respostes SINDIC'!$AS152=2022,variables!$F$34))),0)</f>
        <v>0</v>
      </c>
      <c r="AF152" s="20">
        <f>IF('respostes SINDIC'!AE152=1,(IF('respostes SINDIC'!$AS152=2021,variables!$E$35,IF('respostes SINDIC'!$AS152=2022,variables!$F$35))),0)</f>
        <v>0</v>
      </c>
      <c r="AG152" s="20">
        <f>IF('respostes SINDIC'!AF152=1,(IF('respostes SINDIC'!$AS152=2021,variables!$E$36,IF('respostes SINDIC'!$AS152=2022,variables!$F$36))),0)</f>
        <v>0</v>
      </c>
      <c r="AH152" s="20">
        <f>IF('respostes SINDIC'!AG152=1,(IF('respostes SINDIC'!$AS152=2021,variables!$E$37,IF('respostes SINDIC'!$AS152=2022,variables!$F$37))),0)</f>
        <v>0</v>
      </c>
      <c r="AI152" s="14">
        <f>IF('respostes SINDIC'!AH152=1,(IF('respostes SINDIC'!$AS152=2021,variables!$E$38,IF('respostes SINDIC'!$AS152=2022,variables!$F$38))),0)</f>
        <v>25</v>
      </c>
      <c r="AJ152" s="20">
        <f>IF('respostes SINDIC'!AI152=1,(IF('respostes SINDIC'!$AS152=2021,variables!$E$39,IF('respostes SINDIC'!$AS152=2022,variables!$F$39))),0)</f>
        <v>20</v>
      </c>
      <c r="AK152" s="14">
        <f>IF('respostes SINDIC'!AJ152=1,(IF('respostes SINDIC'!$AS152=2021,variables!$E$40,IF('respostes SINDIC'!$AS152=2022,variables!$F$40))),0)</f>
        <v>0</v>
      </c>
      <c r="AL152" s="8">
        <f>IF('respostes SINDIC'!AK152=0,(IF('respostes SINDIC'!$AS152=2021,variables!$E$41,IF('respostes SINDIC'!$AS152=2022,variables!$F$41))),0)</f>
        <v>0</v>
      </c>
      <c r="AM152" s="20">
        <f>IF('respostes SINDIC'!AL152=1,(IF('respostes SINDIC'!$AS152=2021,variables!$E$42,IF('respostes SINDIC'!$AS152=2022,variables!$F$42))),0)</f>
        <v>0</v>
      </c>
      <c r="AN152" s="11">
        <f>IF('respostes SINDIC'!AM152=1,(IF('respostes SINDIC'!$AS152=2021,variables!$E$43,IF('respostes SINDIC'!$AS152=2022,variables!$F$43))),0)</f>
        <v>0</v>
      </c>
      <c r="AO152" s="8">
        <f>IF('respostes SINDIC'!AN152=1,(IF('respostes SINDIC'!$AS152=2021,variables!$E$44,IF('respostes SINDIC'!$AS152=2022,variables!$F$44))),0)</f>
        <v>0</v>
      </c>
      <c r="AP152" s="8">
        <f>IF('respostes SINDIC'!AO152=1,(IF('respostes SINDIC'!$AS152=2021,variables!$E$45,IF('respostes SINDIC'!$AS152=2022,variables!$F$45))),0)</f>
        <v>0</v>
      </c>
      <c r="AQ152" s="20">
        <f>IF('respostes SINDIC'!AP152=1,(IF('respostes SINDIC'!$AS152=2021,variables!$E$46,IF('respostes SINDIC'!$AS152=2022,variables!$F$46))),0)</f>
        <v>0</v>
      </c>
      <c r="AT152">
        <v>2021</v>
      </c>
    </row>
    <row r="153" spans="1:46" x14ac:dyDescent="0.3">
      <c r="A153">
        <v>818460009</v>
      </c>
      <c r="B153" t="e">
        <f>VLOOKUP(A153,'ine i comarca'!$A$1:$H$367,6,0)</f>
        <v>#N/A</v>
      </c>
      <c r="C153" t="s">
        <v>203</v>
      </c>
      <c r="D153" t="s">
        <v>41</v>
      </c>
      <c r="E153" t="s">
        <v>42</v>
      </c>
      <c r="F153" t="s">
        <v>61</v>
      </c>
      <c r="G153" s="8">
        <f>IF('respostes SINDIC'!F153=1,(IF('respostes SINDIC'!$AS153=2021,variables!$E$10,IF('respostes SINDIC'!$AS153=2022,variables!$F$10))),0)</f>
        <v>7.5</v>
      </c>
      <c r="H153" s="8">
        <f>IF('respostes SINDIC'!G153=1,(IF('respostes SINDIC'!$AS153=2021,variables!$E$11,IF('respostes SINDIC'!$AS153=2022,variables!$F$11))),0)</f>
        <v>7.5</v>
      </c>
      <c r="I153" s="14">
        <f>IF('respostes SINDIC'!H153=1,(IF('respostes SINDIC'!$AS153=2021,variables!$E$12,IF('respostes SINDIC'!$AS153=2022,variables!$F$12))),0)</f>
        <v>25</v>
      </c>
      <c r="J153" s="11">
        <f>IF('respostes SINDIC'!I153=1,(IF('respostes SINDIC'!$AS153=2021,variables!$E$13,IF('respostes SINDIC'!$AS153=2022,variables!$F$13))),0)</f>
        <v>2.5</v>
      </c>
      <c r="K153" s="11">
        <f>IF('respostes SINDIC'!J153=1,(IF('respostes SINDIC'!$AS153=2021,variables!$E$14,IF('respostes SINDIC'!$AS153=2022,variables!$F$14))),0)</f>
        <v>2.5</v>
      </c>
      <c r="L153" s="11">
        <f>IF('respostes SINDIC'!K153=1,(IF('respostes SINDIC'!$AS153=2021,variables!$E$15,IF('respostes SINDIC'!$AS153=2022,variables!$F$15))),0)</f>
        <v>2.5</v>
      </c>
      <c r="M153" s="11">
        <f>IF('respostes SINDIC'!L153=1,(IF('respostes SINDIC'!$AS153=2021,variables!$E$16,IF('respostes SINDIC'!$AS153=2022,variables!$F$16))),0)</f>
        <v>2.5</v>
      </c>
      <c r="N153" s="11">
        <f>IF('respostes SINDIC'!M153=1,(IF('respostes SINDIC'!$AS153=2021,variables!$E$17,IF('respostes SINDIC'!$AS153=2022,variables!$F$17))),0)</f>
        <v>2.5</v>
      </c>
      <c r="O153" s="11">
        <f>IF('respostes SINDIC'!N153="Dintre de termini",(IF('respostes SINDIC'!$AS153=2021,variables!$E$18,IF('respostes SINDIC'!$AS153=2022,variables!$F$18))),0)</f>
        <v>0</v>
      </c>
      <c r="P153" s="16">
        <f>IF('respostes SINDIC'!O153="Null",0,(IF('respostes SINDIC'!$AS153=2021,variables!$E$20,IF('respostes SINDIC'!$AS153=2022,variables!$F$20))))</f>
        <v>25</v>
      </c>
      <c r="Q153" s="16">
        <f>IF('respostes SINDIC'!P153=1,(IF('respostes SINDIC'!$AS153=2021,variables!$E$20,IF('respostes SINDIC'!$AS153=2022,variables!$F$20))),0)</f>
        <v>25</v>
      </c>
      <c r="R153" s="16">
        <f>IF('respostes SINDIC'!Q153=1,(IF('respostes SINDIC'!$AS153=2021,variables!$E$21,IF('respostes SINDIC'!$AS153=2022,variables!$F$21))),0)</f>
        <v>25</v>
      </c>
      <c r="S153" s="16">
        <f>IF('respostes SINDIC'!R153=1,(IF('respostes SINDIC'!$AS153=2021,variables!$E$22,IF('respostes SINDIC'!$AS153=2022,variables!$F$22))),0)</f>
        <v>25</v>
      </c>
      <c r="T153" s="11">
        <f>IF('respostes SINDIC'!S153=1,(IF('respostes SINDIC'!$AS153=2021,variables!$E$23,IF('respostes SINDIC'!$AS153=2022,variables!$F$23))),0)</f>
        <v>35</v>
      </c>
      <c r="U153" s="14">
        <f>IF('respostes SINDIC'!T153=1,(IF('respostes SINDIC'!$AS153=2021,variables!$E$24,IF('respostes SINDIC'!$AS153=2022,variables!$F$24))),0)</f>
        <v>25</v>
      </c>
      <c r="V153" s="8">
        <f>IF('respostes SINDIC'!U153=1,(IF('respostes SINDIC'!$AS153=2021,variables!$E$25,IF('respostes SINDIC'!$AS153=2022,variables!$F$25))),0)</f>
        <v>20</v>
      </c>
      <c r="W153" s="8">
        <f>IF('respostes SINDIC'!V153=1,(IF('respostes SINDIC'!$AS153=2021,variables!$E$26,IF('respostes SINDIC'!$AS153=2022,variables!$F$26))),0)</f>
        <v>5</v>
      </c>
      <c r="X153" s="8">
        <f>IF('respostes SINDIC'!W153=1,(IF('respostes SINDIC'!$AS153=2021,variables!$E$27,IF('respostes SINDIC'!$AS153=2022,variables!$F$27))),0)</f>
        <v>10</v>
      </c>
      <c r="Y153" s="11">
        <f>IF('respostes SINDIC'!X153=1,(IF('respostes SINDIC'!$AS153=2021,variables!$E$28,IF('respostes SINDIC'!$AS153=2022,variables!$F$28))),0)</f>
        <v>2.5</v>
      </c>
      <c r="Z153" s="11">
        <f>IF('respostes SINDIC'!Y153=1,(IF('respostes SINDIC'!$AS153=2021,variables!$E$29,IF('respostes SINDIC'!$AS153=2022,variables!$F$29))),0)</f>
        <v>30</v>
      </c>
      <c r="AA153" s="18">
        <f>IF('respostes SINDIC'!Z153=1,(IF('respostes SINDIC'!$AS153=2021,variables!$E$30,IF('respostes SINDIC'!$AS153=2022,variables!$F$30))),0)</f>
        <v>25</v>
      </c>
      <c r="AB153" s="18">
        <f>IF('respostes SINDIC'!AA153=1,(IF('respostes SINDIC'!$AS153=2021,variables!$E$31,IF('respostes SINDIC'!$AS153=2022,variables!$F$31))),0)</f>
        <v>25</v>
      </c>
      <c r="AC153" s="18">
        <f>IF('respostes SINDIC'!AB153=1,(IF('respostes SINDIC'!$AS153=2021,variables!$E$32,IF('respostes SINDIC'!$AS153=2022,variables!$F$32))),0)</f>
        <v>25</v>
      </c>
      <c r="AD153" s="18">
        <f>IF('respostes SINDIC'!AC153=1,(IF('respostes SINDIC'!$AS153=2021,variables!$E$33,IF('respostes SINDIC'!$AS153=2022,variables!$F$33))),0)</f>
        <v>0</v>
      </c>
      <c r="AE153" s="20">
        <f>IF('respostes SINDIC'!AD153=1,(IF('respostes SINDIC'!$AS153=2021,variables!$E$34,IF('respostes SINDIC'!$AS153=2022,variables!$F$34))),0)</f>
        <v>20</v>
      </c>
      <c r="AF153" s="20">
        <f>IF('respostes SINDIC'!AE153=1,(IF('respostes SINDIC'!$AS153=2021,variables!$E$35,IF('respostes SINDIC'!$AS153=2022,variables!$F$35))),0)</f>
        <v>20</v>
      </c>
      <c r="AG153" s="20">
        <f>IF('respostes SINDIC'!AF153=1,(IF('respostes SINDIC'!$AS153=2021,variables!$E$36,IF('respostes SINDIC'!$AS153=2022,variables!$F$36))),0)</f>
        <v>0</v>
      </c>
      <c r="AH153" s="20">
        <f>IF('respostes SINDIC'!AG153=1,(IF('respostes SINDIC'!$AS153=2021,variables!$E$37,IF('respostes SINDIC'!$AS153=2022,variables!$F$37))),0)</f>
        <v>10</v>
      </c>
      <c r="AI153" s="14">
        <f>IF('respostes SINDIC'!AH153=1,(IF('respostes SINDIC'!$AS153=2021,variables!$E$38,IF('respostes SINDIC'!$AS153=2022,variables!$F$38))),0)</f>
        <v>25</v>
      </c>
      <c r="AJ153" s="20">
        <f>IF('respostes SINDIC'!AI153=1,(IF('respostes SINDIC'!$AS153=2021,variables!$E$39,IF('respostes SINDIC'!$AS153=2022,variables!$F$39))),0)</f>
        <v>20</v>
      </c>
      <c r="AK153" s="14">
        <f>IF('respostes SINDIC'!AJ153=1,(IF('respostes SINDIC'!$AS153=2021,variables!$E$40,IF('respostes SINDIC'!$AS153=2022,variables!$F$40))),0)</f>
        <v>25</v>
      </c>
      <c r="AL153" s="8">
        <f>IF('respostes SINDIC'!AK153=0,(IF('respostes SINDIC'!$AS153=2021,variables!$E$41,IF('respostes SINDIC'!$AS153=2022,variables!$F$41))),0)</f>
        <v>20</v>
      </c>
      <c r="AM153" s="20">
        <f>IF('respostes SINDIC'!AL153=1,(IF('respostes SINDIC'!$AS153=2021,variables!$E$42,IF('respostes SINDIC'!$AS153=2022,variables!$F$42))),0)</f>
        <v>10</v>
      </c>
      <c r="AN153" s="11">
        <f>IF('respostes SINDIC'!AM153=1,(IF('respostes SINDIC'!$AS153=2021,variables!$E$43,IF('respostes SINDIC'!$AS153=2022,variables!$F$43))),0)</f>
        <v>0</v>
      </c>
      <c r="AO153" s="8">
        <f>IF('respostes SINDIC'!AN153=1,(IF('respostes SINDIC'!$AS153=2021,variables!$E$44,IF('respostes SINDIC'!$AS153=2022,variables!$F$44))),0)</f>
        <v>10</v>
      </c>
      <c r="AP153" s="8">
        <f>IF('respostes SINDIC'!AO153=1,(IF('respostes SINDIC'!$AS153=2021,variables!$E$45,IF('respostes SINDIC'!$AS153=2022,variables!$F$45))),0)</f>
        <v>20</v>
      </c>
      <c r="AQ153" s="20">
        <f>IF('respostes SINDIC'!AP153=1,(IF('respostes SINDIC'!$AS153=2021,variables!$E$46,IF('respostes SINDIC'!$AS153=2022,variables!$F$46))),0)</f>
        <v>0</v>
      </c>
      <c r="AT153">
        <v>2021</v>
      </c>
    </row>
    <row r="154" spans="1:46" x14ac:dyDescent="0.3">
      <c r="A154">
        <v>818780001</v>
      </c>
      <c r="B154" t="e">
        <f>VLOOKUP(A154,'ine i comarca'!$A$1:$H$367,6,0)</f>
        <v>#N/A</v>
      </c>
      <c r="C154" t="s">
        <v>204</v>
      </c>
      <c r="D154" t="s">
        <v>41</v>
      </c>
      <c r="E154" t="s">
        <v>42</v>
      </c>
      <c r="F154" t="s">
        <v>61</v>
      </c>
      <c r="G154" s="8">
        <f>IF('respostes SINDIC'!F154=1,(IF('respostes SINDIC'!$AS154=2021,variables!$E$10,IF('respostes SINDIC'!$AS154=2022,variables!$F$10))),0)</f>
        <v>7.5</v>
      </c>
      <c r="H154" s="8">
        <f>IF('respostes SINDIC'!G154=1,(IF('respostes SINDIC'!$AS154=2021,variables!$E$11,IF('respostes SINDIC'!$AS154=2022,variables!$F$11))),0)</f>
        <v>7.5</v>
      </c>
      <c r="I154" s="14">
        <f>IF('respostes SINDIC'!H154=1,(IF('respostes SINDIC'!$AS154=2021,variables!$E$12,IF('respostes SINDIC'!$AS154=2022,variables!$F$12))),0)</f>
        <v>25</v>
      </c>
      <c r="J154" s="11">
        <f>IF('respostes SINDIC'!I154=1,(IF('respostes SINDIC'!$AS154=2021,variables!$E$13,IF('respostes SINDIC'!$AS154=2022,variables!$F$13))),0)</f>
        <v>2.5</v>
      </c>
      <c r="K154" s="11">
        <f>IF('respostes SINDIC'!J154=1,(IF('respostes SINDIC'!$AS154=2021,variables!$E$14,IF('respostes SINDIC'!$AS154=2022,variables!$F$14))),0)</f>
        <v>2.5</v>
      </c>
      <c r="L154" s="11">
        <f>IF('respostes SINDIC'!K154=1,(IF('respostes SINDIC'!$AS154=2021,variables!$E$15,IF('respostes SINDIC'!$AS154=2022,variables!$F$15))),0)</f>
        <v>2.5</v>
      </c>
      <c r="M154" s="11">
        <f>IF('respostes SINDIC'!L154=1,(IF('respostes SINDIC'!$AS154=2021,variables!$E$16,IF('respostes SINDIC'!$AS154=2022,variables!$F$16))),0)</f>
        <v>2.5</v>
      </c>
      <c r="N154" s="11">
        <f>IF('respostes SINDIC'!M154=1,(IF('respostes SINDIC'!$AS154=2021,variables!$E$17,IF('respostes SINDIC'!$AS154=2022,variables!$F$17))),0)</f>
        <v>2.5</v>
      </c>
      <c r="O154" s="11">
        <f>IF('respostes SINDIC'!N154="Dintre de termini",(IF('respostes SINDIC'!$AS154=2021,variables!$E$18,IF('respostes SINDIC'!$AS154=2022,variables!$F$18))),0)</f>
        <v>0</v>
      </c>
      <c r="P154" s="16">
        <f>IF('respostes SINDIC'!O154="Null",0,(IF('respostes SINDIC'!$AS154=2021,variables!$E$20,IF('respostes SINDIC'!$AS154=2022,variables!$F$20))))</f>
        <v>25</v>
      </c>
      <c r="Q154" s="16">
        <f>IF('respostes SINDIC'!P154=1,(IF('respostes SINDIC'!$AS154=2021,variables!$E$20,IF('respostes SINDIC'!$AS154=2022,variables!$F$20))),0)</f>
        <v>25</v>
      </c>
      <c r="R154" s="16">
        <f>IF('respostes SINDIC'!Q154=1,(IF('respostes SINDIC'!$AS154=2021,variables!$E$21,IF('respostes SINDIC'!$AS154=2022,variables!$F$21))),0)</f>
        <v>25</v>
      </c>
      <c r="S154" s="16">
        <f>IF('respostes SINDIC'!R154=1,(IF('respostes SINDIC'!$AS154=2021,variables!$E$22,IF('respostes SINDIC'!$AS154=2022,variables!$F$22))),0)</f>
        <v>25</v>
      </c>
      <c r="T154" s="11">
        <f>IF('respostes SINDIC'!S154=1,(IF('respostes SINDIC'!$AS154=2021,variables!$E$23,IF('respostes SINDIC'!$AS154=2022,variables!$F$23))),0)</f>
        <v>35</v>
      </c>
      <c r="U154" s="14">
        <f>IF('respostes SINDIC'!T154=1,(IF('respostes SINDIC'!$AS154=2021,variables!$E$24,IF('respostes SINDIC'!$AS154=2022,variables!$F$24))),0)</f>
        <v>25</v>
      </c>
      <c r="V154" s="8">
        <f>IF('respostes SINDIC'!U154=1,(IF('respostes SINDIC'!$AS154=2021,variables!$E$25,IF('respostes SINDIC'!$AS154=2022,variables!$F$25))),0)</f>
        <v>20</v>
      </c>
      <c r="W154" s="8">
        <f>IF('respostes SINDIC'!V154=1,(IF('respostes SINDIC'!$AS154=2021,variables!$E$26,IF('respostes SINDIC'!$AS154=2022,variables!$F$26))),0)</f>
        <v>5</v>
      </c>
      <c r="X154" s="8">
        <f>IF('respostes SINDIC'!W154=1,(IF('respostes SINDIC'!$AS154=2021,variables!$E$27,IF('respostes SINDIC'!$AS154=2022,variables!$F$27))),0)</f>
        <v>10</v>
      </c>
      <c r="Y154" s="11">
        <f>IF('respostes SINDIC'!X154=1,(IF('respostes SINDIC'!$AS154=2021,variables!$E$28,IF('respostes SINDIC'!$AS154=2022,variables!$F$28))),0)</f>
        <v>0</v>
      </c>
      <c r="Z154" s="11">
        <f>IF('respostes SINDIC'!Y154=1,(IF('respostes SINDIC'!$AS154=2021,variables!$E$29,IF('respostes SINDIC'!$AS154=2022,variables!$F$29))),0)</f>
        <v>30</v>
      </c>
      <c r="AA154" s="18">
        <f>IF('respostes SINDIC'!Z154=1,(IF('respostes SINDIC'!$AS154=2021,variables!$E$30,IF('respostes SINDIC'!$AS154=2022,variables!$F$30))),0)</f>
        <v>25</v>
      </c>
      <c r="AB154" s="18">
        <f>IF('respostes SINDIC'!AA154=1,(IF('respostes SINDIC'!$AS154=2021,variables!$E$31,IF('respostes SINDIC'!$AS154=2022,variables!$F$31))),0)</f>
        <v>0</v>
      </c>
      <c r="AC154" s="18">
        <f>IF('respostes SINDIC'!AB154=1,(IF('respostes SINDIC'!$AS154=2021,variables!$E$32,IF('respostes SINDIC'!$AS154=2022,variables!$F$32))),0)</f>
        <v>25</v>
      </c>
      <c r="AD154" s="18">
        <f>IF('respostes SINDIC'!AC154=1,(IF('respostes SINDIC'!$AS154=2021,variables!$E$33,IF('respostes SINDIC'!$AS154=2022,variables!$F$33))),0)</f>
        <v>0</v>
      </c>
      <c r="AE154" s="20">
        <f>IF('respostes SINDIC'!AD154=1,(IF('respostes SINDIC'!$AS154=2021,variables!$E$34,IF('respostes SINDIC'!$AS154=2022,variables!$F$34))),0)</f>
        <v>0</v>
      </c>
      <c r="AF154" s="20">
        <f>IF('respostes SINDIC'!AE154=1,(IF('respostes SINDIC'!$AS154=2021,variables!$E$35,IF('respostes SINDIC'!$AS154=2022,variables!$F$35))),0)</f>
        <v>20</v>
      </c>
      <c r="AG154" s="20">
        <f>IF('respostes SINDIC'!AF154=1,(IF('respostes SINDIC'!$AS154=2021,variables!$E$36,IF('respostes SINDIC'!$AS154=2022,variables!$F$36))),0)</f>
        <v>0</v>
      </c>
      <c r="AH154" s="20">
        <f>IF('respostes SINDIC'!AG154=1,(IF('respostes SINDIC'!$AS154=2021,variables!$E$37,IF('respostes SINDIC'!$AS154=2022,variables!$F$37))),0)</f>
        <v>10</v>
      </c>
      <c r="AI154" s="14">
        <f>IF('respostes SINDIC'!AH154=1,(IF('respostes SINDIC'!$AS154=2021,variables!$E$38,IF('respostes SINDIC'!$AS154=2022,variables!$F$38))),0)</f>
        <v>25</v>
      </c>
      <c r="AJ154" s="20">
        <f>IF('respostes SINDIC'!AI154=1,(IF('respostes SINDIC'!$AS154=2021,variables!$E$39,IF('respostes SINDIC'!$AS154=2022,variables!$F$39))),0)</f>
        <v>20</v>
      </c>
      <c r="AK154" s="14">
        <f>IF('respostes SINDIC'!AJ154=1,(IF('respostes SINDIC'!$AS154=2021,variables!$E$40,IF('respostes SINDIC'!$AS154=2022,variables!$F$40))),0)</f>
        <v>25</v>
      </c>
      <c r="AL154" s="8">
        <f>IF('respostes SINDIC'!AK154=0,(IF('respostes SINDIC'!$AS154=2021,variables!$E$41,IF('respostes SINDIC'!$AS154=2022,variables!$F$41))),0)</f>
        <v>20</v>
      </c>
      <c r="AM154" s="20">
        <f>IF('respostes SINDIC'!AL154=1,(IF('respostes SINDIC'!$AS154=2021,variables!$E$42,IF('respostes SINDIC'!$AS154=2022,variables!$F$42))),0)</f>
        <v>10</v>
      </c>
      <c r="AN154" s="11">
        <f>IF('respostes SINDIC'!AM154=1,(IF('respostes SINDIC'!$AS154=2021,variables!$E$43,IF('respostes SINDIC'!$AS154=2022,variables!$F$43))),0)</f>
        <v>0</v>
      </c>
      <c r="AO154" s="8">
        <f>IF('respostes SINDIC'!AN154=1,(IF('respostes SINDIC'!$AS154=2021,variables!$E$44,IF('respostes SINDIC'!$AS154=2022,variables!$F$44))),0)</f>
        <v>10</v>
      </c>
      <c r="AP154" s="8">
        <f>IF('respostes SINDIC'!AO154=1,(IF('respostes SINDIC'!$AS154=2021,variables!$E$45,IF('respostes SINDIC'!$AS154=2022,variables!$F$45))),0)</f>
        <v>20</v>
      </c>
      <c r="AQ154" s="20">
        <f>IF('respostes SINDIC'!AP154=1,(IF('respostes SINDIC'!$AS154=2021,variables!$E$46,IF('respostes SINDIC'!$AS154=2022,variables!$F$46))),0)</f>
        <v>0</v>
      </c>
      <c r="AT154">
        <v>2021</v>
      </c>
    </row>
    <row r="155" spans="1:46" x14ac:dyDescent="0.3">
      <c r="A155">
        <v>819180001</v>
      </c>
      <c r="B155" t="str">
        <f>VLOOKUP(A155,'ine i comarca'!$A$1:$H$367,6,0)</f>
        <v>Bages</v>
      </c>
      <c r="C155" t="s">
        <v>205</v>
      </c>
      <c r="D155" t="s">
        <v>41</v>
      </c>
      <c r="E155" t="s">
        <v>42</v>
      </c>
      <c r="F155" t="s">
        <v>43</v>
      </c>
      <c r="G155" s="8">
        <f>IF('respostes SINDIC'!F155=1,(IF('respostes SINDIC'!$AS155=2021,variables!$E$10,IF('respostes SINDIC'!$AS155=2022,variables!$F$10))),0)</f>
        <v>7.5</v>
      </c>
      <c r="H155" s="8">
        <f>IF('respostes SINDIC'!G155=1,(IF('respostes SINDIC'!$AS155=2021,variables!$E$11,IF('respostes SINDIC'!$AS155=2022,variables!$F$11))),0)</f>
        <v>7.5</v>
      </c>
      <c r="I155" s="14">
        <f>IF('respostes SINDIC'!H155=1,(IF('respostes SINDIC'!$AS155=2021,variables!$E$12,IF('respostes SINDIC'!$AS155=2022,variables!$F$12))),0)</f>
        <v>25</v>
      </c>
      <c r="J155" s="11">
        <f>IF('respostes SINDIC'!I155=1,(IF('respostes SINDIC'!$AS155=2021,variables!$E$13,IF('respostes SINDIC'!$AS155=2022,variables!$F$13))),0)</f>
        <v>2.5</v>
      </c>
      <c r="K155" s="11">
        <f>IF('respostes SINDIC'!J155=1,(IF('respostes SINDIC'!$AS155=2021,variables!$E$14,IF('respostes SINDIC'!$AS155=2022,variables!$F$14))),0)</f>
        <v>0</v>
      </c>
      <c r="L155" s="11">
        <f>IF('respostes SINDIC'!K155=1,(IF('respostes SINDIC'!$AS155=2021,variables!$E$15,IF('respostes SINDIC'!$AS155=2022,variables!$F$15))),0)</f>
        <v>0</v>
      </c>
      <c r="M155" s="11">
        <f>IF('respostes SINDIC'!L155=1,(IF('respostes SINDIC'!$AS155=2021,variables!$E$16,IF('respostes SINDIC'!$AS155=2022,variables!$F$16))),0)</f>
        <v>0</v>
      </c>
      <c r="N155" s="11">
        <f>IF('respostes SINDIC'!M155=1,(IF('respostes SINDIC'!$AS155=2021,variables!$E$17,IF('respostes SINDIC'!$AS155=2022,variables!$F$17))),0)</f>
        <v>0</v>
      </c>
      <c r="O155" s="11">
        <f>IF('respostes SINDIC'!N155="Dintre de termini",(IF('respostes SINDIC'!$AS155=2021,variables!$E$18,IF('respostes SINDIC'!$AS155=2022,variables!$F$18))),0)</f>
        <v>0</v>
      </c>
      <c r="P155" s="16">
        <f>IF('respostes SINDIC'!O155="Null",0,(IF('respostes SINDIC'!$AS155=2021,variables!$E$20,IF('respostes SINDIC'!$AS155=2022,variables!$F$20))))</f>
        <v>0</v>
      </c>
      <c r="Q155" s="16">
        <f>IF('respostes SINDIC'!P155=1,(IF('respostes SINDIC'!$AS155=2021,variables!$E$20,IF('respostes SINDIC'!$AS155=2022,variables!$F$20))),0)</f>
        <v>0</v>
      </c>
      <c r="R155" s="16">
        <f>IF('respostes SINDIC'!Q155=1,(IF('respostes SINDIC'!$AS155=2021,variables!$E$21,IF('respostes SINDIC'!$AS155=2022,variables!$F$21))),0)</f>
        <v>0</v>
      </c>
      <c r="S155" s="16">
        <f>IF('respostes SINDIC'!R155=1,(IF('respostes SINDIC'!$AS155=2021,variables!$E$22,IF('respostes SINDIC'!$AS155=2022,variables!$F$22))),0)</f>
        <v>0</v>
      </c>
      <c r="T155" s="11">
        <f>IF('respostes SINDIC'!S155=1,(IF('respostes SINDIC'!$AS155=2021,variables!$E$23,IF('respostes SINDIC'!$AS155=2022,variables!$F$23))),0)</f>
        <v>0</v>
      </c>
      <c r="U155" s="14">
        <f>IF('respostes SINDIC'!T155=1,(IF('respostes SINDIC'!$AS155=2021,variables!$E$24,IF('respostes SINDIC'!$AS155=2022,variables!$F$24))),0)</f>
        <v>0</v>
      </c>
      <c r="V155" s="8">
        <f>IF('respostes SINDIC'!U155=1,(IF('respostes SINDIC'!$AS155=2021,variables!$E$25,IF('respostes SINDIC'!$AS155=2022,variables!$F$25))),0)</f>
        <v>20</v>
      </c>
      <c r="W155" s="8">
        <f>IF('respostes SINDIC'!V155=1,(IF('respostes SINDIC'!$AS155=2021,variables!$E$26,IF('respostes SINDIC'!$AS155=2022,variables!$F$26))),0)</f>
        <v>5</v>
      </c>
      <c r="X155" s="8">
        <f>IF('respostes SINDIC'!W155=1,(IF('respostes SINDIC'!$AS155=2021,variables!$E$27,IF('respostes SINDIC'!$AS155=2022,variables!$F$27))),0)</f>
        <v>10</v>
      </c>
      <c r="Y155" s="11">
        <f>IF('respostes SINDIC'!X155=1,(IF('respostes SINDIC'!$AS155=2021,variables!$E$28,IF('respostes SINDIC'!$AS155=2022,variables!$F$28))),0)</f>
        <v>0</v>
      </c>
      <c r="Z155" s="11">
        <f>IF('respostes SINDIC'!Y155=1,(IF('respostes SINDIC'!$AS155=2021,variables!$E$29,IF('respostes SINDIC'!$AS155=2022,variables!$F$29))),0)</f>
        <v>0</v>
      </c>
      <c r="AA155" s="18">
        <f>IF('respostes SINDIC'!Z155=1,(IF('respostes SINDIC'!$AS155=2021,variables!$E$30,IF('respostes SINDIC'!$AS155=2022,variables!$F$30))),0)</f>
        <v>25</v>
      </c>
      <c r="AB155" s="18">
        <f>IF('respostes SINDIC'!AA155=1,(IF('respostes SINDIC'!$AS155=2021,variables!$E$31,IF('respostes SINDIC'!$AS155=2022,variables!$F$31))),0)</f>
        <v>0</v>
      </c>
      <c r="AC155" s="18">
        <f>IF('respostes SINDIC'!AB155=1,(IF('respostes SINDIC'!$AS155=2021,variables!$E$32,IF('respostes SINDIC'!$AS155=2022,variables!$F$32))),0)</f>
        <v>0</v>
      </c>
      <c r="AD155" s="18">
        <f>IF('respostes SINDIC'!AC155=1,(IF('respostes SINDIC'!$AS155=2021,variables!$E$33,IF('respostes SINDIC'!$AS155=2022,variables!$F$33))),0)</f>
        <v>0</v>
      </c>
      <c r="AE155" s="20">
        <f>IF('respostes SINDIC'!AD155=1,(IF('respostes SINDIC'!$AS155=2021,variables!$E$34,IF('respostes SINDIC'!$AS155=2022,variables!$F$34))),0)</f>
        <v>0</v>
      </c>
      <c r="AF155" s="20">
        <f>IF('respostes SINDIC'!AE155=1,(IF('respostes SINDIC'!$AS155=2021,variables!$E$35,IF('respostes SINDIC'!$AS155=2022,variables!$F$35))),0)</f>
        <v>0</v>
      </c>
      <c r="AG155" s="20">
        <f>IF('respostes SINDIC'!AF155=1,(IF('respostes SINDIC'!$AS155=2021,variables!$E$36,IF('respostes SINDIC'!$AS155=2022,variables!$F$36))),0)</f>
        <v>0</v>
      </c>
      <c r="AH155" s="20">
        <f>IF('respostes SINDIC'!AG155=1,(IF('respostes SINDIC'!$AS155=2021,variables!$E$37,IF('respostes SINDIC'!$AS155=2022,variables!$F$37))),0)</f>
        <v>0</v>
      </c>
      <c r="AI155" s="14">
        <f>IF('respostes SINDIC'!AH155=1,(IF('respostes SINDIC'!$AS155=2021,variables!$E$38,IF('respostes SINDIC'!$AS155=2022,variables!$F$38))),0)</f>
        <v>25</v>
      </c>
      <c r="AJ155" s="20">
        <f>IF('respostes SINDIC'!AI155=1,(IF('respostes SINDIC'!$AS155=2021,variables!$E$39,IF('respostes SINDIC'!$AS155=2022,variables!$F$39))),0)</f>
        <v>20</v>
      </c>
      <c r="AK155" s="14">
        <f>IF('respostes SINDIC'!AJ155=1,(IF('respostes SINDIC'!$AS155=2021,variables!$E$40,IF('respostes SINDIC'!$AS155=2022,variables!$F$40))),0)</f>
        <v>0</v>
      </c>
      <c r="AL155" s="8">
        <f>IF('respostes SINDIC'!AK155=0,(IF('respostes SINDIC'!$AS155=2021,variables!$E$41,IF('respostes SINDIC'!$AS155=2022,variables!$F$41))),0)</f>
        <v>0</v>
      </c>
      <c r="AM155" s="20">
        <f>IF('respostes SINDIC'!AL155=1,(IF('respostes SINDIC'!$AS155=2021,variables!$E$42,IF('respostes SINDIC'!$AS155=2022,variables!$F$42))),0)</f>
        <v>0</v>
      </c>
      <c r="AN155" s="11">
        <f>IF('respostes SINDIC'!AM155=1,(IF('respostes SINDIC'!$AS155=2021,variables!$E$43,IF('respostes SINDIC'!$AS155=2022,variables!$F$43))),0)</f>
        <v>0</v>
      </c>
      <c r="AO155" s="8">
        <f>IF('respostes SINDIC'!AN155=1,(IF('respostes SINDIC'!$AS155=2021,variables!$E$44,IF('respostes SINDIC'!$AS155=2022,variables!$F$44))),0)</f>
        <v>0</v>
      </c>
      <c r="AP155" s="8">
        <f>IF('respostes SINDIC'!AO155=1,(IF('respostes SINDIC'!$AS155=2021,variables!$E$45,IF('respostes SINDIC'!$AS155=2022,variables!$F$45))),0)</f>
        <v>0</v>
      </c>
      <c r="AQ155" s="20">
        <f>IF('respostes SINDIC'!AP155=1,(IF('respostes SINDIC'!$AS155=2021,variables!$E$46,IF('respostes SINDIC'!$AS155=2022,variables!$F$46))),0)</f>
        <v>0</v>
      </c>
      <c r="AT155">
        <v>2021</v>
      </c>
    </row>
    <row r="156" spans="1:46" x14ac:dyDescent="0.3">
      <c r="A156">
        <v>819440003</v>
      </c>
      <c r="B156" t="str">
        <f>VLOOKUP(A156,'ine i comarca'!$A$1:$H$367,6,0)</f>
        <v>Barcelonès</v>
      </c>
      <c r="C156" t="s">
        <v>206</v>
      </c>
      <c r="D156" t="s">
        <v>41</v>
      </c>
      <c r="E156" t="s">
        <v>42</v>
      </c>
      <c r="F156" t="s">
        <v>68</v>
      </c>
      <c r="G156" s="8">
        <f>IF('respostes SINDIC'!F156=1,(IF('respostes SINDIC'!$AS156=2021,variables!$E$10,IF('respostes SINDIC'!$AS156=2022,variables!$F$10))),0)</f>
        <v>0</v>
      </c>
      <c r="H156" s="8">
        <f>IF('respostes SINDIC'!G156=1,(IF('respostes SINDIC'!$AS156=2021,variables!$E$11,IF('respostes SINDIC'!$AS156=2022,variables!$F$11))),0)</f>
        <v>7.5</v>
      </c>
      <c r="I156" s="14">
        <f>IF('respostes SINDIC'!H156=1,(IF('respostes SINDIC'!$AS156=2021,variables!$E$12,IF('respostes SINDIC'!$AS156=2022,variables!$F$12))),0)</f>
        <v>0</v>
      </c>
      <c r="J156" s="11">
        <f>IF('respostes SINDIC'!I156=1,(IF('respostes SINDIC'!$AS156=2021,variables!$E$13,IF('respostes SINDIC'!$AS156=2022,variables!$F$13))),0)</f>
        <v>2.5</v>
      </c>
      <c r="K156" s="11">
        <f>IF('respostes SINDIC'!J156=1,(IF('respostes SINDIC'!$AS156=2021,variables!$E$14,IF('respostes SINDIC'!$AS156=2022,variables!$F$14))),0)</f>
        <v>2.5</v>
      </c>
      <c r="L156" s="11">
        <f>IF('respostes SINDIC'!K156=1,(IF('respostes SINDIC'!$AS156=2021,variables!$E$15,IF('respostes SINDIC'!$AS156=2022,variables!$F$15))),0)</f>
        <v>2.5</v>
      </c>
      <c r="M156" s="11">
        <f>IF('respostes SINDIC'!L156=1,(IF('respostes SINDIC'!$AS156=2021,variables!$E$16,IF('respostes SINDIC'!$AS156=2022,variables!$F$16))),0)</f>
        <v>2.5</v>
      </c>
      <c r="N156" s="11">
        <f>IF('respostes SINDIC'!M156=1,(IF('respostes SINDIC'!$AS156=2021,variables!$E$17,IF('respostes SINDIC'!$AS156=2022,variables!$F$17))),0)</f>
        <v>2.5</v>
      </c>
      <c r="O156" s="11">
        <f>IF('respostes SINDIC'!N156="Dintre de termini",(IF('respostes SINDIC'!$AS156=2021,variables!$E$18,IF('respostes SINDIC'!$AS156=2022,variables!$F$18))),0)</f>
        <v>0</v>
      </c>
      <c r="P156" s="16">
        <f>IF('respostes SINDIC'!O156="Null",0,(IF('respostes SINDIC'!$AS156=2021,variables!$E$20,IF('respostes SINDIC'!$AS156=2022,variables!$F$20))))</f>
        <v>0</v>
      </c>
      <c r="Q156" s="16">
        <f>IF('respostes SINDIC'!P156=1,(IF('respostes SINDIC'!$AS156=2021,variables!$E$20,IF('respostes SINDIC'!$AS156=2022,variables!$F$20))),0)</f>
        <v>0</v>
      </c>
      <c r="R156" s="16">
        <f>IF('respostes SINDIC'!Q156=1,(IF('respostes SINDIC'!$AS156=2021,variables!$E$21,IF('respostes SINDIC'!$AS156=2022,variables!$F$21))),0)</f>
        <v>0</v>
      </c>
      <c r="S156" s="16">
        <f>IF('respostes SINDIC'!R156=1,(IF('respostes SINDIC'!$AS156=2021,variables!$E$22,IF('respostes SINDIC'!$AS156=2022,variables!$F$22))),0)</f>
        <v>0</v>
      </c>
      <c r="T156" s="11">
        <f>IF('respostes SINDIC'!S156=1,(IF('respostes SINDIC'!$AS156=2021,variables!$E$23,IF('respostes SINDIC'!$AS156=2022,variables!$F$23))),0)</f>
        <v>0</v>
      </c>
      <c r="U156" s="14">
        <f>IF('respostes SINDIC'!T156=1,(IF('respostes SINDIC'!$AS156=2021,variables!$E$24,IF('respostes SINDIC'!$AS156=2022,variables!$F$24))),0)</f>
        <v>0</v>
      </c>
      <c r="V156" s="8">
        <f>IF('respostes SINDIC'!U156=1,(IF('respostes SINDIC'!$AS156=2021,variables!$E$25,IF('respostes SINDIC'!$AS156=2022,variables!$F$25))),0)</f>
        <v>20</v>
      </c>
      <c r="W156" s="8">
        <f>IF('respostes SINDIC'!V156=1,(IF('respostes SINDIC'!$AS156=2021,variables!$E$26,IF('respostes SINDIC'!$AS156=2022,variables!$F$26))),0)</f>
        <v>5</v>
      </c>
      <c r="X156" s="8">
        <f>IF('respostes SINDIC'!W156=1,(IF('respostes SINDIC'!$AS156=2021,variables!$E$27,IF('respostes SINDIC'!$AS156=2022,variables!$F$27))),0)</f>
        <v>0</v>
      </c>
      <c r="Y156" s="11">
        <f>IF('respostes SINDIC'!X156=1,(IF('respostes SINDIC'!$AS156=2021,variables!$E$28,IF('respostes SINDIC'!$AS156=2022,variables!$F$28))),0)</f>
        <v>0</v>
      </c>
      <c r="Z156" s="11">
        <f>IF('respostes SINDIC'!Y156=1,(IF('respostes SINDIC'!$AS156=2021,variables!$E$29,IF('respostes SINDIC'!$AS156=2022,variables!$F$29))),0)</f>
        <v>0</v>
      </c>
      <c r="AA156" s="18">
        <f>IF('respostes SINDIC'!Z156=1,(IF('respostes SINDIC'!$AS156=2021,variables!$E$30,IF('respostes SINDIC'!$AS156=2022,variables!$F$30))),0)</f>
        <v>25</v>
      </c>
      <c r="AB156" s="18">
        <f>IF('respostes SINDIC'!AA156=1,(IF('respostes SINDIC'!$AS156=2021,variables!$E$31,IF('respostes SINDIC'!$AS156=2022,variables!$F$31))),0)</f>
        <v>0</v>
      </c>
      <c r="AC156" s="18">
        <f>IF('respostes SINDIC'!AB156=1,(IF('respostes SINDIC'!$AS156=2021,variables!$E$32,IF('respostes SINDIC'!$AS156=2022,variables!$F$32))),0)</f>
        <v>0</v>
      </c>
      <c r="AD156" s="18">
        <f>IF('respostes SINDIC'!AC156=1,(IF('respostes SINDIC'!$AS156=2021,variables!$E$33,IF('respostes SINDIC'!$AS156=2022,variables!$F$33))),0)</f>
        <v>0</v>
      </c>
      <c r="AE156" s="20">
        <f>IF('respostes SINDIC'!AD156=1,(IF('respostes SINDIC'!$AS156=2021,variables!$E$34,IF('respostes SINDIC'!$AS156=2022,variables!$F$34))),0)</f>
        <v>0</v>
      </c>
      <c r="AF156" s="20">
        <f>IF('respostes SINDIC'!AE156=1,(IF('respostes SINDIC'!$AS156=2021,variables!$E$35,IF('respostes SINDIC'!$AS156=2022,variables!$F$35))),0)</f>
        <v>0</v>
      </c>
      <c r="AG156" s="20">
        <f>IF('respostes SINDIC'!AF156=1,(IF('respostes SINDIC'!$AS156=2021,variables!$E$36,IF('respostes SINDIC'!$AS156=2022,variables!$F$36))),0)</f>
        <v>0</v>
      </c>
      <c r="AH156" s="20">
        <f>IF('respostes SINDIC'!AG156=1,(IF('respostes SINDIC'!$AS156=2021,variables!$E$37,IF('respostes SINDIC'!$AS156=2022,variables!$F$37))),0)</f>
        <v>0</v>
      </c>
      <c r="AI156" s="14">
        <f>IF('respostes SINDIC'!AH156=1,(IF('respostes SINDIC'!$AS156=2021,variables!$E$38,IF('respostes SINDIC'!$AS156=2022,variables!$F$38))),0)</f>
        <v>0</v>
      </c>
      <c r="AJ156" s="20">
        <f>IF('respostes SINDIC'!AI156=1,(IF('respostes SINDIC'!$AS156=2021,variables!$E$39,IF('respostes SINDIC'!$AS156=2022,variables!$F$39))),0)</f>
        <v>0</v>
      </c>
      <c r="AK156" s="14">
        <f>IF('respostes SINDIC'!AJ156=1,(IF('respostes SINDIC'!$AS156=2021,variables!$E$40,IF('respostes SINDIC'!$AS156=2022,variables!$F$40))),0)</f>
        <v>0</v>
      </c>
      <c r="AL156" s="8">
        <f>IF('respostes SINDIC'!AK156=0,(IF('respostes SINDIC'!$AS156=2021,variables!$E$41,IF('respostes SINDIC'!$AS156=2022,variables!$F$41))),0)</f>
        <v>20</v>
      </c>
      <c r="AM156" s="20">
        <f>IF('respostes SINDIC'!AL156=1,(IF('respostes SINDIC'!$AS156=2021,variables!$E$42,IF('respostes SINDIC'!$AS156=2022,variables!$F$42))),0)</f>
        <v>0</v>
      </c>
      <c r="AN156" s="11">
        <f>IF('respostes SINDIC'!AM156=1,(IF('respostes SINDIC'!$AS156=2021,variables!$E$43,IF('respostes SINDIC'!$AS156=2022,variables!$F$43))),0)</f>
        <v>0</v>
      </c>
      <c r="AO156" s="8">
        <f>IF('respostes SINDIC'!AN156=1,(IF('respostes SINDIC'!$AS156=2021,variables!$E$44,IF('respostes SINDIC'!$AS156=2022,variables!$F$44))),0)</f>
        <v>0</v>
      </c>
      <c r="AP156" s="8">
        <f>IF('respostes SINDIC'!AO156=1,(IF('respostes SINDIC'!$AS156=2021,variables!$E$45,IF('respostes SINDIC'!$AS156=2022,variables!$F$45))),0)</f>
        <v>0</v>
      </c>
      <c r="AQ156" s="20">
        <f>IF('respostes SINDIC'!AP156=1,(IF('respostes SINDIC'!$AS156=2021,variables!$E$46,IF('respostes SINDIC'!$AS156=2022,variables!$F$46))),0)</f>
        <v>0</v>
      </c>
      <c r="AT156">
        <v>2021</v>
      </c>
    </row>
    <row r="157" spans="1:46" x14ac:dyDescent="0.3">
      <c r="A157">
        <v>819600000</v>
      </c>
      <c r="B157" t="str">
        <f>VLOOKUP(A157,'ine i comarca'!$A$1:$H$367,6,0)</f>
        <v>Baix Llobregat</v>
      </c>
      <c r="C157" t="s">
        <v>207</v>
      </c>
      <c r="D157" t="s">
        <v>41</v>
      </c>
      <c r="E157" t="s">
        <v>42</v>
      </c>
      <c r="F157" t="s">
        <v>68</v>
      </c>
      <c r="G157" s="8">
        <f>IF('respostes SINDIC'!F157=1,(IF('respostes SINDIC'!$AS157=2021,variables!$E$10,IF('respostes SINDIC'!$AS157=2022,variables!$F$10))),0)</f>
        <v>7.5</v>
      </c>
      <c r="H157" s="8">
        <f>IF('respostes SINDIC'!G157=1,(IF('respostes SINDIC'!$AS157=2021,variables!$E$11,IF('respostes SINDIC'!$AS157=2022,variables!$F$11))),0)</f>
        <v>7.5</v>
      </c>
      <c r="I157" s="14">
        <f>IF('respostes SINDIC'!H157=1,(IF('respostes SINDIC'!$AS157=2021,variables!$E$12,IF('respostes SINDIC'!$AS157=2022,variables!$F$12))),0)</f>
        <v>25</v>
      </c>
      <c r="J157" s="11">
        <f>IF('respostes SINDIC'!I157=1,(IF('respostes SINDIC'!$AS157=2021,variables!$E$13,IF('respostes SINDIC'!$AS157=2022,variables!$F$13))),0)</f>
        <v>2.5</v>
      </c>
      <c r="K157" s="11">
        <f>IF('respostes SINDIC'!J157=1,(IF('respostes SINDIC'!$AS157=2021,variables!$E$14,IF('respostes SINDIC'!$AS157=2022,variables!$F$14))),0)</f>
        <v>0</v>
      </c>
      <c r="L157" s="11">
        <f>IF('respostes SINDIC'!K157=1,(IF('respostes SINDIC'!$AS157=2021,variables!$E$15,IF('respostes SINDIC'!$AS157=2022,variables!$F$15))),0)</f>
        <v>0</v>
      </c>
      <c r="M157" s="11">
        <f>IF('respostes SINDIC'!L157=1,(IF('respostes SINDIC'!$AS157=2021,variables!$E$16,IF('respostes SINDIC'!$AS157=2022,variables!$F$16))),0)</f>
        <v>0</v>
      </c>
      <c r="N157" s="11">
        <f>IF('respostes SINDIC'!M157=1,(IF('respostes SINDIC'!$AS157=2021,variables!$E$17,IF('respostes SINDIC'!$AS157=2022,variables!$F$17))),0)</f>
        <v>0</v>
      </c>
      <c r="O157" s="11">
        <f>IF('respostes SINDIC'!N157="Dintre de termini",(IF('respostes SINDIC'!$AS157=2021,variables!$E$18,IF('respostes SINDIC'!$AS157=2022,variables!$F$18))),0)</f>
        <v>20</v>
      </c>
      <c r="P157" s="16">
        <f>IF('respostes SINDIC'!O157="Null",0,(IF('respostes SINDIC'!$AS157=2021,variables!$E$20,IF('respostes SINDIC'!$AS157=2022,variables!$F$20))))</f>
        <v>25</v>
      </c>
      <c r="Q157" s="16">
        <f>IF('respostes SINDIC'!P157=1,(IF('respostes SINDIC'!$AS157=2021,variables!$E$20,IF('respostes SINDIC'!$AS157=2022,variables!$F$20))),0)</f>
        <v>25</v>
      </c>
      <c r="R157" s="16">
        <f>IF('respostes SINDIC'!Q157=1,(IF('respostes SINDIC'!$AS157=2021,variables!$E$21,IF('respostes SINDIC'!$AS157=2022,variables!$F$21))),0)</f>
        <v>0</v>
      </c>
      <c r="S157" s="16">
        <f>IF('respostes SINDIC'!R157=1,(IF('respostes SINDIC'!$AS157=2021,variables!$E$22,IF('respostes SINDIC'!$AS157=2022,variables!$F$22))),0)</f>
        <v>0</v>
      </c>
      <c r="T157" s="11">
        <f>IF('respostes SINDIC'!S157=1,(IF('respostes SINDIC'!$AS157=2021,variables!$E$23,IF('respostes SINDIC'!$AS157=2022,variables!$F$23))),0)</f>
        <v>35</v>
      </c>
      <c r="U157" s="14">
        <f>IF('respostes SINDIC'!T157=1,(IF('respostes SINDIC'!$AS157=2021,variables!$E$24,IF('respostes SINDIC'!$AS157=2022,variables!$F$24))),0)</f>
        <v>25</v>
      </c>
      <c r="V157" s="8">
        <f>IF('respostes SINDIC'!U157=1,(IF('respostes SINDIC'!$AS157=2021,variables!$E$25,IF('respostes SINDIC'!$AS157=2022,variables!$F$25))),0)</f>
        <v>20</v>
      </c>
      <c r="W157" s="8">
        <f>IF('respostes SINDIC'!V157=1,(IF('respostes SINDIC'!$AS157=2021,variables!$E$26,IF('respostes SINDIC'!$AS157=2022,variables!$F$26))),0)</f>
        <v>5</v>
      </c>
      <c r="X157" s="8">
        <f>IF('respostes SINDIC'!W157=1,(IF('respostes SINDIC'!$AS157=2021,variables!$E$27,IF('respostes SINDIC'!$AS157=2022,variables!$F$27))),0)</f>
        <v>10</v>
      </c>
      <c r="Y157" s="11">
        <f>IF('respostes SINDIC'!X157=1,(IF('respostes SINDIC'!$AS157=2021,variables!$E$28,IF('respostes SINDIC'!$AS157=2022,variables!$F$28))),0)</f>
        <v>0</v>
      </c>
      <c r="Z157" s="11">
        <f>IF('respostes SINDIC'!Y157=1,(IF('respostes SINDIC'!$AS157=2021,variables!$E$29,IF('respostes SINDIC'!$AS157=2022,variables!$F$29))),0)</f>
        <v>30</v>
      </c>
      <c r="AA157" s="18">
        <f>IF('respostes SINDIC'!Z157=1,(IF('respostes SINDIC'!$AS157=2021,variables!$E$30,IF('respostes SINDIC'!$AS157=2022,variables!$F$30))),0)</f>
        <v>0</v>
      </c>
      <c r="AB157" s="18">
        <f>IF('respostes SINDIC'!AA157=1,(IF('respostes SINDIC'!$AS157=2021,variables!$E$31,IF('respostes SINDIC'!$AS157=2022,variables!$F$31))),0)</f>
        <v>0</v>
      </c>
      <c r="AC157" s="18">
        <f>IF('respostes SINDIC'!AB157=1,(IF('respostes SINDIC'!$AS157=2021,variables!$E$32,IF('respostes SINDIC'!$AS157=2022,variables!$F$32))),0)</f>
        <v>25</v>
      </c>
      <c r="AD157" s="18">
        <f>IF('respostes SINDIC'!AC157=1,(IF('respostes SINDIC'!$AS157=2021,variables!$E$33,IF('respostes SINDIC'!$AS157=2022,variables!$F$33))),0)</f>
        <v>0</v>
      </c>
      <c r="AE157" s="20">
        <f>IF('respostes SINDIC'!AD157=1,(IF('respostes SINDIC'!$AS157=2021,variables!$E$34,IF('respostes SINDIC'!$AS157=2022,variables!$F$34))),0)</f>
        <v>0</v>
      </c>
      <c r="AF157" s="20">
        <f>IF('respostes SINDIC'!AE157=1,(IF('respostes SINDIC'!$AS157=2021,variables!$E$35,IF('respostes SINDIC'!$AS157=2022,variables!$F$35))),0)</f>
        <v>0</v>
      </c>
      <c r="AG157" s="20">
        <f>IF('respostes SINDIC'!AF157=1,(IF('respostes SINDIC'!$AS157=2021,variables!$E$36,IF('respostes SINDIC'!$AS157=2022,variables!$F$36))),0)</f>
        <v>0</v>
      </c>
      <c r="AH157" s="20">
        <f>IF('respostes SINDIC'!AG157=1,(IF('respostes SINDIC'!$AS157=2021,variables!$E$37,IF('respostes SINDIC'!$AS157=2022,variables!$F$37))),0)</f>
        <v>10</v>
      </c>
      <c r="AI157" s="14">
        <f>IF('respostes SINDIC'!AH157=1,(IF('respostes SINDIC'!$AS157=2021,variables!$E$38,IF('respostes SINDIC'!$AS157=2022,variables!$F$38))),0)</f>
        <v>25</v>
      </c>
      <c r="AJ157" s="20">
        <f>IF('respostes SINDIC'!AI157=1,(IF('respostes SINDIC'!$AS157=2021,variables!$E$39,IF('respostes SINDIC'!$AS157=2022,variables!$F$39))),0)</f>
        <v>20</v>
      </c>
      <c r="AK157" s="14">
        <f>IF('respostes SINDIC'!AJ157=1,(IF('respostes SINDIC'!$AS157=2021,variables!$E$40,IF('respostes SINDIC'!$AS157=2022,variables!$F$40))),0)</f>
        <v>25</v>
      </c>
      <c r="AL157" s="8">
        <f>IF('respostes SINDIC'!AK157=0,(IF('respostes SINDIC'!$AS157=2021,variables!$E$41,IF('respostes SINDIC'!$AS157=2022,variables!$F$41))),0)</f>
        <v>0</v>
      </c>
      <c r="AM157" s="20">
        <f>IF('respostes SINDIC'!AL157=1,(IF('respostes SINDIC'!$AS157=2021,variables!$E$42,IF('respostes SINDIC'!$AS157=2022,variables!$F$42))),0)</f>
        <v>10</v>
      </c>
      <c r="AN157" s="11">
        <f>IF('respostes SINDIC'!AM157=1,(IF('respostes SINDIC'!$AS157=2021,variables!$E$43,IF('respostes SINDIC'!$AS157=2022,variables!$F$43))),0)</f>
        <v>0</v>
      </c>
      <c r="AO157" s="8">
        <f>IF('respostes SINDIC'!AN157=1,(IF('respostes SINDIC'!$AS157=2021,variables!$E$44,IF('respostes SINDIC'!$AS157=2022,variables!$F$44))),0)</f>
        <v>10</v>
      </c>
      <c r="AP157" s="8">
        <f>IF('respostes SINDIC'!AO157=1,(IF('respostes SINDIC'!$AS157=2021,variables!$E$45,IF('respostes SINDIC'!$AS157=2022,variables!$F$45))),0)</f>
        <v>20</v>
      </c>
      <c r="AQ157" s="20">
        <f>IF('respostes SINDIC'!AP157=1,(IF('respostes SINDIC'!$AS157=2021,variables!$E$46,IF('respostes SINDIC'!$AS157=2022,variables!$F$46))),0)</f>
        <v>0</v>
      </c>
      <c r="AT157">
        <v>2021</v>
      </c>
    </row>
    <row r="158" spans="1:46" x14ac:dyDescent="0.3">
      <c r="A158">
        <v>819760009</v>
      </c>
      <c r="B158" t="str">
        <f>VLOOKUP(A158,'ine i comarca'!$A$1:$H$367,6,0)</f>
        <v>Maresme</v>
      </c>
      <c r="C158" t="s">
        <v>208</v>
      </c>
      <c r="D158" t="s">
        <v>41</v>
      </c>
      <c r="E158" t="s">
        <v>42</v>
      </c>
      <c r="F158" t="s">
        <v>43</v>
      </c>
      <c r="G158" s="8">
        <f>IF('respostes SINDIC'!F158=1,(IF('respostes SINDIC'!$AS158=2021,variables!$E$10,IF('respostes SINDIC'!$AS158=2022,variables!$F$10))),0)</f>
        <v>7.5</v>
      </c>
      <c r="H158" s="8">
        <f>IF('respostes SINDIC'!G158=1,(IF('respostes SINDIC'!$AS158=2021,variables!$E$11,IF('respostes SINDIC'!$AS158=2022,variables!$F$11))),0)</f>
        <v>7.5</v>
      </c>
      <c r="I158" s="14">
        <f>IF('respostes SINDIC'!H158=1,(IF('respostes SINDIC'!$AS158=2021,variables!$E$12,IF('respostes SINDIC'!$AS158=2022,variables!$F$12))),0)</f>
        <v>25</v>
      </c>
      <c r="J158" s="11">
        <f>IF('respostes SINDIC'!I158=1,(IF('respostes SINDIC'!$AS158=2021,variables!$E$13,IF('respostes SINDIC'!$AS158=2022,variables!$F$13))),0)</f>
        <v>2.5</v>
      </c>
      <c r="K158" s="11">
        <f>IF('respostes SINDIC'!J158=1,(IF('respostes SINDIC'!$AS158=2021,variables!$E$14,IF('respostes SINDIC'!$AS158=2022,variables!$F$14))),0)</f>
        <v>0</v>
      </c>
      <c r="L158" s="11">
        <f>IF('respostes SINDIC'!K158=1,(IF('respostes SINDIC'!$AS158=2021,variables!$E$15,IF('respostes SINDIC'!$AS158=2022,variables!$F$15))),0)</f>
        <v>0</v>
      </c>
      <c r="M158" s="11">
        <f>IF('respostes SINDIC'!L158=1,(IF('respostes SINDIC'!$AS158=2021,variables!$E$16,IF('respostes SINDIC'!$AS158=2022,variables!$F$16))),0)</f>
        <v>0</v>
      </c>
      <c r="N158" s="11">
        <f>IF('respostes SINDIC'!M158=1,(IF('respostes SINDIC'!$AS158=2021,variables!$E$17,IF('respostes SINDIC'!$AS158=2022,variables!$F$17))),0)</f>
        <v>0</v>
      </c>
      <c r="O158" s="11">
        <f>IF('respostes SINDIC'!N158="Dintre de termini",(IF('respostes SINDIC'!$AS158=2021,variables!$E$18,IF('respostes SINDIC'!$AS158=2022,variables!$F$18))),0)</f>
        <v>0</v>
      </c>
      <c r="P158" s="16">
        <f>IF('respostes SINDIC'!O158="Null",0,(IF('respostes SINDIC'!$AS158=2021,variables!$E$20,IF('respostes SINDIC'!$AS158=2022,variables!$F$20))))</f>
        <v>0</v>
      </c>
      <c r="Q158" s="16">
        <f>IF('respostes SINDIC'!P158=1,(IF('respostes SINDIC'!$AS158=2021,variables!$E$20,IF('respostes SINDIC'!$AS158=2022,variables!$F$20))),0)</f>
        <v>0</v>
      </c>
      <c r="R158" s="16">
        <f>IF('respostes SINDIC'!Q158=1,(IF('respostes SINDIC'!$AS158=2021,variables!$E$21,IF('respostes SINDIC'!$AS158=2022,variables!$F$21))),0)</f>
        <v>0</v>
      </c>
      <c r="S158" s="16">
        <f>IF('respostes SINDIC'!R158=1,(IF('respostes SINDIC'!$AS158=2021,variables!$E$22,IF('respostes SINDIC'!$AS158=2022,variables!$F$22))),0)</f>
        <v>0</v>
      </c>
      <c r="T158" s="11">
        <f>IF('respostes SINDIC'!S158=1,(IF('respostes SINDIC'!$AS158=2021,variables!$E$23,IF('respostes SINDIC'!$AS158=2022,variables!$F$23))),0)</f>
        <v>0</v>
      </c>
      <c r="U158" s="14">
        <f>IF('respostes SINDIC'!T158=1,(IF('respostes SINDIC'!$AS158=2021,variables!$E$24,IF('respostes SINDIC'!$AS158=2022,variables!$F$24))),0)</f>
        <v>0</v>
      </c>
      <c r="V158" s="8">
        <f>IF('respostes SINDIC'!U158=1,(IF('respostes SINDIC'!$AS158=2021,variables!$E$25,IF('respostes SINDIC'!$AS158=2022,variables!$F$25))),0)</f>
        <v>20</v>
      </c>
      <c r="W158" s="8">
        <f>IF('respostes SINDIC'!V158=1,(IF('respostes SINDIC'!$AS158=2021,variables!$E$26,IF('respostes SINDIC'!$AS158=2022,variables!$F$26))),0)</f>
        <v>5</v>
      </c>
      <c r="X158" s="8">
        <f>IF('respostes SINDIC'!W158=1,(IF('respostes SINDIC'!$AS158=2021,variables!$E$27,IF('respostes SINDIC'!$AS158=2022,variables!$F$27))),0)</f>
        <v>10</v>
      </c>
      <c r="Y158" s="11">
        <f>IF('respostes SINDIC'!X158=1,(IF('respostes SINDIC'!$AS158=2021,variables!$E$28,IF('respostes SINDIC'!$AS158=2022,variables!$F$28))),0)</f>
        <v>0</v>
      </c>
      <c r="Z158" s="11">
        <f>IF('respostes SINDIC'!Y158=1,(IF('respostes SINDIC'!$AS158=2021,variables!$E$29,IF('respostes SINDIC'!$AS158=2022,variables!$F$29))),0)</f>
        <v>0</v>
      </c>
      <c r="AA158" s="18">
        <f>IF('respostes SINDIC'!Z158=1,(IF('respostes SINDIC'!$AS158=2021,variables!$E$30,IF('respostes SINDIC'!$AS158=2022,variables!$F$30))),0)</f>
        <v>0</v>
      </c>
      <c r="AB158" s="18">
        <f>IF('respostes SINDIC'!AA158=1,(IF('respostes SINDIC'!$AS158=2021,variables!$E$31,IF('respostes SINDIC'!$AS158=2022,variables!$F$31))),0)</f>
        <v>0</v>
      </c>
      <c r="AC158" s="18">
        <f>IF('respostes SINDIC'!AB158=1,(IF('respostes SINDIC'!$AS158=2021,variables!$E$32,IF('respostes SINDIC'!$AS158=2022,variables!$F$32))),0)</f>
        <v>0</v>
      </c>
      <c r="AD158" s="18">
        <f>IF('respostes SINDIC'!AC158=1,(IF('respostes SINDIC'!$AS158=2021,variables!$E$33,IF('respostes SINDIC'!$AS158=2022,variables!$F$33))),0)</f>
        <v>0</v>
      </c>
      <c r="AE158" s="20">
        <f>IF('respostes SINDIC'!AD158=1,(IF('respostes SINDIC'!$AS158=2021,variables!$E$34,IF('respostes SINDIC'!$AS158=2022,variables!$F$34))),0)</f>
        <v>0</v>
      </c>
      <c r="AF158" s="20">
        <f>IF('respostes SINDIC'!AE158=1,(IF('respostes SINDIC'!$AS158=2021,variables!$E$35,IF('respostes SINDIC'!$AS158=2022,variables!$F$35))),0)</f>
        <v>0</v>
      </c>
      <c r="AG158" s="20">
        <f>IF('respostes SINDIC'!AF158=1,(IF('respostes SINDIC'!$AS158=2021,variables!$E$36,IF('respostes SINDIC'!$AS158=2022,variables!$F$36))),0)</f>
        <v>0</v>
      </c>
      <c r="AH158" s="20">
        <f>IF('respostes SINDIC'!AG158=1,(IF('respostes SINDIC'!$AS158=2021,variables!$E$37,IF('respostes SINDIC'!$AS158=2022,variables!$F$37))),0)</f>
        <v>0</v>
      </c>
      <c r="AI158" s="14">
        <f>IF('respostes SINDIC'!AH158=1,(IF('respostes SINDIC'!$AS158=2021,variables!$E$38,IF('respostes SINDIC'!$AS158=2022,variables!$F$38))),0)</f>
        <v>25</v>
      </c>
      <c r="AJ158" s="20">
        <f>IF('respostes SINDIC'!AI158=1,(IF('respostes SINDIC'!$AS158=2021,variables!$E$39,IF('respostes SINDIC'!$AS158=2022,variables!$F$39))),0)</f>
        <v>20</v>
      </c>
      <c r="AK158" s="14">
        <f>IF('respostes SINDIC'!AJ158=1,(IF('respostes SINDIC'!$AS158=2021,variables!$E$40,IF('respostes SINDIC'!$AS158=2022,variables!$F$40))),0)</f>
        <v>0</v>
      </c>
      <c r="AL158" s="8">
        <f>IF('respostes SINDIC'!AK158=0,(IF('respostes SINDIC'!$AS158=2021,variables!$E$41,IF('respostes SINDIC'!$AS158=2022,variables!$F$41))),0)</f>
        <v>0</v>
      </c>
      <c r="AM158" s="20">
        <f>IF('respostes SINDIC'!AL158=1,(IF('respostes SINDIC'!$AS158=2021,variables!$E$42,IF('respostes SINDIC'!$AS158=2022,variables!$F$42))),0)</f>
        <v>0</v>
      </c>
      <c r="AN158" s="11">
        <f>IF('respostes SINDIC'!AM158=1,(IF('respostes SINDIC'!$AS158=2021,variables!$E$43,IF('respostes SINDIC'!$AS158=2022,variables!$F$43))),0)</f>
        <v>0</v>
      </c>
      <c r="AO158" s="8">
        <f>IF('respostes SINDIC'!AN158=1,(IF('respostes SINDIC'!$AS158=2021,variables!$E$44,IF('respostes SINDIC'!$AS158=2022,variables!$F$44))),0)</f>
        <v>0</v>
      </c>
      <c r="AP158" s="8">
        <f>IF('respostes SINDIC'!AO158=1,(IF('respostes SINDIC'!$AS158=2021,variables!$E$45,IF('respostes SINDIC'!$AS158=2022,variables!$F$45))),0)</f>
        <v>0</v>
      </c>
      <c r="AQ158" s="20">
        <f>IF('respostes SINDIC'!AP158=1,(IF('respostes SINDIC'!$AS158=2021,variables!$E$46,IF('respostes SINDIC'!$AS158=2022,variables!$F$46))),0)</f>
        <v>0</v>
      </c>
      <c r="AT158">
        <v>2021</v>
      </c>
    </row>
    <row r="159" spans="1:46" x14ac:dyDescent="0.3">
      <c r="A159">
        <v>819820002</v>
      </c>
      <c r="B159" t="str">
        <f>VLOOKUP(A159,'ine i comarca'!$A$1:$H$367,6,0)</f>
        <v>Vallès Oriental</v>
      </c>
      <c r="C159" t="s">
        <v>209</v>
      </c>
      <c r="D159" t="s">
        <v>41</v>
      </c>
      <c r="E159" t="s">
        <v>42</v>
      </c>
      <c r="F159" t="s">
        <v>43</v>
      </c>
      <c r="G159" s="8">
        <f>IF('respostes SINDIC'!F159=1,(IF('respostes SINDIC'!$AS159=2021,variables!$E$10,IF('respostes SINDIC'!$AS159=2022,variables!$F$10))),0)</f>
        <v>7.5</v>
      </c>
      <c r="H159" s="8">
        <f>IF('respostes SINDIC'!G159=1,(IF('respostes SINDIC'!$AS159=2021,variables!$E$11,IF('respostes SINDIC'!$AS159=2022,variables!$F$11))),0)</f>
        <v>7.5</v>
      </c>
      <c r="I159" s="14">
        <f>IF('respostes SINDIC'!H159=1,(IF('respostes SINDIC'!$AS159=2021,variables!$E$12,IF('respostes SINDIC'!$AS159=2022,variables!$F$12))),0)</f>
        <v>25</v>
      </c>
      <c r="J159" s="11">
        <f>IF('respostes SINDIC'!I159=1,(IF('respostes SINDIC'!$AS159=2021,variables!$E$13,IF('respostes SINDIC'!$AS159=2022,variables!$F$13))),0)</f>
        <v>2.5</v>
      </c>
      <c r="K159" s="11">
        <f>IF('respostes SINDIC'!J159=1,(IF('respostes SINDIC'!$AS159=2021,variables!$E$14,IF('respostes SINDIC'!$AS159=2022,variables!$F$14))),0)</f>
        <v>0</v>
      </c>
      <c r="L159" s="11">
        <f>IF('respostes SINDIC'!K159=1,(IF('respostes SINDIC'!$AS159=2021,variables!$E$15,IF('respostes SINDIC'!$AS159=2022,variables!$F$15))),0)</f>
        <v>0</v>
      </c>
      <c r="M159" s="11">
        <f>IF('respostes SINDIC'!L159=1,(IF('respostes SINDIC'!$AS159=2021,variables!$E$16,IF('respostes SINDIC'!$AS159=2022,variables!$F$16))),0)</f>
        <v>0</v>
      </c>
      <c r="N159" s="11">
        <f>IF('respostes SINDIC'!M159=1,(IF('respostes SINDIC'!$AS159=2021,variables!$E$17,IF('respostes SINDIC'!$AS159=2022,variables!$F$17))),0)</f>
        <v>0</v>
      </c>
      <c r="O159" s="11">
        <f>IF('respostes SINDIC'!N159="Dintre de termini",(IF('respostes SINDIC'!$AS159=2021,variables!$E$18,IF('respostes SINDIC'!$AS159=2022,variables!$F$18))),0)</f>
        <v>0</v>
      </c>
      <c r="P159" s="16">
        <f>IF('respostes SINDIC'!O159="Null",0,(IF('respostes SINDIC'!$AS159=2021,variables!$E$20,IF('respostes SINDIC'!$AS159=2022,variables!$F$20))))</f>
        <v>25</v>
      </c>
      <c r="Q159" s="16">
        <f>IF('respostes SINDIC'!P159=1,(IF('respostes SINDIC'!$AS159=2021,variables!$E$20,IF('respostes SINDIC'!$AS159=2022,variables!$F$20))),0)</f>
        <v>25</v>
      </c>
      <c r="R159" s="16">
        <f>IF('respostes SINDIC'!Q159=1,(IF('respostes SINDIC'!$AS159=2021,variables!$E$21,IF('respostes SINDIC'!$AS159=2022,variables!$F$21))),0)</f>
        <v>0</v>
      </c>
      <c r="S159" s="16">
        <f>IF('respostes SINDIC'!R159=1,(IF('respostes SINDIC'!$AS159=2021,variables!$E$22,IF('respostes SINDIC'!$AS159=2022,variables!$F$22))),0)</f>
        <v>0</v>
      </c>
      <c r="T159" s="11">
        <f>IF('respostes SINDIC'!S159=1,(IF('respostes SINDIC'!$AS159=2021,variables!$E$23,IF('respostes SINDIC'!$AS159=2022,variables!$F$23))),0)</f>
        <v>0</v>
      </c>
      <c r="U159" s="14">
        <f>IF('respostes SINDIC'!T159=1,(IF('respostes SINDIC'!$AS159=2021,variables!$E$24,IF('respostes SINDIC'!$AS159=2022,variables!$F$24))),0)</f>
        <v>0</v>
      </c>
      <c r="V159" s="8">
        <f>IF('respostes SINDIC'!U159=1,(IF('respostes SINDIC'!$AS159=2021,variables!$E$25,IF('respostes SINDIC'!$AS159=2022,variables!$F$25))),0)</f>
        <v>20</v>
      </c>
      <c r="W159" s="8">
        <f>IF('respostes SINDIC'!V159=1,(IF('respostes SINDIC'!$AS159=2021,variables!$E$26,IF('respostes SINDIC'!$AS159=2022,variables!$F$26))),0)</f>
        <v>5</v>
      </c>
      <c r="X159" s="8">
        <f>IF('respostes SINDIC'!W159=1,(IF('respostes SINDIC'!$AS159=2021,variables!$E$27,IF('respostes SINDIC'!$AS159=2022,variables!$F$27))),0)</f>
        <v>10</v>
      </c>
      <c r="Y159" s="11">
        <f>IF('respostes SINDIC'!X159=1,(IF('respostes SINDIC'!$AS159=2021,variables!$E$28,IF('respostes SINDIC'!$AS159=2022,variables!$F$28))),0)</f>
        <v>0</v>
      </c>
      <c r="Z159" s="11">
        <f>IF('respostes SINDIC'!Y159=1,(IF('respostes SINDIC'!$AS159=2021,variables!$E$29,IF('respostes SINDIC'!$AS159=2022,variables!$F$29))),0)</f>
        <v>0</v>
      </c>
      <c r="AA159" s="18">
        <f>IF('respostes SINDIC'!Z159=1,(IF('respostes SINDIC'!$AS159=2021,variables!$E$30,IF('respostes SINDIC'!$AS159=2022,variables!$F$30))),0)</f>
        <v>25</v>
      </c>
      <c r="AB159" s="18">
        <f>IF('respostes SINDIC'!AA159=1,(IF('respostes SINDIC'!$AS159=2021,variables!$E$31,IF('respostes SINDIC'!$AS159=2022,variables!$F$31))),0)</f>
        <v>0</v>
      </c>
      <c r="AC159" s="18">
        <f>IF('respostes SINDIC'!AB159=1,(IF('respostes SINDIC'!$AS159=2021,variables!$E$32,IF('respostes SINDIC'!$AS159=2022,variables!$F$32))),0)</f>
        <v>0</v>
      </c>
      <c r="AD159" s="18">
        <f>IF('respostes SINDIC'!AC159=1,(IF('respostes SINDIC'!$AS159=2021,variables!$E$33,IF('respostes SINDIC'!$AS159=2022,variables!$F$33))),0)</f>
        <v>0</v>
      </c>
      <c r="AE159" s="20">
        <f>IF('respostes SINDIC'!AD159=1,(IF('respostes SINDIC'!$AS159=2021,variables!$E$34,IF('respostes SINDIC'!$AS159=2022,variables!$F$34))),0)</f>
        <v>0</v>
      </c>
      <c r="AF159" s="20">
        <f>IF('respostes SINDIC'!AE159=1,(IF('respostes SINDIC'!$AS159=2021,variables!$E$35,IF('respostes SINDIC'!$AS159=2022,variables!$F$35))),0)</f>
        <v>0</v>
      </c>
      <c r="AG159" s="20">
        <f>IF('respostes SINDIC'!AF159=1,(IF('respostes SINDIC'!$AS159=2021,variables!$E$36,IF('respostes SINDIC'!$AS159=2022,variables!$F$36))),0)</f>
        <v>0</v>
      </c>
      <c r="AH159" s="20">
        <f>IF('respostes SINDIC'!AG159=1,(IF('respostes SINDIC'!$AS159=2021,variables!$E$37,IF('respostes SINDIC'!$AS159=2022,variables!$F$37))),0)</f>
        <v>0</v>
      </c>
      <c r="AI159" s="14">
        <f>IF('respostes SINDIC'!AH159=1,(IF('respostes SINDIC'!$AS159=2021,variables!$E$38,IF('respostes SINDIC'!$AS159=2022,variables!$F$38))),0)</f>
        <v>25</v>
      </c>
      <c r="AJ159" s="20">
        <f>IF('respostes SINDIC'!AI159=1,(IF('respostes SINDIC'!$AS159=2021,variables!$E$39,IF('respostes SINDIC'!$AS159=2022,variables!$F$39))),0)</f>
        <v>20</v>
      </c>
      <c r="AK159" s="14">
        <f>IF('respostes SINDIC'!AJ159=1,(IF('respostes SINDIC'!$AS159=2021,variables!$E$40,IF('respostes SINDIC'!$AS159=2022,variables!$F$40))),0)</f>
        <v>0</v>
      </c>
      <c r="AL159" s="8">
        <f>IF('respostes SINDIC'!AK159=0,(IF('respostes SINDIC'!$AS159=2021,variables!$E$41,IF('respostes SINDIC'!$AS159=2022,variables!$F$41))),0)</f>
        <v>20</v>
      </c>
      <c r="AM159" s="20">
        <f>IF('respostes SINDIC'!AL159=1,(IF('respostes SINDIC'!$AS159=2021,variables!$E$42,IF('respostes SINDIC'!$AS159=2022,variables!$F$42))),0)</f>
        <v>0</v>
      </c>
      <c r="AN159" s="11">
        <f>IF('respostes SINDIC'!AM159=1,(IF('respostes SINDIC'!$AS159=2021,variables!$E$43,IF('respostes SINDIC'!$AS159=2022,variables!$F$43))),0)</f>
        <v>0</v>
      </c>
      <c r="AO159" s="8">
        <f>IF('respostes SINDIC'!AN159=1,(IF('respostes SINDIC'!$AS159=2021,variables!$E$44,IF('respostes SINDIC'!$AS159=2022,variables!$F$44))),0)</f>
        <v>0</v>
      </c>
      <c r="AP159" s="8">
        <f>IF('respostes SINDIC'!AO159=1,(IF('respostes SINDIC'!$AS159=2021,variables!$E$45,IF('respostes SINDIC'!$AS159=2022,variables!$F$45))),0)</f>
        <v>0</v>
      </c>
      <c r="AQ159" s="20">
        <f>IF('respostes SINDIC'!AP159=1,(IF('respostes SINDIC'!$AS159=2021,variables!$E$46,IF('respostes SINDIC'!$AS159=2022,variables!$F$46))),0)</f>
        <v>0</v>
      </c>
      <c r="AT159">
        <v>2021</v>
      </c>
    </row>
    <row r="160" spans="1:46" x14ac:dyDescent="0.3">
      <c r="A160">
        <v>819950006</v>
      </c>
      <c r="B160" t="str">
        <f>VLOOKUP(A160,'ine i comarca'!$A$1:$H$367,6,0)</f>
        <v>Osona</v>
      </c>
      <c r="C160" t="s">
        <v>210</v>
      </c>
      <c r="D160" t="s">
        <v>41</v>
      </c>
      <c r="E160" t="s">
        <v>42</v>
      </c>
      <c r="F160" t="s">
        <v>48</v>
      </c>
      <c r="G160" s="8">
        <f>IF('respostes SINDIC'!F160=1,(IF('respostes SINDIC'!$AS160=2021,variables!$E$10,IF('respostes SINDIC'!$AS160=2022,variables!$F$10))),0)</f>
        <v>7.5</v>
      </c>
      <c r="H160" s="8">
        <f>IF('respostes SINDIC'!G160=1,(IF('respostes SINDIC'!$AS160=2021,variables!$E$11,IF('respostes SINDIC'!$AS160=2022,variables!$F$11))),0)</f>
        <v>7.5</v>
      </c>
      <c r="I160" s="14">
        <f>IF('respostes SINDIC'!H160=1,(IF('respostes SINDIC'!$AS160=2021,variables!$E$12,IF('respostes SINDIC'!$AS160=2022,variables!$F$12))),0)</f>
        <v>25</v>
      </c>
      <c r="J160" s="11">
        <f>IF('respostes SINDIC'!I160=1,(IF('respostes SINDIC'!$AS160=2021,variables!$E$13,IF('respostes SINDIC'!$AS160=2022,variables!$F$13))),0)</f>
        <v>2.5</v>
      </c>
      <c r="K160" s="11">
        <f>IF('respostes SINDIC'!J160=1,(IF('respostes SINDIC'!$AS160=2021,variables!$E$14,IF('respostes SINDIC'!$AS160=2022,variables!$F$14))),0)</f>
        <v>0</v>
      </c>
      <c r="L160" s="11">
        <f>IF('respostes SINDIC'!K160=1,(IF('respostes SINDIC'!$AS160=2021,variables!$E$15,IF('respostes SINDIC'!$AS160=2022,variables!$F$15))),0)</f>
        <v>0</v>
      </c>
      <c r="M160" s="11">
        <f>IF('respostes SINDIC'!L160=1,(IF('respostes SINDIC'!$AS160=2021,variables!$E$16,IF('respostes SINDIC'!$AS160=2022,variables!$F$16))),0)</f>
        <v>0</v>
      </c>
      <c r="N160" s="11">
        <f>IF('respostes SINDIC'!M160=1,(IF('respostes SINDIC'!$AS160=2021,variables!$E$17,IF('respostes SINDIC'!$AS160=2022,variables!$F$17))),0)</f>
        <v>0</v>
      </c>
      <c r="O160" s="11">
        <f>IF('respostes SINDIC'!N160="Dintre de termini",(IF('respostes SINDIC'!$AS160=2021,variables!$E$18,IF('respostes SINDIC'!$AS160=2022,variables!$F$18))),0)</f>
        <v>0</v>
      </c>
      <c r="P160" s="16">
        <f>IF('respostes SINDIC'!O160="Null",0,(IF('respostes SINDIC'!$AS160=2021,variables!$E$20,IF('respostes SINDIC'!$AS160=2022,variables!$F$20))))</f>
        <v>25</v>
      </c>
      <c r="Q160" s="16">
        <f>IF('respostes SINDIC'!P160=1,(IF('respostes SINDIC'!$AS160=2021,variables!$E$20,IF('respostes SINDIC'!$AS160=2022,variables!$F$20))),0)</f>
        <v>0</v>
      </c>
      <c r="R160" s="16">
        <f>IF('respostes SINDIC'!Q160=1,(IF('respostes SINDIC'!$AS160=2021,variables!$E$21,IF('respostes SINDIC'!$AS160=2022,variables!$F$21))),0)</f>
        <v>0</v>
      </c>
      <c r="S160" s="16">
        <f>IF('respostes SINDIC'!R160=1,(IF('respostes SINDIC'!$AS160=2021,variables!$E$22,IF('respostes SINDIC'!$AS160=2022,variables!$F$22))),0)</f>
        <v>0</v>
      </c>
      <c r="T160" s="11">
        <f>IF('respostes SINDIC'!S160=1,(IF('respostes SINDIC'!$AS160=2021,variables!$E$23,IF('respostes SINDIC'!$AS160=2022,variables!$F$23))),0)</f>
        <v>35</v>
      </c>
      <c r="U160" s="14">
        <f>IF('respostes SINDIC'!T160=1,(IF('respostes SINDIC'!$AS160=2021,variables!$E$24,IF('respostes SINDIC'!$AS160=2022,variables!$F$24))),0)</f>
        <v>25</v>
      </c>
      <c r="V160" s="8">
        <f>IF('respostes SINDIC'!U160=1,(IF('respostes SINDIC'!$AS160=2021,variables!$E$25,IF('respostes SINDIC'!$AS160=2022,variables!$F$25))),0)</f>
        <v>0</v>
      </c>
      <c r="W160" s="8">
        <f>IF('respostes SINDIC'!V160=1,(IF('respostes SINDIC'!$AS160=2021,variables!$E$26,IF('respostes SINDIC'!$AS160=2022,variables!$F$26))),0)</f>
        <v>5</v>
      </c>
      <c r="X160" s="8">
        <f>IF('respostes SINDIC'!W160=1,(IF('respostes SINDIC'!$AS160=2021,variables!$E$27,IF('respostes SINDIC'!$AS160=2022,variables!$F$27))),0)</f>
        <v>10</v>
      </c>
      <c r="Y160" s="11">
        <f>IF('respostes SINDIC'!X160=1,(IF('respostes SINDIC'!$AS160=2021,variables!$E$28,IF('respostes SINDIC'!$AS160=2022,variables!$F$28))),0)</f>
        <v>0</v>
      </c>
      <c r="Z160" s="11">
        <f>IF('respostes SINDIC'!Y160=1,(IF('respostes SINDIC'!$AS160=2021,variables!$E$29,IF('respostes SINDIC'!$AS160=2022,variables!$F$29))),0)</f>
        <v>30</v>
      </c>
      <c r="AA160" s="18">
        <f>IF('respostes SINDIC'!Z160=1,(IF('respostes SINDIC'!$AS160=2021,variables!$E$30,IF('respostes SINDIC'!$AS160=2022,variables!$F$30))),0)</f>
        <v>25</v>
      </c>
      <c r="AB160" s="18">
        <f>IF('respostes SINDIC'!AA160=1,(IF('respostes SINDIC'!$AS160=2021,variables!$E$31,IF('respostes SINDIC'!$AS160=2022,variables!$F$31))),0)</f>
        <v>0</v>
      </c>
      <c r="AC160" s="18">
        <f>IF('respostes SINDIC'!AB160=1,(IF('respostes SINDIC'!$AS160=2021,variables!$E$32,IF('respostes SINDIC'!$AS160=2022,variables!$F$32))),0)</f>
        <v>0</v>
      </c>
      <c r="AD160" s="18">
        <f>IF('respostes SINDIC'!AC160=1,(IF('respostes SINDIC'!$AS160=2021,variables!$E$33,IF('respostes SINDIC'!$AS160=2022,variables!$F$33))),0)</f>
        <v>0</v>
      </c>
      <c r="AE160" s="20">
        <f>IF('respostes SINDIC'!AD160=1,(IF('respostes SINDIC'!$AS160=2021,variables!$E$34,IF('respostes SINDIC'!$AS160=2022,variables!$F$34))),0)</f>
        <v>0</v>
      </c>
      <c r="AF160" s="20">
        <f>IF('respostes SINDIC'!AE160=1,(IF('respostes SINDIC'!$AS160=2021,variables!$E$35,IF('respostes SINDIC'!$AS160=2022,variables!$F$35))),0)</f>
        <v>0</v>
      </c>
      <c r="AG160" s="20">
        <f>IF('respostes SINDIC'!AF160=1,(IF('respostes SINDIC'!$AS160=2021,variables!$E$36,IF('respostes SINDIC'!$AS160=2022,variables!$F$36))),0)</f>
        <v>0</v>
      </c>
      <c r="AH160" s="20">
        <f>IF('respostes SINDIC'!AG160=1,(IF('respostes SINDIC'!$AS160=2021,variables!$E$37,IF('respostes SINDIC'!$AS160=2022,variables!$F$37))),0)</f>
        <v>0</v>
      </c>
      <c r="AI160" s="14">
        <f>IF('respostes SINDIC'!AH160=1,(IF('respostes SINDIC'!$AS160=2021,variables!$E$38,IF('respostes SINDIC'!$AS160=2022,variables!$F$38))),0)</f>
        <v>25</v>
      </c>
      <c r="AJ160" s="20">
        <f>IF('respostes SINDIC'!AI160=1,(IF('respostes SINDIC'!$AS160=2021,variables!$E$39,IF('respostes SINDIC'!$AS160=2022,variables!$F$39))),0)</f>
        <v>0</v>
      </c>
      <c r="AK160" s="14">
        <f>IF('respostes SINDIC'!AJ160=1,(IF('respostes SINDIC'!$AS160=2021,variables!$E$40,IF('respostes SINDIC'!$AS160=2022,variables!$F$40))),0)</f>
        <v>25</v>
      </c>
      <c r="AL160" s="8">
        <f>IF('respostes SINDIC'!AK160=0,(IF('respostes SINDIC'!$AS160=2021,variables!$E$41,IF('respostes SINDIC'!$AS160=2022,variables!$F$41))),0)</f>
        <v>0</v>
      </c>
      <c r="AM160" s="20">
        <f>IF('respostes SINDIC'!AL160=1,(IF('respostes SINDIC'!$AS160=2021,variables!$E$42,IF('respostes SINDIC'!$AS160=2022,variables!$F$42))),0)</f>
        <v>10</v>
      </c>
      <c r="AN160" s="11">
        <f>IF('respostes SINDIC'!AM160=1,(IF('respostes SINDIC'!$AS160=2021,variables!$E$43,IF('respostes SINDIC'!$AS160=2022,variables!$F$43))),0)</f>
        <v>0</v>
      </c>
      <c r="AO160" s="8">
        <f>IF('respostes SINDIC'!AN160=1,(IF('respostes SINDIC'!$AS160=2021,variables!$E$44,IF('respostes SINDIC'!$AS160=2022,variables!$F$44))),0)</f>
        <v>0</v>
      </c>
      <c r="AP160" s="8">
        <f>IF('respostes SINDIC'!AO160=1,(IF('respostes SINDIC'!$AS160=2021,variables!$E$45,IF('respostes SINDIC'!$AS160=2022,variables!$F$45))),0)</f>
        <v>0</v>
      </c>
      <c r="AQ160" s="20">
        <f>IF('respostes SINDIC'!AP160=1,(IF('respostes SINDIC'!$AS160=2021,variables!$E$46,IF('respostes SINDIC'!$AS160=2022,variables!$F$46))),0)</f>
        <v>0</v>
      </c>
      <c r="AT160">
        <v>2021</v>
      </c>
    </row>
    <row r="161" spans="1:46" x14ac:dyDescent="0.3">
      <c r="A161">
        <v>820090004</v>
      </c>
      <c r="B161" t="e">
        <f>VLOOKUP(A161,'ine i comarca'!$A$1:$H$367,6,0)</f>
        <v>#N/A</v>
      </c>
      <c r="C161" t="s">
        <v>211</v>
      </c>
      <c r="D161" t="s">
        <v>41</v>
      </c>
      <c r="E161" t="s">
        <v>42</v>
      </c>
      <c r="F161" t="s">
        <v>61</v>
      </c>
      <c r="G161" s="8">
        <f>IF('respostes SINDIC'!F161=1,(IF('respostes SINDIC'!$AS161=2021,variables!$E$10,IF('respostes SINDIC'!$AS161=2022,variables!$F$10))),0)</f>
        <v>7.5</v>
      </c>
      <c r="H161" s="8">
        <f>IF('respostes SINDIC'!G161=1,(IF('respostes SINDIC'!$AS161=2021,variables!$E$11,IF('respostes SINDIC'!$AS161=2022,variables!$F$11))),0)</f>
        <v>7.5</v>
      </c>
      <c r="I161" s="14">
        <f>IF('respostes SINDIC'!H161=1,(IF('respostes SINDIC'!$AS161=2021,variables!$E$12,IF('respostes SINDIC'!$AS161=2022,variables!$F$12))),0)</f>
        <v>25</v>
      </c>
      <c r="J161" s="11">
        <f>IF('respostes SINDIC'!I161=1,(IF('respostes SINDIC'!$AS161=2021,variables!$E$13,IF('respostes SINDIC'!$AS161=2022,variables!$F$13))),0)</f>
        <v>2.5</v>
      </c>
      <c r="K161" s="11">
        <f>IF('respostes SINDIC'!J161=1,(IF('respostes SINDIC'!$AS161=2021,variables!$E$14,IF('respostes SINDIC'!$AS161=2022,variables!$F$14))),0)</f>
        <v>0</v>
      </c>
      <c r="L161" s="11">
        <f>IF('respostes SINDIC'!K161=1,(IF('respostes SINDIC'!$AS161=2021,variables!$E$15,IF('respostes SINDIC'!$AS161=2022,variables!$F$15))),0)</f>
        <v>0</v>
      </c>
      <c r="M161" s="11">
        <f>IF('respostes SINDIC'!L161=1,(IF('respostes SINDIC'!$AS161=2021,variables!$E$16,IF('respostes SINDIC'!$AS161=2022,variables!$F$16))),0)</f>
        <v>0</v>
      </c>
      <c r="N161" s="11">
        <f>IF('respostes SINDIC'!M161=1,(IF('respostes SINDIC'!$AS161=2021,variables!$E$17,IF('respostes SINDIC'!$AS161=2022,variables!$F$17))),0)</f>
        <v>0</v>
      </c>
      <c r="O161" s="11">
        <f>IF('respostes SINDIC'!N161="Dintre de termini",(IF('respostes SINDIC'!$AS161=2021,variables!$E$18,IF('respostes SINDIC'!$AS161=2022,variables!$F$18))),0)</f>
        <v>20</v>
      </c>
      <c r="P161" s="16">
        <f>IF('respostes SINDIC'!O161="Null",0,(IF('respostes SINDIC'!$AS161=2021,variables!$E$20,IF('respostes SINDIC'!$AS161=2022,variables!$F$20))))</f>
        <v>25</v>
      </c>
      <c r="Q161" s="16">
        <f>IF('respostes SINDIC'!P161=1,(IF('respostes SINDIC'!$AS161=2021,variables!$E$20,IF('respostes SINDIC'!$AS161=2022,variables!$F$20))),0)</f>
        <v>25</v>
      </c>
      <c r="R161" s="16">
        <f>IF('respostes SINDIC'!Q161=1,(IF('respostes SINDIC'!$AS161=2021,variables!$E$21,IF('respostes SINDIC'!$AS161=2022,variables!$F$21))),0)</f>
        <v>0</v>
      </c>
      <c r="S161" s="16">
        <f>IF('respostes SINDIC'!R161=1,(IF('respostes SINDIC'!$AS161=2021,variables!$E$22,IF('respostes SINDIC'!$AS161=2022,variables!$F$22))),0)</f>
        <v>0</v>
      </c>
      <c r="T161" s="11">
        <f>IF('respostes SINDIC'!S161=1,(IF('respostes SINDIC'!$AS161=2021,variables!$E$23,IF('respostes SINDIC'!$AS161=2022,variables!$F$23))),0)</f>
        <v>35</v>
      </c>
      <c r="U161" s="14">
        <f>IF('respostes SINDIC'!T161=1,(IF('respostes SINDIC'!$AS161=2021,variables!$E$24,IF('respostes SINDIC'!$AS161=2022,variables!$F$24))),0)</f>
        <v>25</v>
      </c>
      <c r="V161" s="8">
        <f>IF('respostes SINDIC'!U161=1,(IF('respostes SINDIC'!$AS161=2021,variables!$E$25,IF('respostes SINDIC'!$AS161=2022,variables!$F$25))),0)</f>
        <v>20</v>
      </c>
      <c r="W161" s="8">
        <f>IF('respostes SINDIC'!V161=1,(IF('respostes SINDIC'!$AS161=2021,variables!$E$26,IF('respostes SINDIC'!$AS161=2022,variables!$F$26))),0)</f>
        <v>5</v>
      </c>
      <c r="X161" s="8">
        <f>IF('respostes SINDIC'!W161=1,(IF('respostes SINDIC'!$AS161=2021,variables!$E$27,IF('respostes SINDIC'!$AS161=2022,variables!$F$27))),0)</f>
        <v>10</v>
      </c>
      <c r="Y161" s="11">
        <f>IF('respostes SINDIC'!X161=1,(IF('respostes SINDIC'!$AS161=2021,variables!$E$28,IF('respostes SINDIC'!$AS161=2022,variables!$F$28))),0)</f>
        <v>0</v>
      </c>
      <c r="Z161" s="11">
        <f>IF('respostes SINDIC'!Y161=1,(IF('respostes SINDIC'!$AS161=2021,variables!$E$29,IF('respostes SINDIC'!$AS161=2022,variables!$F$29))),0)</f>
        <v>30</v>
      </c>
      <c r="AA161" s="18">
        <f>IF('respostes SINDIC'!Z161=1,(IF('respostes SINDIC'!$AS161=2021,variables!$E$30,IF('respostes SINDIC'!$AS161=2022,variables!$F$30))),0)</f>
        <v>0</v>
      </c>
      <c r="AB161" s="18">
        <f>IF('respostes SINDIC'!AA161=1,(IF('respostes SINDIC'!$AS161=2021,variables!$E$31,IF('respostes SINDIC'!$AS161=2022,variables!$F$31))),0)</f>
        <v>25</v>
      </c>
      <c r="AC161" s="18">
        <f>IF('respostes SINDIC'!AB161=1,(IF('respostes SINDIC'!$AS161=2021,variables!$E$32,IF('respostes SINDIC'!$AS161=2022,variables!$F$32))),0)</f>
        <v>25</v>
      </c>
      <c r="AD161" s="18">
        <f>IF('respostes SINDIC'!AC161=1,(IF('respostes SINDIC'!$AS161=2021,variables!$E$33,IF('respostes SINDIC'!$AS161=2022,variables!$F$33))),0)</f>
        <v>0</v>
      </c>
      <c r="AE161" s="20">
        <f>IF('respostes SINDIC'!AD161=1,(IF('respostes SINDIC'!$AS161=2021,variables!$E$34,IF('respostes SINDIC'!$AS161=2022,variables!$F$34))),0)</f>
        <v>0</v>
      </c>
      <c r="AF161" s="20">
        <f>IF('respostes SINDIC'!AE161=1,(IF('respostes SINDIC'!$AS161=2021,variables!$E$35,IF('respostes SINDIC'!$AS161=2022,variables!$F$35))),0)</f>
        <v>0</v>
      </c>
      <c r="AG161" s="20">
        <f>IF('respostes SINDIC'!AF161=1,(IF('respostes SINDIC'!$AS161=2021,variables!$E$36,IF('respostes SINDIC'!$AS161=2022,variables!$F$36))),0)</f>
        <v>0</v>
      </c>
      <c r="AH161" s="20">
        <f>IF('respostes SINDIC'!AG161=1,(IF('respostes SINDIC'!$AS161=2021,variables!$E$37,IF('respostes SINDIC'!$AS161=2022,variables!$F$37))),0)</f>
        <v>10</v>
      </c>
      <c r="AI161" s="14">
        <f>IF('respostes SINDIC'!AH161=1,(IF('respostes SINDIC'!$AS161=2021,variables!$E$38,IF('respostes SINDIC'!$AS161=2022,variables!$F$38))),0)</f>
        <v>25</v>
      </c>
      <c r="AJ161" s="20">
        <f>IF('respostes SINDIC'!AI161=1,(IF('respostes SINDIC'!$AS161=2021,variables!$E$39,IF('respostes SINDIC'!$AS161=2022,variables!$F$39))),0)</f>
        <v>20</v>
      </c>
      <c r="AK161" s="14">
        <f>IF('respostes SINDIC'!AJ161=1,(IF('respostes SINDIC'!$AS161=2021,variables!$E$40,IF('respostes SINDIC'!$AS161=2022,variables!$F$40))),0)</f>
        <v>25</v>
      </c>
      <c r="AL161" s="8">
        <f>IF('respostes SINDIC'!AK161=0,(IF('respostes SINDIC'!$AS161=2021,variables!$E$41,IF('respostes SINDIC'!$AS161=2022,variables!$F$41))),0)</f>
        <v>20</v>
      </c>
      <c r="AM161" s="20">
        <f>IF('respostes SINDIC'!AL161=1,(IF('respostes SINDIC'!$AS161=2021,variables!$E$42,IF('respostes SINDIC'!$AS161=2022,variables!$F$42))),0)</f>
        <v>10</v>
      </c>
      <c r="AN161" s="11">
        <f>IF('respostes SINDIC'!AM161=1,(IF('respostes SINDIC'!$AS161=2021,variables!$E$43,IF('respostes SINDIC'!$AS161=2022,variables!$F$43))),0)</f>
        <v>0</v>
      </c>
      <c r="AO161" s="8">
        <f>IF('respostes SINDIC'!AN161=1,(IF('respostes SINDIC'!$AS161=2021,variables!$E$44,IF('respostes SINDIC'!$AS161=2022,variables!$F$44))),0)</f>
        <v>10</v>
      </c>
      <c r="AP161" s="8">
        <f>IF('respostes SINDIC'!AO161=1,(IF('respostes SINDIC'!$AS161=2021,variables!$E$45,IF('respostes SINDIC'!$AS161=2022,variables!$F$45))),0)</f>
        <v>20</v>
      </c>
      <c r="AQ161" s="20">
        <f>IF('respostes SINDIC'!AP161=1,(IF('respostes SINDIC'!$AS161=2021,variables!$E$46,IF('respostes SINDIC'!$AS161=2022,variables!$F$46))),0)</f>
        <v>0</v>
      </c>
      <c r="AT161">
        <v>2021</v>
      </c>
    </row>
    <row r="162" spans="1:46" x14ac:dyDescent="0.3">
      <c r="A162">
        <v>820160009</v>
      </c>
      <c r="B162" t="str">
        <f>VLOOKUP(A162,'ine i comarca'!$A$1:$H$367,6,0)</f>
        <v>Osona</v>
      </c>
      <c r="C162" t="s">
        <v>212</v>
      </c>
      <c r="D162" t="s">
        <v>41</v>
      </c>
      <c r="E162" t="s">
        <v>42</v>
      </c>
      <c r="F162" t="s">
        <v>48</v>
      </c>
      <c r="G162" s="8">
        <f>IF('respostes SINDIC'!F162=1,(IF('respostes SINDIC'!$AS162=2021,variables!$E$10,IF('respostes SINDIC'!$AS162=2022,variables!$F$10))),0)</f>
        <v>7.5</v>
      </c>
      <c r="H162" s="8">
        <f>IF('respostes SINDIC'!G162=1,(IF('respostes SINDIC'!$AS162=2021,variables!$E$11,IF('respostes SINDIC'!$AS162=2022,variables!$F$11))),0)</f>
        <v>7.5</v>
      </c>
      <c r="I162" s="14">
        <f>IF('respostes SINDIC'!H162=1,(IF('respostes SINDIC'!$AS162=2021,variables!$E$12,IF('respostes SINDIC'!$AS162=2022,variables!$F$12))),0)</f>
        <v>25</v>
      </c>
      <c r="J162" s="11">
        <f>IF('respostes SINDIC'!I162=1,(IF('respostes SINDIC'!$AS162=2021,variables!$E$13,IF('respostes SINDIC'!$AS162=2022,variables!$F$13))),0)</f>
        <v>0</v>
      </c>
      <c r="K162" s="11">
        <f>IF('respostes SINDIC'!J162=1,(IF('respostes SINDIC'!$AS162=2021,variables!$E$14,IF('respostes SINDIC'!$AS162=2022,variables!$F$14))),0)</f>
        <v>0</v>
      </c>
      <c r="L162" s="11">
        <f>IF('respostes SINDIC'!K162=1,(IF('respostes SINDIC'!$AS162=2021,variables!$E$15,IF('respostes SINDIC'!$AS162=2022,variables!$F$15))),0)</f>
        <v>0</v>
      </c>
      <c r="M162" s="11">
        <f>IF('respostes SINDIC'!L162=1,(IF('respostes SINDIC'!$AS162=2021,variables!$E$16,IF('respostes SINDIC'!$AS162=2022,variables!$F$16))),0)</f>
        <v>0</v>
      </c>
      <c r="N162" s="11">
        <f>IF('respostes SINDIC'!M162=1,(IF('respostes SINDIC'!$AS162=2021,variables!$E$17,IF('respostes SINDIC'!$AS162=2022,variables!$F$17))),0)</f>
        <v>0</v>
      </c>
      <c r="O162" s="11">
        <f>IF('respostes SINDIC'!N162="Dintre de termini",(IF('respostes SINDIC'!$AS162=2021,variables!$E$18,IF('respostes SINDIC'!$AS162=2022,variables!$F$18))),0)</f>
        <v>20</v>
      </c>
      <c r="P162" s="16">
        <f>IF('respostes SINDIC'!O162="Null",0,(IF('respostes SINDIC'!$AS162=2021,variables!$E$20,IF('respostes SINDIC'!$AS162=2022,variables!$F$20))))</f>
        <v>25</v>
      </c>
      <c r="Q162" s="16">
        <f>IF('respostes SINDIC'!P162=1,(IF('respostes SINDIC'!$AS162=2021,variables!$E$20,IF('respostes SINDIC'!$AS162=2022,variables!$F$20))),0)</f>
        <v>25</v>
      </c>
      <c r="R162" s="16">
        <f>IF('respostes SINDIC'!Q162=1,(IF('respostes SINDIC'!$AS162=2021,variables!$E$21,IF('respostes SINDIC'!$AS162=2022,variables!$F$21))),0)</f>
        <v>0</v>
      </c>
      <c r="S162" s="16">
        <f>IF('respostes SINDIC'!R162=1,(IF('respostes SINDIC'!$AS162=2021,variables!$E$22,IF('respostes SINDIC'!$AS162=2022,variables!$F$22))),0)</f>
        <v>0</v>
      </c>
      <c r="T162" s="11">
        <f>IF('respostes SINDIC'!S162=1,(IF('respostes SINDIC'!$AS162=2021,variables!$E$23,IF('respostes SINDIC'!$AS162=2022,variables!$F$23))),0)</f>
        <v>35</v>
      </c>
      <c r="U162" s="14">
        <f>IF('respostes SINDIC'!T162=1,(IF('respostes SINDIC'!$AS162=2021,variables!$E$24,IF('respostes SINDIC'!$AS162=2022,variables!$F$24))),0)</f>
        <v>25</v>
      </c>
      <c r="V162" s="8">
        <f>IF('respostes SINDIC'!U162=1,(IF('respostes SINDIC'!$AS162=2021,variables!$E$25,IF('respostes SINDIC'!$AS162=2022,variables!$F$25))),0)</f>
        <v>20</v>
      </c>
      <c r="W162" s="8">
        <f>IF('respostes SINDIC'!V162=1,(IF('respostes SINDIC'!$AS162=2021,variables!$E$26,IF('respostes SINDIC'!$AS162=2022,variables!$F$26))),0)</f>
        <v>5</v>
      </c>
      <c r="X162" s="8">
        <f>IF('respostes SINDIC'!W162=1,(IF('respostes SINDIC'!$AS162=2021,variables!$E$27,IF('respostes SINDIC'!$AS162=2022,variables!$F$27))),0)</f>
        <v>10</v>
      </c>
      <c r="Y162" s="11">
        <f>IF('respostes SINDIC'!X162=1,(IF('respostes SINDIC'!$AS162=2021,variables!$E$28,IF('respostes SINDIC'!$AS162=2022,variables!$F$28))),0)</f>
        <v>0</v>
      </c>
      <c r="Z162" s="11">
        <f>IF('respostes SINDIC'!Y162=1,(IF('respostes SINDIC'!$AS162=2021,variables!$E$29,IF('respostes SINDIC'!$AS162=2022,variables!$F$29))),0)</f>
        <v>30</v>
      </c>
      <c r="AA162" s="18">
        <f>IF('respostes SINDIC'!Z162=1,(IF('respostes SINDIC'!$AS162=2021,variables!$E$30,IF('respostes SINDIC'!$AS162=2022,variables!$F$30))),0)</f>
        <v>25</v>
      </c>
      <c r="AB162" s="18">
        <f>IF('respostes SINDIC'!AA162=1,(IF('respostes SINDIC'!$AS162=2021,variables!$E$31,IF('respostes SINDIC'!$AS162=2022,variables!$F$31))),0)</f>
        <v>0</v>
      </c>
      <c r="AC162" s="18">
        <f>IF('respostes SINDIC'!AB162=1,(IF('respostes SINDIC'!$AS162=2021,variables!$E$32,IF('respostes SINDIC'!$AS162=2022,variables!$F$32))),0)</f>
        <v>0</v>
      </c>
      <c r="AD162" s="18">
        <f>IF('respostes SINDIC'!AC162=1,(IF('respostes SINDIC'!$AS162=2021,variables!$E$33,IF('respostes SINDIC'!$AS162=2022,variables!$F$33))),0)</f>
        <v>0</v>
      </c>
      <c r="AE162" s="20">
        <f>IF('respostes SINDIC'!AD162=1,(IF('respostes SINDIC'!$AS162=2021,variables!$E$34,IF('respostes SINDIC'!$AS162=2022,variables!$F$34))),0)</f>
        <v>0</v>
      </c>
      <c r="AF162" s="20">
        <f>IF('respostes SINDIC'!AE162=1,(IF('respostes SINDIC'!$AS162=2021,variables!$E$35,IF('respostes SINDIC'!$AS162=2022,variables!$F$35))),0)</f>
        <v>0</v>
      </c>
      <c r="AG162" s="20">
        <f>IF('respostes SINDIC'!AF162=1,(IF('respostes SINDIC'!$AS162=2021,variables!$E$36,IF('respostes SINDIC'!$AS162=2022,variables!$F$36))),0)</f>
        <v>0</v>
      </c>
      <c r="AH162" s="20">
        <f>IF('respostes SINDIC'!AG162=1,(IF('respostes SINDIC'!$AS162=2021,variables!$E$37,IF('respostes SINDIC'!$AS162=2022,variables!$F$37))),0)</f>
        <v>0</v>
      </c>
      <c r="AI162" s="14">
        <f>IF('respostes SINDIC'!AH162=1,(IF('respostes SINDIC'!$AS162=2021,variables!$E$38,IF('respostes SINDIC'!$AS162=2022,variables!$F$38))),0)</f>
        <v>25</v>
      </c>
      <c r="AJ162" s="20">
        <f>IF('respostes SINDIC'!AI162=1,(IF('respostes SINDIC'!$AS162=2021,variables!$E$39,IF('respostes SINDIC'!$AS162=2022,variables!$F$39))),0)</f>
        <v>20</v>
      </c>
      <c r="AK162" s="14">
        <f>IF('respostes SINDIC'!AJ162=1,(IF('respostes SINDIC'!$AS162=2021,variables!$E$40,IF('respostes SINDIC'!$AS162=2022,variables!$F$40))),0)</f>
        <v>25</v>
      </c>
      <c r="AL162" s="8">
        <f>IF('respostes SINDIC'!AK162=0,(IF('respostes SINDIC'!$AS162=2021,variables!$E$41,IF('respostes SINDIC'!$AS162=2022,variables!$F$41))),0)</f>
        <v>0</v>
      </c>
      <c r="AM162" s="20">
        <f>IF('respostes SINDIC'!AL162=1,(IF('respostes SINDIC'!$AS162=2021,variables!$E$42,IF('respostes SINDIC'!$AS162=2022,variables!$F$42))),0)</f>
        <v>10</v>
      </c>
      <c r="AN162" s="11">
        <f>IF('respostes SINDIC'!AM162=1,(IF('respostes SINDIC'!$AS162=2021,variables!$E$43,IF('respostes SINDIC'!$AS162=2022,variables!$F$43))),0)</f>
        <v>0</v>
      </c>
      <c r="AO162" s="8">
        <f>IF('respostes SINDIC'!AN162=1,(IF('respostes SINDIC'!$AS162=2021,variables!$E$44,IF('respostes SINDIC'!$AS162=2022,variables!$F$44))),0)</f>
        <v>0</v>
      </c>
      <c r="AP162" s="8">
        <f>IF('respostes SINDIC'!AO162=1,(IF('respostes SINDIC'!$AS162=2021,variables!$E$45,IF('respostes SINDIC'!$AS162=2022,variables!$F$45))),0)</f>
        <v>0</v>
      </c>
      <c r="AQ162" s="20">
        <f>IF('respostes SINDIC'!AP162=1,(IF('respostes SINDIC'!$AS162=2021,variables!$E$46,IF('respostes SINDIC'!$AS162=2022,variables!$F$46))),0)</f>
        <v>0</v>
      </c>
      <c r="AT162">
        <v>2021</v>
      </c>
    </row>
    <row r="163" spans="1:46" x14ac:dyDescent="0.3">
      <c r="A163">
        <v>820370005</v>
      </c>
      <c r="B163" t="str">
        <f>VLOOKUP(A163,'ine i comarca'!$A$1:$H$367,6,0)</f>
        <v>Maresme</v>
      </c>
      <c r="C163" t="s">
        <v>213</v>
      </c>
      <c r="D163" t="s">
        <v>41</v>
      </c>
      <c r="E163" t="s">
        <v>42</v>
      </c>
      <c r="F163" t="s">
        <v>48</v>
      </c>
      <c r="G163" s="8">
        <f>IF('respostes SINDIC'!F163=1,(IF('respostes SINDIC'!$AS163=2021,variables!$E$10,IF('respostes SINDIC'!$AS163=2022,variables!$F$10))),0)</f>
        <v>7.5</v>
      </c>
      <c r="H163" s="8">
        <f>IF('respostes SINDIC'!G163=1,(IF('respostes SINDIC'!$AS163=2021,variables!$E$11,IF('respostes SINDIC'!$AS163=2022,variables!$F$11))),0)</f>
        <v>7.5</v>
      </c>
      <c r="I163" s="14">
        <f>IF('respostes SINDIC'!H163=1,(IF('respostes SINDIC'!$AS163=2021,variables!$E$12,IF('respostes SINDIC'!$AS163=2022,variables!$F$12))),0)</f>
        <v>25</v>
      </c>
      <c r="J163" s="11">
        <f>IF('respostes SINDIC'!I163=1,(IF('respostes SINDIC'!$AS163=2021,variables!$E$13,IF('respostes SINDIC'!$AS163=2022,variables!$F$13))),0)</f>
        <v>2.5</v>
      </c>
      <c r="K163" s="11">
        <f>IF('respostes SINDIC'!J163=1,(IF('respostes SINDIC'!$AS163=2021,variables!$E$14,IF('respostes SINDIC'!$AS163=2022,variables!$F$14))),0)</f>
        <v>0</v>
      </c>
      <c r="L163" s="11">
        <f>IF('respostes SINDIC'!K163=1,(IF('respostes SINDIC'!$AS163=2021,variables!$E$15,IF('respostes SINDIC'!$AS163=2022,variables!$F$15))),0)</f>
        <v>0</v>
      </c>
      <c r="M163" s="11">
        <f>IF('respostes SINDIC'!L163=1,(IF('respostes SINDIC'!$AS163=2021,variables!$E$16,IF('respostes SINDIC'!$AS163=2022,variables!$F$16))),0)</f>
        <v>0</v>
      </c>
      <c r="N163" s="11">
        <f>IF('respostes SINDIC'!M163=1,(IF('respostes SINDIC'!$AS163=2021,variables!$E$17,IF('respostes SINDIC'!$AS163=2022,variables!$F$17))),0)</f>
        <v>0</v>
      </c>
      <c r="O163" s="11">
        <f>IF('respostes SINDIC'!N163="Dintre de termini",(IF('respostes SINDIC'!$AS163=2021,variables!$E$18,IF('respostes SINDIC'!$AS163=2022,variables!$F$18))),0)</f>
        <v>0</v>
      </c>
      <c r="P163" s="16">
        <f>IF('respostes SINDIC'!O163="Null",0,(IF('respostes SINDIC'!$AS163=2021,variables!$E$20,IF('respostes SINDIC'!$AS163=2022,variables!$F$20))))</f>
        <v>0</v>
      </c>
      <c r="Q163" s="16">
        <f>IF('respostes SINDIC'!P163=1,(IF('respostes SINDIC'!$AS163=2021,variables!$E$20,IF('respostes SINDIC'!$AS163=2022,variables!$F$20))),0)</f>
        <v>0</v>
      </c>
      <c r="R163" s="16">
        <f>IF('respostes SINDIC'!Q163=1,(IF('respostes SINDIC'!$AS163=2021,variables!$E$21,IF('respostes SINDIC'!$AS163=2022,variables!$F$21))),0)</f>
        <v>0</v>
      </c>
      <c r="S163" s="16">
        <f>IF('respostes SINDIC'!R163=1,(IF('respostes SINDIC'!$AS163=2021,variables!$E$22,IF('respostes SINDIC'!$AS163=2022,variables!$F$22))),0)</f>
        <v>0</v>
      </c>
      <c r="T163" s="11">
        <f>IF('respostes SINDIC'!S163=1,(IF('respostes SINDIC'!$AS163=2021,variables!$E$23,IF('respostes SINDIC'!$AS163=2022,variables!$F$23))),0)</f>
        <v>0</v>
      </c>
      <c r="U163" s="14">
        <f>IF('respostes SINDIC'!T163=1,(IF('respostes SINDIC'!$AS163=2021,variables!$E$24,IF('respostes SINDIC'!$AS163=2022,variables!$F$24))),0)</f>
        <v>0</v>
      </c>
      <c r="V163" s="8">
        <f>IF('respostes SINDIC'!U163=1,(IF('respostes SINDIC'!$AS163=2021,variables!$E$25,IF('respostes SINDIC'!$AS163=2022,variables!$F$25))),0)</f>
        <v>20</v>
      </c>
      <c r="W163" s="8">
        <f>IF('respostes SINDIC'!V163=1,(IF('respostes SINDIC'!$AS163=2021,variables!$E$26,IF('respostes SINDIC'!$AS163=2022,variables!$F$26))),0)</f>
        <v>5</v>
      </c>
      <c r="X163" s="8">
        <f>IF('respostes SINDIC'!W163=1,(IF('respostes SINDIC'!$AS163=2021,variables!$E$27,IF('respostes SINDIC'!$AS163=2022,variables!$F$27))),0)</f>
        <v>10</v>
      </c>
      <c r="Y163" s="11">
        <f>IF('respostes SINDIC'!X163=1,(IF('respostes SINDIC'!$AS163=2021,variables!$E$28,IF('respostes SINDIC'!$AS163=2022,variables!$F$28))),0)</f>
        <v>0</v>
      </c>
      <c r="Z163" s="11">
        <f>IF('respostes SINDIC'!Y163=1,(IF('respostes SINDIC'!$AS163=2021,variables!$E$29,IF('respostes SINDIC'!$AS163=2022,variables!$F$29))),0)</f>
        <v>0</v>
      </c>
      <c r="AA163" s="18">
        <f>IF('respostes SINDIC'!Z163=1,(IF('respostes SINDIC'!$AS163=2021,variables!$E$30,IF('respostes SINDIC'!$AS163=2022,variables!$F$30))),0)</f>
        <v>25</v>
      </c>
      <c r="AB163" s="18">
        <f>IF('respostes SINDIC'!AA163=1,(IF('respostes SINDIC'!$AS163=2021,variables!$E$31,IF('respostes SINDIC'!$AS163=2022,variables!$F$31))),0)</f>
        <v>0</v>
      </c>
      <c r="AC163" s="18">
        <f>IF('respostes SINDIC'!AB163=1,(IF('respostes SINDIC'!$AS163=2021,variables!$E$32,IF('respostes SINDIC'!$AS163=2022,variables!$F$32))),0)</f>
        <v>0</v>
      </c>
      <c r="AD163" s="18">
        <f>IF('respostes SINDIC'!AC163=1,(IF('respostes SINDIC'!$AS163=2021,variables!$E$33,IF('respostes SINDIC'!$AS163=2022,variables!$F$33))),0)</f>
        <v>0</v>
      </c>
      <c r="AE163" s="20">
        <f>IF('respostes SINDIC'!AD163=1,(IF('respostes SINDIC'!$AS163=2021,variables!$E$34,IF('respostes SINDIC'!$AS163=2022,variables!$F$34))),0)</f>
        <v>0</v>
      </c>
      <c r="AF163" s="20">
        <f>IF('respostes SINDIC'!AE163=1,(IF('respostes SINDIC'!$AS163=2021,variables!$E$35,IF('respostes SINDIC'!$AS163=2022,variables!$F$35))),0)</f>
        <v>0</v>
      </c>
      <c r="AG163" s="20">
        <f>IF('respostes SINDIC'!AF163=1,(IF('respostes SINDIC'!$AS163=2021,variables!$E$36,IF('respostes SINDIC'!$AS163=2022,variables!$F$36))),0)</f>
        <v>0</v>
      </c>
      <c r="AH163" s="20">
        <f>IF('respostes SINDIC'!AG163=1,(IF('respostes SINDIC'!$AS163=2021,variables!$E$37,IF('respostes SINDIC'!$AS163=2022,variables!$F$37))),0)</f>
        <v>0</v>
      </c>
      <c r="AI163" s="14">
        <f>IF('respostes SINDIC'!AH163=1,(IF('respostes SINDIC'!$AS163=2021,variables!$E$38,IF('respostes SINDIC'!$AS163=2022,variables!$F$38))),0)</f>
        <v>25</v>
      </c>
      <c r="AJ163" s="20">
        <f>IF('respostes SINDIC'!AI163=1,(IF('respostes SINDIC'!$AS163=2021,variables!$E$39,IF('respostes SINDIC'!$AS163=2022,variables!$F$39))),0)</f>
        <v>20</v>
      </c>
      <c r="AK163" s="14">
        <f>IF('respostes SINDIC'!AJ163=1,(IF('respostes SINDIC'!$AS163=2021,variables!$E$40,IF('respostes SINDIC'!$AS163=2022,variables!$F$40))),0)</f>
        <v>0</v>
      </c>
      <c r="AL163" s="8">
        <f>IF('respostes SINDIC'!AK163=0,(IF('respostes SINDIC'!$AS163=2021,variables!$E$41,IF('respostes SINDIC'!$AS163=2022,variables!$F$41))),0)</f>
        <v>0</v>
      </c>
      <c r="AM163" s="20">
        <f>IF('respostes SINDIC'!AL163=1,(IF('respostes SINDIC'!$AS163=2021,variables!$E$42,IF('respostes SINDIC'!$AS163=2022,variables!$F$42))),0)</f>
        <v>0</v>
      </c>
      <c r="AN163" s="11">
        <f>IF('respostes SINDIC'!AM163=1,(IF('respostes SINDIC'!$AS163=2021,variables!$E$43,IF('respostes SINDIC'!$AS163=2022,variables!$F$43))),0)</f>
        <v>0</v>
      </c>
      <c r="AO163" s="8">
        <f>IF('respostes SINDIC'!AN163=1,(IF('respostes SINDIC'!$AS163=2021,variables!$E$44,IF('respostes SINDIC'!$AS163=2022,variables!$F$44))),0)</f>
        <v>0</v>
      </c>
      <c r="AP163" s="8">
        <f>IF('respostes SINDIC'!AO163=1,(IF('respostes SINDIC'!$AS163=2021,variables!$E$45,IF('respostes SINDIC'!$AS163=2022,variables!$F$45))),0)</f>
        <v>0</v>
      </c>
      <c r="AQ163" s="20">
        <f>IF('respostes SINDIC'!AP163=1,(IF('respostes SINDIC'!$AS163=2021,variables!$E$46,IF('respostes SINDIC'!$AS163=2022,variables!$F$46))),0)</f>
        <v>0</v>
      </c>
      <c r="AT163">
        <v>2021</v>
      </c>
    </row>
    <row r="164" spans="1:46" x14ac:dyDescent="0.3">
      <c r="A164">
        <v>820210007</v>
      </c>
      <c r="B164" t="str">
        <f>VLOOKUP(A164,'ine i comarca'!$A$1:$H$367,6,0)</f>
        <v>Vallès Oriental</v>
      </c>
      <c r="C164" t="s">
        <v>214</v>
      </c>
      <c r="D164" t="s">
        <v>41</v>
      </c>
      <c r="E164" t="s">
        <v>42</v>
      </c>
      <c r="F164" t="s">
        <v>43</v>
      </c>
      <c r="G164" s="8">
        <f>IF('respostes SINDIC'!F164=1,(IF('respostes SINDIC'!$AS164=2021,variables!$E$10,IF('respostes SINDIC'!$AS164=2022,variables!$F$10))),0)</f>
        <v>7.5</v>
      </c>
      <c r="H164" s="8">
        <f>IF('respostes SINDIC'!G164=1,(IF('respostes SINDIC'!$AS164=2021,variables!$E$11,IF('respostes SINDIC'!$AS164=2022,variables!$F$11))),0)</f>
        <v>7.5</v>
      </c>
      <c r="I164" s="14">
        <f>IF('respostes SINDIC'!H164=1,(IF('respostes SINDIC'!$AS164=2021,variables!$E$12,IF('respostes SINDIC'!$AS164=2022,variables!$F$12))),0)</f>
        <v>25</v>
      </c>
      <c r="J164" s="11">
        <f>IF('respostes SINDIC'!I164=1,(IF('respostes SINDIC'!$AS164=2021,variables!$E$13,IF('respostes SINDIC'!$AS164=2022,variables!$F$13))),0)</f>
        <v>2.5</v>
      </c>
      <c r="K164" s="11">
        <f>IF('respostes SINDIC'!J164=1,(IF('respostes SINDIC'!$AS164=2021,variables!$E$14,IF('respostes SINDIC'!$AS164=2022,variables!$F$14))),0)</f>
        <v>0</v>
      </c>
      <c r="L164" s="11">
        <f>IF('respostes SINDIC'!K164=1,(IF('respostes SINDIC'!$AS164=2021,variables!$E$15,IF('respostes SINDIC'!$AS164=2022,variables!$F$15))),0)</f>
        <v>0</v>
      </c>
      <c r="M164" s="11">
        <f>IF('respostes SINDIC'!L164=1,(IF('respostes SINDIC'!$AS164=2021,variables!$E$16,IF('respostes SINDIC'!$AS164=2022,variables!$F$16))),0)</f>
        <v>0</v>
      </c>
      <c r="N164" s="11">
        <f>IF('respostes SINDIC'!M164=1,(IF('respostes SINDIC'!$AS164=2021,variables!$E$17,IF('respostes SINDIC'!$AS164=2022,variables!$F$17))),0)</f>
        <v>0</v>
      </c>
      <c r="O164" s="11">
        <f>IF('respostes SINDIC'!N164="Dintre de termini",(IF('respostes SINDIC'!$AS164=2021,variables!$E$18,IF('respostes SINDIC'!$AS164=2022,variables!$F$18))),0)</f>
        <v>0</v>
      </c>
      <c r="P164" s="16">
        <f>IF('respostes SINDIC'!O164="Null",0,(IF('respostes SINDIC'!$AS164=2021,variables!$E$20,IF('respostes SINDIC'!$AS164=2022,variables!$F$20))))</f>
        <v>25</v>
      </c>
      <c r="Q164" s="16">
        <f>IF('respostes SINDIC'!P164=1,(IF('respostes SINDIC'!$AS164=2021,variables!$E$20,IF('respostes SINDIC'!$AS164=2022,variables!$F$20))),0)</f>
        <v>25</v>
      </c>
      <c r="R164" s="16">
        <f>IF('respostes SINDIC'!Q164=1,(IF('respostes SINDIC'!$AS164=2021,variables!$E$21,IF('respostes SINDIC'!$AS164=2022,variables!$F$21))),0)</f>
        <v>0</v>
      </c>
      <c r="S164" s="16">
        <f>IF('respostes SINDIC'!R164=1,(IF('respostes SINDIC'!$AS164=2021,variables!$E$22,IF('respostes SINDIC'!$AS164=2022,variables!$F$22))),0)</f>
        <v>0</v>
      </c>
      <c r="T164" s="11">
        <f>IF('respostes SINDIC'!S164=1,(IF('respostes SINDIC'!$AS164=2021,variables!$E$23,IF('respostes SINDIC'!$AS164=2022,variables!$F$23))),0)</f>
        <v>35</v>
      </c>
      <c r="U164" s="14">
        <f>IF('respostes SINDIC'!T164=1,(IF('respostes SINDIC'!$AS164=2021,variables!$E$24,IF('respostes SINDIC'!$AS164=2022,variables!$F$24))),0)</f>
        <v>25</v>
      </c>
      <c r="V164" s="8">
        <f>IF('respostes SINDIC'!U164=1,(IF('respostes SINDIC'!$AS164=2021,variables!$E$25,IF('respostes SINDIC'!$AS164=2022,variables!$F$25))),0)</f>
        <v>20</v>
      </c>
      <c r="W164" s="8">
        <f>IF('respostes SINDIC'!V164=1,(IF('respostes SINDIC'!$AS164=2021,variables!$E$26,IF('respostes SINDIC'!$AS164=2022,variables!$F$26))),0)</f>
        <v>5</v>
      </c>
      <c r="X164" s="8">
        <f>IF('respostes SINDIC'!W164=1,(IF('respostes SINDIC'!$AS164=2021,variables!$E$27,IF('respostes SINDIC'!$AS164=2022,variables!$F$27))),0)</f>
        <v>10</v>
      </c>
      <c r="Y164" s="11">
        <f>IF('respostes SINDIC'!X164=1,(IF('respostes SINDIC'!$AS164=2021,variables!$E$28,IF('respostes SINDIC'!$AS164=2022,variables!$F$28))),0)</f>
        <v>0</v>
      </c>
      <c r="Z164" s="11">
        <f>IF('respostes SINDIC'!Y164=1,(IF('respostes SINDIC'!$AS164=2021,variables!$E$29,IF('respostes SINDIC'!$AS164=2022,variables!$F$29))),0)</f>
        <v>30</v>
      </c>
      <c r="AA164" s="18">
        <f>IF('respostes SINDIC'!Z164=1,(IF('respostes SINDIC'!$AS164=2021,variables!$E$30,IF('respostes SINDIC'!$AS164=2022,variables!$F$30))),0)</f>
        <v>25</v>
      </c>
      <c r="AB164" s="18">
        <f>IF('respostes SINDIC'!AA164=1,(IF('respostes SINDIC'!$AS164=2021,variables!$E$31,IF('respostes SINDIC'!$AS164=2022,variables!$F$31))),0)</f>
        <v>0</v>
      </c>
      <c r="AC164" s="18">
        <f>IF('respostes SINDIC'!AB164=1,(IF('respostes SINDIC'!$AS164=2021,variables!$E$32,IF('respostes SINDIC'!$AS164=2022,variables!$F$32))),0)</f>
        <v>0</v>
      </c>
      <c r="AD164" s="18">
        <f>IF('respostes SINDIC'!AC164=1,(IF('respostes SINDIC'!$AS164=2021,variables!$E$33,IF('respostes SINDIC'!$AS164=2022,variables!$F$33))),0)</f>
        <v>0</v>
      </c>
      <c r="AE164" s="20">
        <f>IF('respostes SINDIC'!AD164=1,(IF('respostes SINDIC'!$AS164=2021,variables!$E$34,IF('respostes SINDIC'!$AS164=2022,variables!$F$34))),0)</f>
        <v>0</v>
      </c>
      <c r="AF164" s="20">
        <f>IF('respostes SINDIC'!AE164=1,(IF('respostes SINDIC'!$AS164=2021,variables!$E$35,IF('respostes SINDIC'!$AS164=2022,variables!$F$35))),0)</f>
        <v>0</v>
      </c>
      <c r="AG164" s="20">
        <f>IF('respostes SINDIC'!AF164=1,(IF('respostes SINDIC'!$AS164=2021,variables!$E$36,IF('respostes SINDIC'!$AS164=2022,variables!$F$36))),0)</f>
        <v>0</v>
      </c>
      <c r="AH164" s="20">
        <f>IF('respostes SINDIC'!AG164=1,(IF('respostes SINDIC'!$AS164=2021,variables!$E$37,IF('respostes SINDIC'!$AS164=2022,variables!$F$37))),0)</f>
        <v>0</v>
      </c>
      <c r="AI164" s="14">
        <f>IF('respostes SINDIC'!AH164=1,(IF('respostes SINDIC'!$AS164=2021,variables!$E$38,IF('respostes SINDIC'!$AS164=2022,variables!$F$38))),0)</f>
        <v>25</v>
      </c>
      <c r="AJ164" s="20">
        <f>IF('respostes SINDIC'!AI164=1,(IF('respostes SINDIC'!$AS164=2021,variables!$E$39,IF('respostes SINDIC'!$AS164=2022,variables!$F$39))),0)</f>
        <v>20</v>
      </c>
      <c r="AK164" s="14">
        <f>IF('respostes SINDIC'!AJ164=1,(IF('respostes SINDIC'!$AS164=2021,variables!$E$40,IF('respostes SINDIC'!$AS164=2022,variables!$F$40))),0)</f>
        <v>25</v>
      </c>
      <c r="AL164" s="8">
        <f>IF('respostes SINDIC'!AK164=0,(IF('respostes SINDIC'!$AS164=2021,variables!$E$41,IF('respostes SINDIC'!$AS164=2022,variables!$F$41))),0)</f>
        <v>0</v>
      </c>
      <c r="AM164" s="20">
        <f>IF('respostes SINDIC'!AL164=1,(IF('respostes SINDIC'!$AS164=2021,variables!$E$42,IF('respostes SINDIC'!$AS164=2022,variables!$F$42))),0)</f>
        <v>10</v>
      </c>
      <c r="AN164" s="11">
        <f>IF('respostes SINDIC'!AM164=1,(IF('respostes SINDIC'!$AS164=2021,variables!$E$43,IF('respostes SINDIC'!$AS164=2022,variables!$F$43))),0)</f>
        <v>0</v>
      </c>
      <c r="AO164" s="8">
        <f>IF('respostes SINDIC'!AN164=1,(IF('respostes SINDIC'!$AS164=2021,variables!$E$44,IF('respostes SINDIC'!$AS164=2022,variables!$F$44))),0)</f>
        <v>0</v>
      </c>
      <c r="AP164" s="8">
        <f>IF('respostes SINDIC'!AO164=1,(IF('respostes SINDIC'!$AS164=2021,variables!$E$45,IF('respostes SINDIC'!$AS164=2022,variables!$F$45))),0)</f>
        <v>0</v>
      </c>
      <c r="AQ164" s="20">
        <f>IF('respostes SINDIC'!AP164=1,(IF('respostes SINDIC'!$AS164=2021,variables!$E$46,IF('respostes SINDIC'!$AS164=2022,variables!$F$46))),0)</f>
        <v>0</v>
      </c>
      <c r="AT164">
        <v>2021</v>
      </c>
    </row>
    <row r="165" spans="1:46" x14ac:dyDescent="0.3">
      <c r="A165">
        <v>820420002</v>
      </c>
      <c r="B165" t="str">
        <f>VLOOKUP(A165,'ine i comarca'!$A$1:$H$367,6,0)</f>
        <v>Baix Llobregat</v>
      </c>
      <c r="C165" t="s">
        <v>215</v>
      </c>
      <c r="D165" t="s">
        <v>41</v>
      </c>
      <c r="E165" t="s">
        <v>42</v>
      </c>
      <c r="F165" t="s">
        <v>48</v>
      </c>
      <c r="G165" s="8">
        <f>IF('respostes SINDIC'!F165=1,(IF('respostes SINDIC'!$AS165=2021,variables!$E$10,IF('respostes SINDIC'!$AS165=2022,variables!$F$10))),0)</f>
        <v>7.5</v>
      </c>
      <c r="H165" s="8">
        <f>IF('respostes SINDIC'!G165=1,(IF('respostes SINDIC'!$AS165=2021,variables!$E$11,IF('respostes SINDIC'!$AS165=2022,variables!$F$11))),0)</f>
        <v>7.5</v>
      </c>
      <c r="I165" s="14">
        <f>IF('respostes SINDIC'!H165=1,(IF('respostes SINDIC'!$AS165=2021,variables!$E$12,IF('respostes SINDIC'!$AS165=2022,variables!$F$12))),0)</f>
        <v>25</v>
      </c>
      <c r="J165" s="11">
        <f>IF('respostes SINDIC'!I165=1,(IF('respostes SINDIC'!$AS165=2021,variables!$E$13,IF('respostes SINDIC'!$AS165=2022,variables!$F$13))),0)</f>
        <v>2.5</v>
      </c>
      <c r="K165" s="11">
        <f>IF('respostes SINDIC'!J165=1,(IF('respostes SINDIC'!$AS165=2021,variables!$E$14,IF('respostes SINDIC'!$AS165=2022,variables!$F$14))),0)</f>
        <v>0</v>
      </c>
      <c r="L165" s="11">
        <f>IF('respostes SINDIC'!K165=1,(IF('respostes SINDIC'!$AS165=2021,variables!$E$15,IF('respostes SINDIC'!$AS165=2022,variables!$F$15))),0)</f>
        <v>0</v>
      </c>
      <c r="M165" s="11">
        <f>IF('respostes SINDIC'!L165=1,(IF('respostes SINDIC'!$AS165=2021,variables!$E$16,IF('respostes SINDIC'!$AS165=2022,variables!$F$16))),0)</f>
        <v>0</v>
      </c>
      <c r="N165" s="11">
        <f>IF('respostes SINDIC'!M165=1,(IF('respostes SINDIC'!$AS165=2021,variables!$E$17,IF('respostes SINDIC'!$AS165=2022,variables!$F$17))),0)</f>
        <v>0</v>
      </c>
      <c r="O165" s="11">
        <f>IF('respostes SINDIC'!N165="Dintre de termini",(IF('respostes SINDIC'!$AS165=2021,variables!$E$18,IF('respostes SINDIC'!$AS165=2022,variables!$F$18))),0)</f>
        <v>0</v>
      </c>
      <c r="P165" s="16">
        <f>IF('respostes SINDIC'!O165="Null",0,(IF('respostes SINDIC'!$AS165=2021,variables!$E$20,IF('respostes SINDIC'!$AS165=2022,variables!$F$20))))</f>
        <v>0</v>
      </c>
      <c r="Q165" s="16">
        <f>IF('respostes SINDIC'!P165=1,(IF('respostes SINDIC'!$AS165=2021,variables!$E$20,IF('respostes SINDIC'!$AS165=2022,variables!$F$20))),0)</f>
        <v>0</v>
      </c>
      <c r="R165" s="16">
        <f>IF('respostes SINDIC'!Q165=1,(IF('respostes SINDIC'!$AS165=2021,variables!$E$21,IF('respostes SINDIC'!$AS165=2022,variables!$F$21))),0)</f>
        <v>0</v>
      </c>
      <c r="S165" s="16">
        <f>IF('respostes SINDIC'!R165=1,(IF('respostes SINDIC'!$AS165=2021,variables!$E$22,IF('respostes SINDIC'!$AS165=2022,variables!$F$22))),0)</f>
        <v>0</v>
      </c>
      <c r="T165" s="11">
        <f>IF('respostes SINDIC'!S165=1,(IF('respostes SINDIC'!$AS165=2021,variables!$E$23,IF('respostes SINDIC'!$AS165=2022,variables!$F$23))),0)</f>
        <v>0</v>
      </c>
      <c r="U165" s="14">
        <f>IF('respostes SINDIC'!T165=1,(IF('respostes SINDIC'!$AS165=2021,variables!$E$24,IF('respostes SINDIC'!$AS165=2022,variables!$F$24))),0)</f>
        <v>0</v>
      </c>
      <c r="V165" s="8">
        <f>IF('respostes SINDIC'!U165=1,(IF('respostes SINDIC'!$AS165=2021,variables!$E$25,IF('respostes SINDIC'!$AS165=2022,variables!$F$25))),0)</f>
        <v>20</v>
      </c>
      <c r="W165" s="8">
        <f>IF('respostes SINDIC'!V165=1,(IF('respostes SINDIC'!$AS165=2021,variables!$E$26,IF('respostes SINDIC'!$AS165=2022,variables!$F$26))),0)</f>
        <v>5</v>
      </c>
      <c r="X165" s="8">
        <f>IF('respostes SINDIC'!W165=1,(IF('respostes SINDIC'!$AS165=2021,variables!$E$27,IF('respostes SINDIC'!$AS165=2022,variables!$F$27))),0)</f>
        <v>10</v>
      </c>
      <c r="Y165" s="11">
        <f>IF('respostes SINDIC'!X165=1,(IF('respostes SINDIC'!$AS165=2021,variables!$E$28,IF('respostes SINDIC'!$AS165=2022,variables!$F$28))),0)</f>
        <v>0</v>
      </c>
      <c r="Z165" s="11">
        <f>IF('respostes SINDIC'!Y165=1,(IF('respostes SINDIC'!$AS165=2021,variables!$E$29,IF('respostes SINDIC'!$AS165=2022,variables!$F$29))),0)</f>
        <v>0</v>
      </c>
      <c r="AA165" s="18">
        <f>IF('respostes SINDIC'!Z165=1,(IF('respostes SINDIC'!$AS165=2021,variables!$E$30,IF('respostes SINDIC'!$AS165=2022,variables!$F$30))),0)</f>
        <v>25</v>
      </c>
      <c r="AB165" s="18">
        <f>IF('respostes SINDIC'!AA165=1,(IF('respostes SINDIC'!$AS165=2021,variables!$E$31,IF('respostes SINDIC'!$AS165=2022,variables!$F$31))),0)</f>
        <v>0</v>
      </c>
      <c r="AC165" s="18">
        <f>IF('respostes SINDIC'!AB165=1,(IF('respostes SINDIC'!$AS165=2021,variables!$E$32,IF('respostes SINDIC'!$AS165=2022,variables!$F$32))),0)</f>
        <v>0</v>
      </c>
      <c r="AD165" s="18">
        <f>IF('respostes SINDIC'!AC165=1,(IF('respostes SINDIC'!$AS165=2021,variables!$E$33,IF('respostes SINDIC'!$AS165=2022,variables!$F$33))),0)</f>
        <v>0</v>
      </c>
      <c r="AE165" s="20">
        <f>IF('respostes SINDIC'!AD165=1,(IF('respostes SINDIC'!$AS165=2021,variables!$E$34,IF('respostes SINDIC'!$AS165=2022,variables!$F$34))),0)</f>
        <v>0</v>
      </c>
      <c r="AF165" s="20">
        <f>IF('respostes SINDIC'!AE165=1,(IF('respostes SINDIC'!$AS165=2021,variables!$E$35,IF('respostes SINDIC'!$AS165=2022,variables!$F$35))),0)</f>
        <v>0</v>
      </c>
      <c r="AG165" s="20">
        <f>IF('respostes SINDIC'!AF165=1,(IF('respostes SINDIC'!$AS165=2021,variables!$E$36,IF('respostes SINDIC'!$AS165=2022,variables!$F$36))),0)</f>
        <v>0</v>
      </c>
      <c r="AH165" s="20">
        <f>IF('respostes SINDIC'!AG165=1,(IF('respostes SINDIC'!$AS165=2021,variables!$E$37,IF('respostes SINDIC'!$AS165=2022,variables!$F$37))),0)</f>
        <v>10</v>
      </c>
      <c r="AI165" s="14">
        <f>IF('respostes SINDIC'!AH165=1,(IF('respostes SINDIC'!$AS165=2021,variables!$E$38,IF('respostes SINDIC'!$AS165=2022,variables!$F$38))),0)</f>
        <v>25</v>
      </c>
      <c r="AJ165" s="20">
        <f>IF('respostes SINDIC'!AI165=1,(IF('respostes SINDIC'!$AS165=2021,variables!$E$39,IF('respostes SINDIC'!$AS165=2022,variables!$F$39))),0)</f>
        <v>20</v>
      </c>
      <c r="AK165" s="14">
        <f>IF('respostes SINDIC'!AJ165=1,(IF('respostes SINDIC'!$AS165=2021,variables!$E$40,IF('respostes SINDIC'!$AS165=2022,variables!$F$40))),0)</f>
        <v>0</v>
      </c>
      <c r="AL165" s="8">
        <f>IF('respostes SINDIC'!AK165=0,(IF('respostes SINDIC'!$AS165=2021,variables!$E$41,IF('respostes SINDIC'!$AS165=2022,variables!$F$41))),0)</f>
        <v>0</v>
      </c>
      <c r="AM165" s="20">
        <f>IF('respostes SINDIC'!AL165=1,(IF('respostes SINDIC'!$AS165=2021,variables!$E$42,IF('respostes SINDIC'!$AS165=2022,variables!$F$42))),0)</f>
        <v>0</v>
      </c>
      <c r="AN165" s="11">
        <f>IF('respostes SINDIC'!AM165=1,(IF('respostes SINDIC'!$AS165=2021,variables!$E$43,IF('respostes SINDIC'!$AS165=2022,variables!$F$43))),0)</f>
        <v>0</v>
      </c>
      <c r="AO165" s="8">
        <f>IF('respostes SINDIC'!AN165=1,(IF('respostes SINDIC'!$AS165=2021,variables!$E$44,IF('respostes SINDIC'!$AS165=2022,variables!$F$44))),0)</f>
        <v>0</v>
      </c>
      <c r="AP165" s="8">
        <f>IF('respostes SINDIC'!AO165=1,(IF('respostes SINDIC'!$AS165=2021,variables!$E$45,IF('respostes SINDIC'!$AS165=2022,variables!$F$45))),0)</f>
        <v>0</v>
      </c>
      <c r="AQ165" s="20">
        <f>IF('respostes SINDIC'!AP165=1,(IF('respostes SINDIC'!$AS165=2021,variables!$E$46,IF('respostes SINDIC'!$AS165=2022,variables!$F$46))),0)</f>
        <v>0</v>
      </c>
      <c r="AT165">
        <v>2021</v>
      </c>
    </row>
    <row r="166" spans="1:46" x14ac:dyDescent="0.3">
      <c r="A166">
        <v>820550006</v>
      </c>
      <c r="B166" t="e">
        <f>VLOOKUP(A166,'ine i comarca'!$A$1:$H$367,6,0)</f>
        <v>#N/A</v>
      </c>
      <c r="C166" t="s">
        <v>216</v>
      </c>
      <c r="D166" t="s">
        <v>41</v>
      </c>
      <c r="E166" t="s">
        <v>42</v>
      </c>
      <c r="F166" t="s">
        <v>61</v>
      </c>
      <c r="G166" s="8">
        <f>IF('respostes SINDIC'!F166=1,(IF('respostes SINDIC'!$AS166=2021,variables!$E$10,IF('respostes SINDIC'!$AS166=2022,variables!$F$10))),0)</f>
        <v>7.5</v>
      </c>
      <c r="H166" s="8">
        <f>IF('respostes SINDIC'!G166=1,(IF('respostes SINDIC'!$AS166=2021,variables!$E$11,IF('respostes SINDIC'!$AS166=2022,variables!$F$11))),0)</f>
        <v>7.5</v>
      </c>
      <c r="I166" s="14">
        <f>IF('respostes SINDIC'!H166=1,(IF('respostes SINDIC'!$AS166=2021,variables!$E$12,IF('respostes SINDIC'!$AS166=2022,variables!$F$12))),0)</f>
        <v>25</v>
      </c>
      <c r="J166" s="11">
        <f>IF('respostes SINDIC'!I166=1,(IF('respostes SINDIC'!$AS166=2021,variables!$E$13,IF('respostes SINDIC'!$AS166=2022,variables!$F$13))),0)</f>
        <v>2.5</v>
      </c>
      <c r="K166" s="11">
        <f>IF('respostes SINDIC'!J166=1,(IF('respostes SINDIC'!$AS166=2021,variables!$E$14,IF('respostes SINDIC'!$AS166=2022,variables!$F$14))),0)</f>
        <v>0</v>
      </c>
      <c r="L166" s="11">
        <f>IF('respostes SINDIC'!K166=1,(IF('respostes SINDIC'!$AS166=2021,variables!$E$15,IF('respostes SINDIC'!$AS166=2022,variables!$F$15))),0)</f>
        <v>0</v>
      </c>
      <c r="M166" s="11">
        <f>IF('respostes SINDIC'!L166=1,(IF('respostes SINDIC'!$AS166=2021,variables!$E$16,IF('respostes SINDIC'!$AS166=2022,variables!$F$16))),0)</f>
        <v>0</v>
      </c>
      <c r="N166" s="11">
        <f>IF('respostes SINDIC'!M166=1,(IF('respostes SINDIC'!$AS166=2021,variables!$E$17,IF('respostes SINDIC'!$AS166=2022,variables!$F$17))),0)</f>
        <v>0</v>
      </c>
      <c r="O166" s="11">
        <f>IF('respostes SINDIC'!N166="Dintre de termini",(IF('respostes SINDIC'!$AS166=2021,variables!$E$18,IF('respostes SINDIC'!$AS166=2022,variables!$F$18))),0)</f>
        <v>20</v>
      </c>
      <c r="P166" s="16">
        <f>IF('respostes SINDIC'!O166="Null",0,(IF('respostes SINDIC'!$AS166=2021,variables!$E$20,IF('respostes SINDIC'!$AS166=2022,variables!$F$20))))</f>
        <v>25</v>
      </c>
      <c r="Q166" s="16">
        <f>IF('respostes SINDIC'!P166=1,(IF('respostes SINDIC'!$AS166=2021,variables!$E$20,IF('respostes SINDIC'!$AS166=2022,variables!$F$20))),0)</f>
        <v>25</v>
      </c>
      <c r="R166" s="16">
        <f>IF('respostes SINDIC'!Q166=1,(IF('respostes SINDIC'!$AS166=2021,variables!$E$21,IF('respostes SINDIC'!$AS166=2022,variables!$F$21))),0)</f>
        <v>25</v>
      </c>
      <c r="S166" s="16">
        <f>IF('respostes SINDIC'!R166=1,(IF('respostes SINDIC'!$AS166=2021,variables!$E$22,IF('respostes SINDIC'!$AS166=2022,variables!$F$22))),0)</f>
        <v>25</v>
      </c>
      <c r="T166" s="11">
        <f>IF('respostes SINDIC'!S166=1,(IF('respostes SINDIC'!$AS166=2021,variables!$E$23,IF('respostes SINDIC'!$AS166=2022,variables!$F$23))),0)</f>
        <v>35</v>
      </c>
      <c r="U166" s="14">
        <f>IF('respostes SINDIC'!T166=1,(IF('respostes SINDIC'!$AS166=2021,variables!$E$24,IF('respostes SINDIC'!$AS166=2022,variables!$F$24))),0)</f>
        <v>25</v>
      </c>
      <c r="V166" s="8">
        <f>IF('respostes SINDIC'!U166=1,(IF('respostes SINDIC'!$AS166=2021,variables!$E$25,IF('respostes SINDIC'!$AS166=2022,variables!$F$25))),0)</f>
        <v>20</v>
      </c>
      <c r="W166" s="8">
        <f>IF('respostes SINDIC'!V166=1,(IF('respostes SINDIC'!$AS166=2021,variables!$E$26,IF('respostes SINDIC'!$AS166=2022,variables!$F$26))),0)</f>
        <v>5</v>
      </c>
      <c r="X166" s="8">
        <f>IF('respostes SINDIC'!W166=1,(IF('respostes SINDIC'!$AS166=2021,variables!$E$27,IF('respostes SINDIC'!$AS166=2022,variables!$F$27))),0)</f>
        <v>10</v>
      </c>
      <c r="Y166" s="11">
        <f>IF('respostes SINDIC'!X166=1,(IF('respostes SINDIC'!$AS166=2021,variables!$E$28,IF('respostes SINDIC'!$AS166=2022,variables!$F$28))),0)</f>
        <v>0</v>
      </c>
      <c r="Z166" s="11">
        <f>IF('respostes SINDIC'!Y166=1,(IF('respostes SINDIC'!$AS166=2021,variables!$E$29,IF('respostes SINDIC'!$AS166=2022,variables!$F$29))),0)</f>
        <v>30</v>
      </c>
      <c r="AA166" s="18">
        <f>IF('respostes SINDIC'!Z166=1,(IF('respostes SINDIC'!$AS166=2021,variables!$E$30,IF('respostes SINDIC'!$AS166=2022,variables!$F$30))),0)</f>
        <v>25</v>
      </c>
      <c r="AB166" s="18">
        <f>IF('respostes SINDIC'!AA166=1,(IF('respostes SINDIC'!$AS166=2021,variables!$E$31,IF('respostes SINDIC'!$AS166=2022,variables!$F$31))),0)</f>
        <v>25</v>
      </c>
      <c r="AC166" s="18">
        <f>IF('respostes SINDIC'!AB166=1,(IF('respostes SINDIC'!$AS166=2021,variables!$E$32,IF('respostes SINDIC'!$AS166=2022,variables!$F$32))),0)</f>
        <v>25</v>
      </c>
      <c r="AD166" s="18">
        <f>IF('respostes SINDIC'!AC166=1,(IF('respostes SINDIC'!$AS166=2021,variables!$E$33,IF('respostes SINDIC'!$AS166=2022,variables!$F$33))),0)</f>
        <v>0</v>
      </c>
      <c r="AE166" s="20">
        <f>IF('respostes SINDIC'!AD166=1,(IF('respostes SINDIC'!$AS166=2021,variables!$E$34,IF('respostes SINDIC'!$AS166=2022,variables!$F$34))),0)</f>
        <v>0</v>
      </c>
      <c r="AF166" s="20">
        <f>IF('respostes SINDIC'!AE166=1,(IF('respostes SINDIC'!$AS166=2021,variables!$E$35,IF('respostes SINDIC'!$AS166=2022,variables!$F$35))),0)</f>
        <v>0</v>
      </c>
      <c r="AG166" s="20">
        <f>IF('respostes SINDIC'!AF166=1,(IF('respostes SINDIC'!$AS166=2021,variables!$E$36,IF('respostes SINDIC'!$AS166=2022,variables!$F$36))),0)</f>
        <v>0</v>
      </c>
      <c r="AH166" s="20">
        <f>IF('respostes SINDIC'!AG166=1,(IF('respostes SINDIC'!$AS166=2021,variables!$E$37,IF('respostes SINDIC'!$AS166=2022,variables!$F$37))),0)</f>
        <v>10</v>
      </c>
      <c r="AI166" s="14">
        <f>IF('respostes SINDIC'!AH166=1,(IF('respostes SINDIC'!$AS166=2021,variables!$E$38,IF('respostes SINDIC'!$AS166=2022,variables!$F$38))),0)</f>
        <v>25</v>
      </c>
      <c r="AJ166" s="20">
        <f>IF('respostes SINDIC'!AI166=1,(IF('respostes SINDIC'!$AS166=2021,variables!$E$39,IF('respostes SINDIC'!$AS166=2022,variables!$F$39))),0)</f>
        <v>20</v>
      </c>
      <c r="AK166" s="14">
        <f>IF('respostes SINDIC'!AJ166=1,(IF('respostes SINDIC'!$AS166=2021,variables!$E$40,IF('respostes SINDIC'!$AS166=2022,variables!$F$40))),0)</f>
        <v>25</v>
      </c>
      <c r="AL166" s="8">
        <f>IF('respostes SINDIC'!AK166=0,(IF('respostes SINDIC'!$AS166=2021,variables!$E$41,IF('respostes SINDIC'!$AS166=2022,variables!$F$41))),0)</f>
        <v>20</v>
      </c>
      <c r="AM166" s="20">
        <f>IF('respostes SINDIC'!AL166=1,(IF('respostes SINDIC'!$AS166=2021,variables!$E$42,IF('respostes SINDIC'!$AS166=2022,variables!$F$42))),0)</f>
        <v>10</v>
      </c>
      <c r="AN166" s="11">
        <f>IF('respostes SINDIC'!AM166=1,(IF('respostes SINDIC'!$AS166=2021,variables!$E$43,IF('respostes SINDIC'!$AS166=2022,variables!$F$43))),0)</f>
        <v>0</v>
      </c>
      <c r="AO166" s="8">
        <f>IF('respostes SINDIC'!AN166=1,(IF('respostes SINDIC'!$AS166=2021,variables!$E$44,IF('respostes SINDIC'!$AS166=2022,variables!$F$44))),0)</f>
        <v>10</v>
      </c>
      <c r="AP166" s="8">
        <f>IF('respostes SINDIC'!AO166=1,(IF('respostes SINDIC'!$AS166=2021,variables!$E$45,IF('respostes SINDIC'!$AS166=2022,variables!$F$45))),0)</f>
        <v>20</v>
      </c>
      <c r="AQ166" s="20">
        <f>IF('respostes SINDIC'!AP166=1,(IF('respostes SINDIC'!$AS166=2021,variables!$E$46,IF('respostes SINDIC'!$AS166=2022,variables!$F$46))),0)</f>
        <v>0</v>
      </c>
      <c r="AT166">
        <v>2021</v>
      </c>
    </row>
    <row r="167" spans="1:46" x14ac:dyDescent="0.3">
      <c r="A167">
        <v>820680001</v>
      </c>
      <c r="B167" t="str">
        <f>VLOOKUP(A167,'ine i comarca'!$A$1:$H$367,6,0)</f>
        <v>Alt Penedès</v>
      </c>
      <c r="C167" t="s">
        <v>217</v>
      </c>
      <c r="D167" t="s">
        <v>41</v>
      </c>
      <c r="E167" t="s">
        <v>42</v>
      </c>
      <c r="F167" t="s">
        <v>48</v>
      </c>
      <c r="G167" s="8">
        <f>IF('respostes SINDIC'!F167=1,(IF('respostes SINDIC'!$AS167=2021,variables!$E$10,IF('respostes SINDIC'!$AS167=2022,variables!$F$10))),0)</f>
        <v>7.5</v>
      </c>
      <c r="H167" s="8">
        <f>IF('respostes SINDIC'!G167=1,(IF('respostes SINDIC'!$AS167=2021,variables!$E$11,IF('respostes SINDIC'!$AS167=2022,variables!$F$11))),0)</f>
        <v>7.5</v>
      </c>
      <c r="I167" s="14">
        <f>IF('respostes SINDIC'!H167=1,(IF('respostes SINDIC'!$AS167=2021,variables!$E$12,IF('respostes SINDIC'!$AS167=2022,variables!$F$12))),0)</f>
        <v>25</v>
      </c>
      <c r="J167" s="11">
        <f>IF('respostes SINDIC'!I167=1,(IF('respostes SINDIC'!$AS167=2021,variables!$E$13,IF('respostes SINDIC'!$AS167=2022,variables!$F$13))),0)</f>
        <v>2.5</v>
      </c>
      <c r="K167" s="11">
        <f>IF('respostes SINDIC'!J167=1,(IF('respostes SINDIC'!$AS167=2021,variables!$E$14,IF('respostes SINDIC'!$AS167=2022,variables!$F$14))),0)</f>
        <v>0</v>
      </c>
      <c r="L167" s="11">
        <f>IF('respostes SINDIC'!K167=1,(IF('respostes SINDIC'!$AS167=2021,variables!$E$15,IF('respostes SINDIC'!$AS167=2022,variables!$F$15))),0)</f>
        <v>0</v>
      </c>
      <c r="M167" s="11">
        <f>IF('respostes SINDIC'!L167=1,(IF('respostes SINDIC'!$AS167=2021,variables!$E$16,IF('respostes SINDIC'!$AS167=2022,variables!$F$16))),0)</f>
        <v>0</v>
      </c>
      <c r="N167" s="11">
        <f>IF('respostes SINDIC'!M167=1,(IF('respostes SINDIC'!$AS167=2021,variables!$E$17,IF('respostes SINDIC'!$AS167=2022,variables!$F$17))),0)</f>
        <v>0</v>
      </c>
      <c r="O167" s="11">
        <f>IF('respostes SINDIC'!N167="Dintre de termini",(IF('respostes SINDIC'!$AS167=2021,variables!$E$18,IF('respostes SINDIC'!$AS167=2022,variables!$F$18))),0)</f>
        <v>20</v>
      </c>
      <c r="P167" s="16">
        <f>IF('respostes SINDIC'!O167="Null",0,(IF('respostes SINDIC'!$AS167=2021,variables!$E$20,IF('respostes SINDIC'!$AS167=2022,variables!$F$20))))</f>
        <v>25</v>
      </c>
      <c r="Q167" s="16">
        <f>IF('respostes SINDIC'!P167=1,(IF('respostes SINDIC'!$AS167=2021,variables!$E$20,IF('respostes SINDIC'!$AS167=2022,variables!$F$20))),0)</f>
        <v>25</v>
      </c>
      <c r="R167" s="16">
        <f>IF('respostes SINDIC'!Q167=1,(IF('respostes SINDIC'!$AS167=2021,variables!$E$21,IF('respostes SINDIC'!$AS167=2022,variables!$F$21))),0)</f>
        <v>0</v>
      </c>
      <c r="S167" s="16">
        <f>IF('respostes SINDIC'!R167=1,(IF('respostes SINDIC'!$AS167=2021,variables!$E$22,IF('respostes SINDIC'!$AS167=2022,variables!$F$22))),0)</f>
        <v>0</v>
      </c>
      <c r="T167" s="11">
        <f>IF('respostes SINDIC'!S167=1,(IF('respostes SINDIC'!$AS167=2021,variables!$E$23,IF('respostes SINDIC'!$AS167=2022,variables!$F$23))),0)</f>
        <v>35</v>
      </c>
      <c r="U167" s="14">
        <f>IF('respostes SINDIC'!T167=1,(IF('respostes SINDIC'!$AS167=2021,variables!$E$24,IF('respostes SINDIC'!$AS167=2022,variables!$F$24))),0)</f>
        <v>25</v>
      </c>
      <c r="V167" s="8">
        <f>IF('respostes SINDIC'!U167=1,(IF('respostes SINDIC'!$AS167=2021,variables!$E$25,IF('respostes SINDIC'!$AS167=2022,variables!$F$25))),0)</f>
        <v>20</v>
      </c>
      <c r="W167" s="8">
        <f>IF('respostes SINDIC'!V167=1,(IF('respostes SINDIC'!$AS167=2021,variables!$E$26,IF('respostes SINDIC'!$AS167=2022,variables!$F$26))),0)</f>
        <v>5</v>
      </c>
      <c r="X167" s="8">
        <f>IF('respostes SINDIC'!W167=1,(IF('respostes SINDIC'!$AS167=2021,variables!$E$27,IF('respostes SINDIC'!$AS167=2022,variables!$F$27))),0)</f>
        <v>10</v>
      </c>
      <c r="Y167" s="11">
        <f>IF('respostes SINDIC'!X167=1,(IF('respostes SINDIC'!$AS167=2021,variables!$E$28,IF('respostes SINDIC'!$AS167=2022,variables!$F$28))),0)</f>
        <v>0</v>
      </c>
      <c r="Z167" s="11">
        <f>IF('respostes SINDIC'!Y167=1,(IF('respostes SINDIC'!$AS167=2021,variables!$E$29,IF('respostes SINDIC'!$AS167=2022,variables!$F$29))),0)</f>
        <v>30</v>
      </c>
      <c r="AA167" s="18">
        <f>IF('respostes SINDIC'!Z167=1,(IF('respostes SINDIC'!$AS167=2021,variables!$E$30,IF('respostes SINDIC'!$AS167=2022,variables!$F$30))),0)</f>
        <v>25</v>
      </c>
      <c r="AB167" s="18">
        <f>IF('respostes SINDIC'!AA167=1,(IF('respostes SINDIC'!$AS167=2021,variables!$E$31,IF('respostes SINDIC'!$AS167=2022,variables!$F$31))),0)</f>
        <v>0</v>
      </c>
      <c r="AC167" s="18">
        <f>IF('respostes SINDIC'!AB167=1,(IF('respostes SINDIC'!$AS167=2021,variables!$E$32,IF('respostes SINDIC'!$AS167=2022,variables!$F$32))),0)</f>
        <v>0</v>
      </c>
      <c r="AD167" s="18">
        <f>IF('respostes SINDIC'!AC167=1,(IF('respostes SINDIC'!$AS167=2021,variables!$E$33,IF('respostes SINDIC'!$AS167=2022,variables!$F$33))),0)</f>
        <v>0</v>
      </c>
      <c r="AE167" s="20">
        <f>IF('respostes SINDIC'!AD167=1,(IF('respostes SINDIC'!$AS167=2021,variables!$E$34,IF('respostes SINDIC'!$AS167=2022,variables!$F$34))),0)</f>
        <v>0</v>
      </c>
      <c r="AF167" s="20">
        <f>IF('respostes SINDIC'!AE167=1,(IF('respostes SINDIC'!$AS167=2021,variables!$E$35,IF('respostes SINDIC'!$AS167=2022,variables!$F$35))),0)</f>
        <v>0</v>
      </c>
      <c r="AG167" s="20">
        <f>IF('respostes SINDIC'!AF167=1,(IF('respostes SINDIC'!$AS167=2021,variables!$E$36,IF('respostes SINDIC'!$AS167=2022,variables!$F$36))),0)</f>
        <v>0</v>
      </c>
      <c r="AH167" s="20">
        <f>IF('respostes SINDIC'!AG167=1,(IF('respostes SINDIC'!$AS167=2021,variables!$E$37,IF('respostes SINDIC'!$AS167=2022,variables!$F$37))),0)</f>
        <v>0</v>
      </c>
      <c r="AI167" s="14">
        <f>IF('respostes SINDIC'!AH167=1,(IF('respostes SINDIC'!$AS167=2021,variables!$E$38,IF('respostes SINDIC'!$AS167=2022,variables!$F$38))),0)</f>
        <v>25</v>
      </c>
      <c r="AJ167" s="20">
        <f>IF('respostes SINDIC'!AI167=1,(IF('respostes SINDIC'!$AS167=2021,variables!$E$39,IF('respostes SINDIC'!$AS167=2022,variables!$F$39))),0)</f>
        <v>0</v>
      </c>
      <c r="AK167" s="14">
        <f>IF('respostes SINDIC'!AJ167=1,(IF('respostes SINDIC'!$AS167=2021,variables!$E$40,IF('respostes SINDIC'!$AS167=2022,variables!$F$40))),0)</f>
        <v>25</v>
      </c>
      <c r="AL167" s="8">
        <f>IF('respostes SINDIC'!AK167=0,(IF('respostes SINDIC'!$AS167=2021,variables!$E$41,IF('respostes SINDIC'!$AS167=2022,variables!$F$41))),0)</f>
        <v>0</v>
      </c>
      <c r="AM167" s="20">
        <f>IF('respostes SINDIC'!AL167=1,(IF('respostes SINDIC'!$AS167=2021,variables!$E$42,IF('respostes SINDIC'!$AS167=2022,variables!$F$42))),0)</f>
        <v>10</v>
      </c>
      <c r="AN167" s="11">
        <f>IF('respostes SINDIC'!AM167=1,(IF('respostes SINDIC'!$AS167=2021,variables!$E$43,IF('respostes SINDIC'!$AS167=2022,variables!$F$43))),0)</f>
        <v>0</v>
      </c>
      <c r="AO167" s="8">
        <f>IF('respostes SINDIC'!AN167=1,(IF('respostes SINDIC'!$AS167=2021,variables!$E$44,IF('respostes SINDIC'!$AS167=2022,variables!$F$44))),0)</f>
        <v>0</v>
      </c>
      <c r="AP167" s="8">
        <f>IF('respostes SINDIC'!AO167=1,(IF('respostes SINDIC'!$AS167=2021,variables!$E$45,IF('respostes SINDIC'!$AS167=2022,variables!$F$45))),0)</f>
        <v>0</v>
      </c>
      <c r="AQ167" s="20">
        <f>IF('respostes SINDIC'!AP167=1,(IF('respostes SINDIC'!$AS167=2021,variables!$E$46,IF('respostes SINDIC'!$AS167=2022,variables!$F$46))),0)</f>
        <v>0</v>
      </c>
      <c r="AT167">
        <v>2021</v>
      </c>
    </row>
    <row r="168" spans="1:46" x14ac:dyDescent="0.3">
      <c r="A168">
        <v>820740003</v>
      </c>
      <c r="B168" t="str">
        <f>VLOOKUP(A168,'ine i comarca'!$A$1:$H$367,6,0)</f>
        <v>Vallès Oriental</v>
      </c>
      <c r="C168" t="s">
        <v>218</v>
      </c>
      <c r="D168" t="s">
        <v>41</v>
      </c>
      <c r="E168" t="s">
        <v>42</v>
      </c>
      <c r="F168" t="s">
        <v>48</v>
      </c>
      <c r="G168" s="8">
        <f>IF('respostes SINDIC'!F168=1,(IF('respostes SINDIC'!$AS168=2021,variables!$E$10,IF('respostes SINDIC'!$AS168=2022,variables!$F$10))),0)</f>
        <v>7.5</v>
      </c>
      <c r="H168" s="8">
        <f>IF('respostes SINDIC'!G168=1,(IF('respostes SINDIC'!$AS168=2021,variables!$E$11,IF('respostes SINDIC'!$AS168=2022,variables!$F$11))),0)</f>
        <v>7.5</v>
      </c>
      <c r="I168" s="14">
        <f>IF('respostes SINDIC'!H168=1,(IF('respostes SINDIC'!$AS168=2021,variables!$E$12,IF('respostes SINDIC'!$AS168=2022,variables!$F$12))),0)</f>
        <v>25</v>
      </c>
      <c r="J168" s="11">
        <f>IF('respostes SINDIC'!I168=1,(IF('respostes SINDIC'!$AS168=2021,variables!$E$13,IF('respostes SINDIC'!$AS168=2022,variables!$F$13))),0)</f>
        <v>2.5</v>
      </c>
      <c r="K168" s="11">
        <f>IF('respostes SINDIC'!J168=1,(IF('respostes SINDIC'!$AS168=2021,variables!$E$14,IF('respostes SINDIC'!$AS168=2022,variables!$F$14))),0)</f>
        <v>0</v>
      </c>
      <c r="L168" s="11">
        <f>IF('respostes SINDIC'!K168=1,(IF('respostes SINDIC'!$AS168=2021,variables!$E$15,IF('respostes SINDIC'!$AS168=2022,variables!$F$15))),0)</f>
        <v>0</v>
      </c>
      <c r="M168" s="11">
        <f>IF('respostes SINDIC'!L168=1,(IF('respostes SINDIC'!$AS168=2021,variables!$E$16,IF('respostes SINDIC'!$AS168=2022,variables!$F$16))),0)</f>
        <v>0</v>
      </c>
      <c r="N168" s="11">
        <f>IF('respostes SINDIC'!M168=1,(IF('respostes SINDIC'!$AS168=2021,variables!$E$17,IF('respostes SINDIC'!$AS168=2022,variables!$F$17))),0)</f>
        <v>0</v>
      </c>
      <c r="O168" s="11">
        <f>IF('respostes SINDIC'!N168="Dintre de termini",(IF('respostes SINDIC'!$AS168=2021,variables!$E$18,IF('respostes SINDIC'!$AS168=2022,variables!$F$18))),0)</f>
        <v>0</v>
      </c>
      <c r="P168" s="16">
        <f>IF('respostes SINDIC'!O168="Null",0,(IF('respostes SINDIC'!$AS168=2021,variables!$E$20,IF('respostes SINDIC'!$AS168=2022,variables!$F$20))))</f>
        <v>25</v>
      </c>
      <c r="Q168" s="16">
        <f>IF('respostes SINDIC'!P168=1,(IF('respostes SINDIC'!$AS168=2021,variables!$E$20,IF('respostes SINDIC'!$AS168=2022,variables!$F$20))),0)</f>
        <v>25</v>
      </c>
      <c r="R168" s="16">
        <f>IF('respostes SINDIC'!Q168=1,(IF('respostes SINDIC'!$AS168=2021,variables!$E$21,IF('respostes SINDIC'!$AS168=2022,variables!$F$21))),0)</f>
        <v>0</v>
      </c>
      <c r="S168" s="16">
        <f>IF('respostes SINDIC'!R168=1,(IF('respostes SINDIC'!$AS168=2021,variables!$E$22,IF('respostes SINDIC'!$AS168=2022,variables!$F$22))),0)</f>
        <v>0</v>
      </c>
      <c r="T168" s="11">
        <f>IF('respostes SINDIC'!S168=1,(IF('respostes SINDIC'!$AS168=2021,variables!$E$23,IF('respostes SINDIC'!$AS168=2022,variables!$F$23))),0)</f>
        <v>35</v>
      </c>
      <c r="U168" s="14">
        <f>IF('respostes SINDIC'!T168=1,(IF('respostes SINDIC'!$AS168=2021,variables!$E$24,IF('respostes SINDIC'!$AS168=2022,variables!$F$24))),0)</f>
        <v>25</v>
      </c>
      <c r="V168" s="8">
        <f>IF('respostes SINDIC'!U168=1,(IF('respostes SINDIC'!$AS168=2021,variables!$E$25,IF('respostes SINDIC'!$AS168=2022,variables!$F$25))),0)</f>
        <v>20</v>
      </c>
      <c r="W168" s="8">
        <f>IF('respostes SINDIC'!V168=1,(IF('respostes SINDIC'!$AS168=2021,variables!$E$26,IF('respostes SINDIC'!$AS168=2022,variables!$F$26))),0)</f>
        <v>5</v>
      </c>
      <c r="X168" s="8">
        <f>IF('respostes SINDIC'!W168=1,(IF('respostes SINDIC'!$AS168=2021,variables!$E$27,IF('respostes SINDIC'!$AS168=2022,variables!$F$27))),0)</f>
        <v>10</v>
      </c>
      <c r="Y168" s="11">
        <f>IF('respostes SINDIC'!X168=1,(IF('respostes SINDIC'!$AS168=2021,variables!$E$28,IF('respostes SINDIC'!$AS168=2022,variables!$F$28))),0)</f>
        <v>0</v>
      </c>
      <c r="Z168" s="11">
        <f>IF('respostes SINDIC'!Y168=1,(IF('respostes SINDIC'!$AS168=2021,variables!$E$29,IF('respostes SINDIC'!$AS168=2022,variables!$F$29))),0)</f>
        <v>30</v>
      </c>
      <c r="AA168" s="18">
        <f>IF('respostes SINDIC'!Z168=1,(IF('respostes SINDIC'!$AS168=2021,variables!$E$30,IF('respostes SINDIC'!$AS168=2022,variables!$F$30))),0)</f>
        <v>25</v>
      </c>
      <c r="AB168" s="18">
        <f>IF('respostes SINDIC'!AA168=1,(IF('respostes SINDIC'!$AS168=2021,variables!$E$31,IF('respostes SINDIC'!$AS168=2022,variables!$F$31))),0)</f>
        <v>25</v>
      </c>
      <c r="AC168" s="18">
        <f>IF('respostes SINDIC'!AB168=1,(IF('respostes SINDIC'!$AS168=2021,variables!$E$32,IF('respostes SINDIC'!$AS168=2022,variables!$F$32))),0)</f>
        <v>25</v>
      </c>
      <c r="AD168" s="18">
        <f>IF('respostes SINDIC'!AC168=1,(IF('respostes SINDIC'!$AS168=2021,variables!$E$33,IF('respostes SINDIC'!$AS168=2022,variables!$F$33))),0)</f>
        <v>0</v>
      </c>
      <c r="AE168" s="20">
        <f>IF('respostes SINDIC'!AD168=1,(IF('respostes SINDIC'!$AS168=2021,variables!$E$34,IF('respostes SINDIC'!$AS168=2022,variables!$F$34))),0)</f>
        <v>0</v>
      </c>
      <c r="AF168" s="20">
        <f>IF('respostes SINDIC'!AE168=1,(IF('respostes SINDIC'!$AS168=2021,variables!$E$35,IF('respostes SINDIC'!$AS168=2022,variables!$F$35))),0)</f>
        <v>0</v>
      </c>
      <c r="AG168" s="20">
        <f>IF('respostes SINDIC'!AF168=1,(IF('respostes SINDIC'!$AS168=2021,variables!$E$36,IF('respostes SINDIC'!$AS168=2022,variables!$F$36))),0)</f>
        <v>0</v>
      </c>
      <c r="AH168" s="20">
        <f>IF('respostes SINDIC'!AG168=1,(IF('respostes SINDIC'!$AS168=2021,variables!$E$37,IF('respostes SINDIC'!$AS168=2022,variables!$F$37))),0)</f>
        <v>0</v>
      </c>
      <c r="AI168" s="14">
        <f>IF('respostes SINDIC'!AH168=1,(IF('respostes SINDIC'!$AS168=2021,variables!$E$38,IF('respostes SINDIC'!$AS168=2022,variables!$F$38))),0)</f>
        <v>25</v>
      </c>
      <c r="AJ168" s="20">
        <f>IF('respostes SINDIC'!AI168=1,(IF('respostes SINDIC'!$AS168=2021,variables!$E$39,IF('respostes SINDIC'!$AS168=2022,variables!$F$39))),0)</f>
        <v>0</v>
      </c>
      <c r="AK168" s="14">
        <f>IF('respostes SINDIC'!AJ168=1,(IF('respostes SINDIC'!$AS168=2021,variables!$E$40,IF('respostes SINDIC'!$AS168=2022,variables!$F$40))),0)</f>
        <v>25</v>
      </c>
      <c r="AL168" s="8">
        <f>IF('respostes SINDIC'!AK168=0,(IF('respostes SINDIC'!$AS168=2021,variables!$E$41,IF('respostes SINDIC'!$AS168=2022,variables!$F$41))),0)</f>
        <v>20</v>
      </c>
      <c r="AM168" s="20">
        <f>IF('respostes SINDIC'!AL168=1,(IF('respostes SINDIC'!$AS168=2021,variables!$E$42,IF('respostes SINDIC'!$AS168=2022,variables!$F$42))),0)</f>
        <v>10</v>
      </c>
      <c r="AN168" s="11">
        <f>IF('respostes SINDIC'!AM168=1,(IF('respostes SINDIC'!$AS168=2021,variables!$E$43,IF('respostes SINDIC'!$AS168=2022,variables!$F$43))),0)</f>
        <v>0</v>
      </c>
      <c r="AO168" s="8">
        <f>IF('respostes SINDIC'!AN168=1,(IF('respostes SINDIC'!$AS168=2021,variables!$E$44,IF('respostes SINDIC'!$AS168=2022,variables!$F$44))),0)</f>
        <v>0</v>
      </c>
      <c r="AP168" s="8">
        <f>IF('respostes SINDIC'!AO168=1,(IF('respostes SINDIC'!$AS168=2021,variables!$E$45,IF('respostes SINDIC'!$AS168=2022,variables!$F$45))),0)</f>
        <v>0</v>
      </c>
      <c r="AQ168" s="20">
        <f>IF('respostes SINDIC'!AP168=1,(IF('respostes SINDIC'!$AS168=2021,variables!$E$46,IF('respostes SINDIC'!$AS168=2022,variables!$F$46))),0)</f>
        <v>0</v>
      </c>
      <c r="AT168">
        <v>2021</v>
      </c>
    </row>
    <row r="169" spans="1:46" x14ac:dyDescent="0.3">
      <c r="A169">
        <v>820800000</v>
      </c>
      <c r="B169" t="str">
        <f>VLOOKUP(A169,'ine i comarca'!$A$1:$H$367,6,0)</f>
        <v>Baix Llobregat</v>
      </c>
      <c r="C169" t="s">
        <v>219</v>
      </c>
      <c r="D169" t="s">
        <v>41</v>
      </c>
      <c r="E169" t="s">
        <v>42</v>
      </c>
      <c r="F169" t="s">
        <v>43</v>
      </c>
      <c r="G169" s="8">
        <f>IF('respostes SINDIC'!F169=1,(IF('respostes SINDIC'!$AS169=2021,variables!$E$10,IF('respostes SINDIC'!$AS169=2022,variables!$F$10))),0)</f>
        <v>7.5</v>
      </c>
      <c r="H169" s="8">
        <f>IF('respostes SINDIC'!G169=1,(IF('respostes SINDIC'!$AS169=2021,variables!$E$11,IF('respostes SINDIC'!$AS169=2022,variables!$F$11))),0)</f>
        <v>7.5</v>
      </c>
      <c r="I169" s="14">
        <f>IF('respostes SINDIC'!H169=1,(IF('respostes SINDIC'!$AS169=2021,variables!$E$12,IF('respostes SINDIC'!$AS169=2022,variables!$F$12))),0)</f>
        <v>25</v>
      </c>
      <c r="J169" s="11">
        <f>IF('respostes SINDIC'!I169=1,(IF('respostes SINDIC'!$AS169=2021,variables!$E$13,IF('respostes SINDIC'!$AS169=2022,variables!$F$13))),0)</f>
        <v>2.5</v>
      </c>
      <c r="K169" s="11">
        <f>IF('respostes SINDIC'!J169=1,(IF('respostes SINDIC'!$AS169=2021,variables!$E$14,IF('respostes SINDIC'!$AS169=2022,variables!$F$14))),0)</f>
        <v>0</v>
      </c>
      <c r="L169" s="11">
        <f>IF('respostes SINDIC'!K169=1,(IF('respostes SINDIC'!$AS169=2021,variables!$E$15,IF('respostes SINDIC'!$AS169=2022,variables!$F$15))),0)</f>
        <v>0</v>
      </c>
      <c r="M169" s="11">
        <f>IF('respostes SINDIC'!L169=1,(IF('respostes SINDIC'!$AS169=2021,variables!$E$16,IF('respostes SINDIC'!$AS169=2022,variables!$F$16))),0)</f>
        <v>0</v>
      </c>
      <c r="N169" s="11">
        <f>IF('respostes SINDIC'!M169=1,(IF('respostes SINDIC'!$AS169=2021,variables!$E$17,IF('respostes SINDIC'!$AS169=2022,variables!$F$17))),0)</f>
        <v>0</v>
      </c>
      <c r="O169" s="11">
        <f>IF('respostes SINDIC'!N169="Dintre de termini",(IF('respostes SINDIC'!$AS169=2021,variables!$E$18,IF('respostes SINDIC'!$AS169=2022,variables!$F$18))),0)</f>
        <v>0</v>
      </c>
      <c r="P169" s="16">
        <f>IF('respostes SINDIC'!O169="Null",0,(IF('respostes SINDIC'!$AS169=2021,variables!$E$20,IF('respostes SINDIC'!$AS169=2022,variables!$F$20))))</f>
        <v>25</v>
      </c>
      <c r="Q169" s="16">
        <f>IF('respostes SINDIC'!P169=1,(IF('respostes SINDIC'!$AS169=2021,variables!$E$20,IF('respostes SINDIC'!$AS169=2022,variables!$F$20))),0)</f>
        <v>25</v>
      </c>
      <c r="R169" s="16">
        <f>IF('respostes SINDIC'!Q169=1,(IF('respostes SINDIC'!$AS169=2021,variables!$E$21,IF('respostes SINDIC'!$AS169=2022,variables!$F$21))),0)</f>
        <v>0</v>
      </c>
      <c r="S169" s="16">
        <f>IF('respostes SINDIC'!R169=1,(IF('respostes SINDIC'!$AS169=2021,variables!$E$22,IF('respostes SINDIC'!$AS169=2022,variables!$F$22))),0)</f>
        <v>0</v>
      </c>
      <c r="T169" s="11">
        <f>IF('respostes SINDIC'!S169=1,(IF('respostes SINDIC'!$AS169=2021,variables!$E$23,IF('respostes SINDIC'!$AS169=2022,variables!$F$23))),0)</f>
        <v>35</v>
      </c>
      <c r="U169" s="14">
        <f>IF('respostes SINDIC'!T169=1,(IF('respostes SINDIC'!$AS169=2021,variables!$E$24,IF('respostes SINDIC'!$AS169=2022,variables!$F$24))),0)</f>
        <v>25</v>
      </c>
      <c r="V169" s="8">
        <f>IF('respostes SINDIC'!U169=1,(IF('respostes SINDIC'!$AS169=2021,variables!$E$25,IF('respostes SINDIC'!$AS169=2022,variables!$F$25))),0)</f>
        <v>20</v>
      </c>
      <c r="W169" s="8">
        <f>IF('respostes SINDIC'!V169=1,(IF('respostes SINDIC'!$AS169=2021,variables!$E$26,IF('respostes SINDIC'!$AS169=2022,variables!$F$26))),0)</f>
        <v>5</v>
      </c>
      <c r="X169" s="8">
        <f>IF('respostes SINDIC'!W169=1,(IF('respostes SINDIC'!$AS169=2021,variables!$E$27,IF('respostes SINDIC'!$AS169=2022,variables!$F$27))),0)</f>
        <v>10</v>
      </c>
      <c r="Y169" s="11">
        <f>IF('respostes SINDIC'!X169=1,(IF('respostes SINDIC'!$AS169=2021,variables!$E$28,IF('respostes SINDIC'!$AS169=2022,variables!$F$28))),0)</f>
        <v>0</v>
      </c>
      <c r="Z169" s="11">
        <f>IF('respostes SINDIC'!Y169=1,(IF('respostes SINDIC'!$AS169=2021,variables!$E$29,IF('respostes SINDIC'!$AS169=2022,variables!$F$29))),0)</f>
        <v>30</v>
      </c>
      <c r="AA169" s="18">
        <f>IF('respostes SINDIC'!Z169=1,(IF('respostes SINDIC'!$AS169=2021,variables!$E$30,IF('respostes SINDIC'!$AS169=2022,variables!$F$30))),0)</f>
        <v>25</v>
      </c>
      <c r="AB169" s="18">
        <f>IF('respostes SINDIC'!AA169=1,(IF('respostes SINDIC'!$AS169=2021,variables!$E$31,IF('respostes SINDIC'!$AS169=2022,variables!$F$31))),0)</f>
        <v>0</v>
      </c>
      <c r="AC169" s="18">
        <f>IF('respostes SINDIC'!AB169=1,(IF('respostes SINDIC'!$AS169=2021,variables!$E$32,IF('respostes SINDIC'!$AS169=2022,variables!$F$32))),0)</f>
        <v>25</v>
      </c>
      <c r="AD169" s="18">
        <f>IF('respostes SINDIC'!AC169=1,(IF('respostes SINDIC'!$AS169=2021,variables!$E$33,IF('respostes SINDIC'!$AS169=2022,variables!$F$33))),0)</f>
        <v>0</v>
      </c>
      <c r="AE169" s="20">
        <f>IF('respostes SINDIC'!AD169=1,(IF('respostes SINDIC'!$AS169=2021,variables!$E$34,IF('respostes SINDIC'!$AS169=2022,variables!$F$34))),0)</f>
        <v>0</v>
      </c>
      <c r="AF169" s="20">
        <f>IF('respostes SINDIC'!AE169=1,(IF('respostes SINDIC'!$AS169=2021,variables!$E$35,IF('respostes SINDIC'!$AS169=2022,variables!$F$35))),0)</f>
        <v>0</v>
      </c>
      <c r="AG169" s="20">
        <f>IF('respostes SINDIC'!AF169=1,(IF('respostes SINDIC'!$AS169=2021,variables!$E$36,IF('respostes SINDIC'!$AS169=2022,variables!$F$36))),0)</f>
        <v>0</v>
      </c>
      <c r="AH169" s="20">
        <f>IF('respostes SINDIC'!AG169=1,(IF('respostes SINDIC'!$AS169=2021,variables!$E$37,IF('respostes SINDIC'!$AS169=2022,variables!$F$37))),0)</f>
        <v>10</v>
      </c>
      <c r="AI169" s="14">
        <f>IF('respostes SINDIC'!AH169=1,(IF('respostes SINDIC'!$AS169=2021,variables!$E$38,IF('respostes SINDIC'!$AS169=2022,variables!$F$38))),0)</f>
        <v>25</v>
      </c>
      <c r="AJ169" s="20">
        <f>IF('respostes SINDIC'!AI169=1,(IF('respostes SINDIC'!$AS169=2021,variables!$E$39,IF('respostes SINDIC'!$AS169=2022,variables!$F$39))),0)</f>
        <v>0</v>
      </c>
      <c r="AK169" s="14">
        <f>IF('respostes SINDIC'!AJ169=1,(IF('respostes SINDIC'!$AS169=2021,variables!$E$40,IF('respostes SINDIC'!$AS169=2022,variables!$F$40))),0)</f>
        <v>25</v>
      </c>
      <c r="AL169" s="8">
        <f>IF('respostes SINDIC'!AK169=0,(IF('respostes SINDIC'!$AS169=2021,variables!$E$41,IF('respostes SINDIC'!$AS169=2022,variables!$F$41))),0)</f>
        <v>20</v>
      </c>
      <c r="AM169" s="20">
        <f>IF('respostes SINDIC'!AL169=1,(IF('respostes SINDIC'!$AS169=2021,variables!$E$42,IF('respostes SINDIC'!$AS169=2022,variables!$F$42))),0)</f>
        <v>10</v>
      </c>
      <c r="AN169" s="11">
        <f>IF('respostes SINDIC'!AM169=1,(IF('respostes SINDIC'!$AS169=2021,variables!$E$43,IF('respostes SINDIC'!$AS169=2022,variables!$F$43))),0)</f>
        <v>0</v>
      </c>
      <c r="AO169" s="8">
        <f>IF('respostes SINDIC'!AN169=1,(IF('respostes SINDIC'!$AS169=2021,variables!$E$44,IF('respostes SINDIC'!$AS169=2022,variables!$F$44))),0)</f>
        <v>0</v>
      </c>
      <c r="AP169" s="8">
        <f>IF('respostes SINDIC'!AO169=1,(IF('respostes SINDIC'!$AS169=2021,variables!$E$45,IF('respostes SINDIC'!$AS169=2022,variables!$F$45))),0)</f>
        <v>0</v>
      </c>
      <c r="AQ169" s="20">
        <f>IF('respostes SINDIC'!AP169=1,(IF('respostes SINDIC'!$AS169=2021,variables!$E$46,IF('respostes SINDIC'!$AS169=2022,variables!$F$46))),0)</f>
        <v>0</v>
      </c>
      <c r="AT169">
        <v>2021</v>
      </c>
    </row>
    <row r="170" spans="1:46" x14ac:dyDescent="0.3">
      <c r="A170">
        <v>821070005</v>
      </c>
      <c r="B170" t="str">
        <f>VLOOKUP(A170,'ine i comarca'!$A$1:$H$367,6,0)</f>
        <v>Vallès Oriental</v>
      </c>
      <c r="C170" t="s">
        <v>220</v>
      </c>
      <c r="D170" t="s">
        <v>41</v>
      </c>
      <c r="E170" t="s">
        <v>42</v>
      </c>
      <c r="F170" t="s">
        <v>43</v>
      </c>
      <c r="G170" s="8">
        <f>IF('respostes SINDIC'!F170=1,(IF('respostes SINDIC'!$AS170=2021,variables!$E$10,IF('respostes SINDIC'!$AS170=2022,variables!$F$10))),0)</f>
        <v>7.5</v>
      </c>
      <c r="H170" s="8">
        <f>IF('respostes SINDIC'!G170=1,(IF('respostes SINDIC'!$AS170=2021,variables!$E$11,IF('respostes SINDIC'!$AS170=2022,variables!$F$11))),0)</f>
        <v>7.5</v>
      </c>
      <c r="I170" s="14">
        <f>IF('respostes SINDIC'!H170=1,(IF('respostes SINDIC'!$AS170=2021,variables!$E$12,IF('respostes SINDIC'!$AS170=2022,variables!$F$12))),0)</f>
        <v>25</v>
      </c>
      <c r="J170" s="11">
        <f>IF('respostes SINDIC'!I170=1,(IF('respostes SINDIC'!$AS170=2021,variables!$E$13,IF('respostes SINDIC'!$AS170=2022,variables!$F$13))),0)</f>
        <v>2.5</v>
      </c>
      <c r="K170" s="11">
        <f>IF('respostes SINDIC'!J170=1,(IF('respostes SINDIC'!$AS170=2021,variables!$E$14,IF('respostes SINDIC'!$AS170=2022,variables!$F$14))),0)</f>
        <v>0</v>
      </c>
      <c r="L170" s="11">
        <f>IF('respostes SINDIC'!K170=1,(IF('respostes SINDIC'!$AS170=2021,variables!$E$15,IF('respostes SINDIC'!$AS170=2022,variables!$F$15))),0)</f>
        <v>0</v>
      </c>
      <c r="M170" s="11">
        <f>IF('respostes SINDIC'!L170=1,(IF('respostes SINDIC'!$AS170=2021,variables!$E$16,IF('respostes SINDIC'!$AS170=2022,variables!$F$16))),0)</f>
        <v>0</v>
      </c>
      <c r="N170" s="11">
        <f>IF('respostes SINDIC'!M170=1,(IF('respostes SINDIC'!$AS170=2021,variables!$E$17,IF('respostes SINDIC'!$AS170=2022,variables!$F$17))),0)</f>
        <v>0</v>
      </c>
      <c r="O170" s="11">
        <f>IF('respostes SINDIC'!N170="Dintre de termini",(IF('respostes SINDIC'!$AS170=2021,variables!$E$18,IF('respostes SINDIC'!$AS170=2022,variables!$F$18))),0)</f>
        <v>0</v>
      </c>
      <c r="P170" s="16">
        <f>IF('respostes SINDIC'!O170="Null",0,(IF('respostes SINDIC'!$AS170=2021,variables!$E$20,IF('respostes SINDIC'!$AS170=2022,variables!$F$20))))</f>
        <v>25</v>
      </c>
      <c r="Q170" s="16">
        <f>IF('respostes SINDIC'!P170=1,(IF('respostes SINDIC'!$AS170=2021,variables!$E$20,IF('respostes SINDIC'!$AS170=2022,variables!$F$20))),0)</f>
        <v>25</v>
      </c>
      <c r="R170" s="16">
        <f>IF('respostes SINDIC'!Q170=1,(IF('respostes SINDIC'!$AS170=2021,variables!$E$21,IF('respostes SINDIC'!$AS170=2022,variables!$F$21))),0)</f>
        <v>0</v>
      </c>
      <c r="S170" s="16">
        <f>IF('respostes SINDIC'!R170=1,(IF('respostes SINDIC'!$AS170=2021,variables!$E$22,IF('respostes SINDIC'!$AS170=2022,variables!$F$22))),0)</f>
        <v>0</v>
      </c>
      <c r="T170" s="11">
        <f>IF('respostes SINDIC'!S170=1,(IF('respostes SINDIC'!$AS170=2021,variables!$E$23,IF('respostes SINDIC'!$AS170=2022,variables!$F$23))),0)</f>
        <v>35</v>
      </c>
      <c r="U170" s="14">
        <f>IF('respostes SINDIC'!T170=1,(IF('respostes SINDIC'!$AS170=2021,variables!$E$24,IF('respostes SINDIC'!$AS170=2022,variables!$F$24))),0)</f>
        <v>25</v>
      </c>
      <c r="V170" s="8">
        <f>IF('respostes SINDIC'!U170=1,(IF('respostes SINDIC'!$AS170=2021,variables!$E$25,IF('respostes SINDIC'!$AS170=2022,variables!$F$25))),0)</f>
        <v>20</v>
      </c>
      <c r="W170" s="8">
        <f>IF('respostes SINDIC'!V170=1,(IF('respostes SINDIC'!$AS170=2021,variables!$E$26,IF('respostes SINDIC'!$AS170=2022,variables!$F$26))),0)</f>
        <v>5</v>
      </c>
      <c r="X170" s="8">
        <f>IF('respostes SINDIC'!W170=1,(IF('respostes SINDIC'!$AS170=2021,variables!$E$27,IF('respostes SINDIC'!$AS170=2022,variables!$F$27))),0)</f>
        <v>10</v>
      </c>
      <c r="Y170" s="11">
        <f>IF('respostes SINDIC'!X170=1,(IF('respostes SINDIC'!$AS170=2021,variables!$E$28,IF('respostes SINDIC'!$AS170=2022,variables!$F$28))),0)</f>
        <v>0</v>
      </c>
      <c r="Z170" s="11">
        <f>IF('respostes SINDIC'!Y170=1,(IF('respostes SINDIC'!$AS170=2021,variables!$E$29,IF('respostes SINDIC'!$AS170=2022,variables!$F$29))),0)</f>
        <v>30</v>
      </c>
      <c r="AA170" s="18">
        <f>IF('respostes SINDIC'!Z170=1,(IF('respostes SINDIC'!$AS170=2021,variables!$E$30,IF('respostes SINDIC'!$AS170=2022,variables!$F$30))),0)</f>
        <v>25</v>
      </c>
      <c r="AB170" s="18">
        <f>IF('respostes SINDIC'!AA170=1,(IF('respostes SINDIC'!$AS170=2021,variables!$E$31,IF('respostes SINDIC'!$AS170=2022,variables!$F$31))),0)</f>
        <v>0</v>
      </c>
      <c r="AC170" s="18">
        <f>IF('respostes SINDIC'!AB170=1,(IF('respostes SINDIC'!$AS170=2021,variables!$E$32,IF('respostes SINDIC'!$AS170=2022,variables!$F$32))),0)</f>
        <v>25</v>
      </c>
      <c r="AD170" s="18">
        <f>IF('respostes SINDIC'!AC170=1,(IF('respostes SINDIC'!$AS170=2021,variables!$E$33,IF('respostes SINDIC'!$AS170=2022,variables!$F$33))),0)</f>
        <v>0</v>
      </c>
      <c r="AE170" s="20">
        <f>IF('respostes SINDIC'!AD170=1,(IF('respostes SINDIC'!$AS170=2021,variables!$E$34,IF('respostes SINDIC'!$AS170=2022,variables!$F$34))),0)</f>
        <v>0</v>
      </c>
      <c r="AF170" s="20">
        <f>IF('respostes SINDIC'!AE170=1,(IF('respostes SINDIC'!$AS170=2021,variables!$E$35,IF('respostes SINDIC'!$AS170=2022,variables!$F$35))),0)</f>
        <v>0</v>
      </c>
      <c r="AG170" s="20">
        <f>IF('respostes SINDIC'!AF170=1,(IF('respostes SINDIC'!$AS170=2021,variables!$E$36,IF('respostes SINDIC'!$AS170=2022,variables!$F$36))),0)</f>
        <v>0</v>
      </c>
      <c r="AH170" s="20">
        <f>IF('respostes SINDIC'!AG170=1,(IF('respostes SINDIC'!$AS170=2021,variables!$E$37,IF('respostes SINDIC'!$AS170=2022,variables!$F$37))),0)</f>
        <v>0</v>
      </c>
      <c r="AI170" s="14">
        <f>IF('respostes SINDIC'!AH170=1,(IF('respostes SINDIC'!$AS170=2021,variables!$E$38,IF('respostes SINDIC'!$AS170=2022,variables!$F$38))),0)</f>
        <v>25</v>
      </c>
      <c r="AJ170" s="20">
        <f>IF('respostes SINDIC'!AI170=1,(IF('respostes SINDIC'!$AS170=2021,variables!$E$39,IF('respostes SINDIC'!$AS170=2022,variables!$F$39))),0)</f>
        <v>20</v>
      </c>
      <c r="AK170" s="14">
        <f>IF('respostes SINDIC'!AJ170=1,(IF('respostes SINDIC'!$AS170=2021,variables!$E$40,IF('respostes SINDIC'!$AS170=2022,variables!$F$40))),0)</f>
        <v>25</v>
      </c>
      <c r="AL170" s="8">
        <f>IF('respostes SINDIC'!AK170=0,(IF('respostes SINDIC'!$AS170=2021,variables!$E$41,IF('respostes SINDIC'!$AS170=2022,variables!$F$41))),0)</f>
        <v>20</v>
      </c>
      <c r="AM170" s="20">
        <f>IF('respostes SINDIC'!AL170=1,(IF('respostes SINDIC'!$AS170=2021,variables!$E$42,IF('respostes SINDIC'!$AS170=2022,variables!$F$42))),0)</f>
        <v>10</v>
      </c>
      <c r="AN170" s="11">
        <f>IF('respostes SINDIC'!AM170=1,(IF('respostes SINDIC'!$AS170=2021,variables!$E$43,IF('respostes SINDIC'!$AS170=2022,variables!$F$43))),0)</f>
        <v>0</v>
      </c>
      <c r="AO170" s="8">
        <f>IF('respostes SINDIC'!AN170=1,(IF('respostes SINDIC'!$AS170=2021,variables!$E$44,IF('respostes SINDIC'!$AS170=2022,variables!$F$44))),0)</f>
        <v>0</v>
      </c>
      <c r="AP170" s="8">
        <f>IF('respostes SINDIC'!AO170=1,(IF('respostes SINDIC'!$AS170=2021,variables!$E$45,IF('respostes SINDIC'!$AS170=2022,variables!$F$45))),0)</f>
        <v>0</v>
      </c>
      <c r="AQ170" s="20">
        <f>IF('respostes SINDIC'!AP170=1,(IF('respostes SINDIC'!$AS170=2021,variables!$E$46,IF('respostes SINDIC'!$AS170=2022,variables!$F$46))),0)</f>
        <v>0</v>
      </c>
      <c r="AT170">
        <v>2021</v>
      </c>
    </row>
    <row r="171" spans="1:46" x14ac:dyDescent="0.3">
      <c r="A171">
        <v>821140003</v>
      </c>
      <c r="B171" t="str">
        <f>VLOOKUP(A171,'ine i comarca'!$A$1:$H$367,6,0)</f>
        <v>Baix Llobregat</v>
      </c>
      <c r="C171" t="s">
        <v>221</v>
      </c>
      <c r="D171" t="s">
        <v>41</v>
      </c>
      <c r="E171" t="s">
        <v>42</v>
      </c>
      <c r="F171" t="s">
        <v>68</v>
      </c>
      <c r="G171" s="8">
        <f>IF('respostes SINDIC'!F171=1,(IF('respostes SINDIC'!$AS171=2021,variables!$E$10,IF('respostes SINDIC'!$AS171=2022,variables!$F$10))),0)</f>
        <v>7.5</v>
      </c>
      <c r="H171" s="8">
        <f>IF('respostes SINDIC'!G171=1,(IF('respostes SINDIC'!$AS171=2021,variables!$E$11,IF('respostes SINDIC'!$AS171=2022,variables!$F$11))),0)</f>
        <v>7.5</v>
      </c>
      <c r="I171" s="14">
        <f>IF('respostes SINDIC'!H171=1,(IF('respostes SINDIC'!$AS171=2021,variables!$E$12,IF('respostes SINDIC'!$AS171=2022,variables!$F$12))),0)</f>
        <v>25</v>
      </c>
      <c r="J171" s="11">
        <f>IF('respostes SINDIC'!I171=1,(IF('respostes SINDIC'!$AS171=2021,variables!$E$13,IF('respostes SINDIC'!$AS171=2022,variables!$F$13))),0)</f>
        <v>2.5</v>
      </c>
      <c r="K171" s="11">
        <f>IF('respostes SINDIC'!J171=1,(IF('respostes SINDIC'!$AS171=2021,variables!$E$14,IF('respostes SINDIC'!$AS171=2022,variables!$F$14))),0)</f>
        <v>0</v>
      </c>
      <c r="L171" s="11">
        <f>IF('respostes SINDIC'!K171=1,(IF('respostes SINDIC'!$AS171=2021,variables!$E$15,IF('respostes SINDIC'!$AS171=2022,variables!$F$15))),0)</f>
        <v>0</v>
      </c>
      <c r="M171" s="11">
        <f>IF('respostes SINDIC'!L171=1,(IF('respostes SINDIC'!$AS171=2021,variables!$E$16,IF('respostes SINDIC'!$AS171=2022,variables!$F$16))),0)</f>
        <v>0</v>
      </c>
      <c r="N171" s="11">
        <f>IF('respostes SINDIC'!M171=1,(IF('respostes SINDIC'!$AS171=2021,variables!$E$17,IF('respostes SINDIC'!$AS171=2022,variables!$F$17))),0)</f>
        <v>0</v>
      </c>
      <c r="O171" s="11">
        <f>IF('respostes SINDIC'!N171="Dintre de termini",(IF('respostes SINDIC'!$AS171=2021,variables!$E$18,IF('respostes SINDIC'!$AS171=2022,variables!$F$18))),0)</f>
        <v>20</v>
      </c>
      <c r="P171" s="16">
        <f>IF('respostes SINDIC'!O171="Null",0,(IF('respostes SINDIC'!$AS171=2021,variables!$E$20,IF('respostes SINDIC'!$AS171=2022,variables!$F$20))))</f>
        <v>25</v>
      </c>
      <c r="Q171" s="16">
        <f>IF('respostes SINDIC'!P171=1,(IF('respostes SINDIC'!$AS171=2021,variables!$E$20,IF('respostes SINDIC'!$AS171=2022,variables!$F$20))),0)</f>
        <v>25</v>
      </c>
      <c r="R171" s="16">
        <f>IF('respostes SINDIC'!Q171=1,(IF('respostes SINDIC'!$AS171=2021,variables!$E$21,IF('respostes SINDIC'!$AS171=2022,variables!$F$21))),0)</f>
        <v>0</v>
      </c>
      <c r="S171" s="16">
        <f>IF('respostes SINDIC'!R171=1,(IF('respostes SINDIC'!$AS171=2021,variables!$E$22,IF('respostes SINDIC'!$AS171=2022,variables!$F$22))),0)</f>
        <v>0</v>
      </c>
      <c r="T171" s="11">
        <f>IF('respostes SINDIC'!S171=1,(IF('respostes SINDIC'!$AS171=2021,variables!$E$23,IF('respostes SINDIC'!$AS171=2022,variables!$F$23))),0)</f>
        <v>35</v>
      </c>
      <c r="U171" s="14">
        <f>IF('respostes SINDIC'!T171=1,(IF('respostes SINDIC'!$AS171=2021,variables!$E$24,IF('respostes SINDIC'!$AS171=2022,variables!$F$24))),0)</f>
        <v>25</v>
      </c>
      <c r="V171" s="8">
        <f>IF('respostes SINDIC'!U171=1,(IF('respostes SINDIC'!$AS171=2021,variables!$E$25,IF('respostes SINDIC'!$AS171=2022,variables!$F$25))),0)</f>
        <v>20</v>
      </c>
      <c r="W171" s="8">
        <f>IF('respostes SINDIC'!V171=1,(IF('respostes SINDIC'!$AS171=2021,variables!$E$26,IF('respostes SINDIC'!$AS171=2022,variables!$F$26))),0)</f>
        <v>5</v>
      </c>
      <c r="X171" s="8">
        <f>IF('respostes SINDIC'!W171=1,(IF('respostes SINDIC'!$AS171=2021,variables!$E$27,IF('respostes SINDIC'!$AS171=2022,variables!$F$27))),0)</f>
        <v>10</v>
      </c>
      <c r="Y171" s="11">
        <f>IF('respostes SINDIC'!X171=1,(IF('respostes SINDIC'!$AS171=2021,variables!$E$28,IF('respostes SINDIC'!$AS171=2022,variables!$F$28))),0)</f>
        <v>0</v>
      </c>
      <c r="Z171" s="11">
        <f>IF('respostes SINDIC'!Y171=1,(IF('respostes SINDIC'!$AS171=2021,variables!$E$29,IF('respostes SINDIC'!$AS171=2022,variables!$F$29))),0)</f>
        <v>30</v>
      </c>
      <c r="AA171" s="18">
        <f>IF('respostes SINDIC'!Z171=1,(IF('respostes SINDIC'!$AS171=2021,variables!$E$30,IF('respostes SINDIC'!$AS171=2022,variables!$F$30))),0)</f>
        <v>0</v>
      </c>
      <c r="AB171" s="18">
        <f>IF('respostes SINDIC'!AA171=1,(IF('respostes SINDIC'!$AS171=2021,variables!$E$31,IF('respostes SINDIC'!$AS171=2022,variables!$F$31))),0)</f>
        <v>0</v>
      </c>
      <c r="AC171" s="18">
        <f>IF('respostes SINDIC'!AB171=1,(IF('respostes SINDIC'!$AS171=2021,variables!$E$32,IF('respostes SINDIC'!$AS171=2022,variables!$F$32))),0)</f>
        <v>0</v>
      </c>
      <c r="AD171" s="18">
        <f>IF('respostes SINDIC'!AC171=1,(IF('respostes SINDIC'!$AS171=2021,variables!$E$33,IF('respostes SINDIC'!$AS171=2022,variables!$F$33))),0)</f>
        <v>0</v>
      </c>
      <c r="AE171" s="20">
        <f>IF('respostes SINDIC'!AD171=1,(IF('respostes SINDIC'!$AS171=2021,variables!$E$34,IF('respostes SINDIC'!$AS171=2022,variables!$F$34))),0)</f>
        <v>0</v>
      </c>
      <c r="AF171" s="20">
        <f>IF('respostes SINDIC'!AE171=1,(IF('respostes SINDIC'!$AS171=2021,variables!$E$35,IF('respostes SINDIC'!$AS171=2022,variables!$F$35))),0)</f>
        <v>0</v>
      </c>
      <c r="AG171" s="20">
        <f>IF('respostes SINDIC'!AF171=1,(IF('respostes SINDIC'!$AS171=2021,variables!$E$36,IF('respostes SINDIC'!$AS171=2022,variables!$F$36))),0)</f>
        <v>0</v>
      </c>
      <c r="AH171" s="20">
        <f>IF('respostes SINDIC'!AG171=1,(IF('respostes SINDIC'!$AS171=2021,variables!$E$37,IF('respostes SINDIC'!$AS171=2022,variables!$F$37))),0)</f>
        <v>0</v>
      </c>
      <c r="AI171" s="14">
        <f>IF('respostes SINDIC'!AH171=1,(IF('respostes SINDIC'!$AS171=2021,variables!$E$38,IF('respostes SINDIC'!$AS171=2022,variables!$F$38))),0)</f>
        <v>25</v>
      </c>
      <c r="AJ171" s="20">
        <f>IF('respostes SINDIC'!AI171=1,(IF('respostes SINDIC'!$AS171=2021,variables!$E$39,IF('respostes SINDIC'!$AS171=2022,variables!$F$39))),0)</f>
        <v>20</v>
      </c>
      <c r="AK171" s="14">
        <f>IF('respostes SINDIC'!AJ171=1,(IF('respostes SINDIC'!$AS171=2021,variables!$E$40,IF('respostes SINDIC'!$AS171=2022,variables!$F$40))),0)</f>
        <v>25</v>
      </c>
      <c r="AL171" s="8">
        <f>IF('respostes SINDIC'!AK171=0,(IF('respostes SINDIC'!$AS171=2021,variables!$E$41,IF('respostes SINDIC'!$AS171=2022,variables!$F$41))),0)</f>
        <v>20</v>
      </c>
      <c r="AM171" s="20">
        <f>IF('respostes SINDIC'!AL171=1,(IF('respostes SINDIC'!$AS171=2021,variables!$E$42,IF('respostes SINDIC'!$AS171=2022,variables!$F$42))),0)</f>
        <v>10</v>
      </c>
      <c r="AN171" s="11">
        <f>IF('respostes SINDIC'!AM171=1,(IF('respostes SINDIC'!$AS171=2021,variables!$E$43,IF('respostes SINDIC'!$AS171=2022,variables!$F$43))),0)</f>
        <v>0</v>
      </c>
      <c r="AO171" s="8">
        <f>IF('respostes SINDIC'!AN171=1,(IF('respostes SINDIC'!$AS171=2021,variables!$E$44,IF('respostes SINDIC'!$AS171=2022,variables!$F$44))),0)</f>
        <v>10</v>
      </c>
      <c r="AP171" s="8">
        <f>IF('respostes SINDIC'!AO171=1,(IF('respostes SINDIC'!$AS171=2021,variables!$E$45,IF('respostes SINDIC'!$AS171=2022,variables!$F$45))),0)</f>
        <v>20</v>
      </c>
      <c r="AQ171" s="20">
        <f>IF('respostes SINDIC'!AP171=1,(IF('respostes SINDIC'!$AS171=2021,variables!$E$46,IF('respostes SINDIC'!$AS171=2022,variables!$F$46))),0)</f>
        <v>0</v>
      </c>
      <c r="AT171">
        <v>2021</v>
      </c>
    </row>
    <row r="172" spans="1:46" x14ac:dyDescent="0.3">
      <c r="A172">
        <v>821290004</v>
      </c>
      <c r="B172" t="str">
        <f>VLOOKUP(A172,'ine i comarca'!$A$1:$H$367,6,0)</f>
        <v>Bages</v>
      </c>
      <c r="C172" t="s">
        <v>222</v>
      </c>
      <c r="D172" t="s">
        <v>41</v>
      </c>
      <c r="E172" t="s">
        <v>42</v>
      </c>
      <c r="F172" t="s">
        <v>48</v>
      </c>
      <c r="G172" s="8">
        <f>IF('respostes SINDIC'!F172=1,(IF('respostes SINDIC'!$AS172=2021,variables!$E$10,IF('respostes SINDIC'!$AS172=2022,variables!$F$10))),0)</f>
        <v>7.5</v>
      </c>
      <c r="H172" s="8">
        <f>IF('respostes SINDIC'!G172=1,(IF('respostes SINDIC'!$AS172=2021,variables!$E$11,IF('respostes SINDIC'!$AS172=2022,variables!$F$11))),0)</f>
        <v>7.5</v>
      </c>
      <c r="I172" s="14">
        <f>IF('respostes SINDIC'!H172=1,(IF('respostes SINDIC'!$AS172=2021,variables!$E$12,IF('respostes SINDIC'!$AS172=2022,variables!$F$12))),0)</f>
        <v>25</v>
      </c>
      <c r="J172" s="11">
        <f>IF('respostes SINDIC'!I172=1,(IF('respostes SINDIC'!$AS172=2021,variables!$E$13,IF('respostes SINDIC'!$AS172=2022,variables!$F$13))),0)</f>
        <v>2.5</v>
      </c>
      <c r="K172" s="11">
        <f>IF('respostes SINDIC'!J172=1,(IF('respostes SINDIC'!$AS172=2021,variables!$E$14,IF('respostes SINDIC'!$AS172=2022,variables!$F$14))),0)</f>
        <v>0</v>
      </c>
      <c r="L172" s="11">
        <f>IF('respostes SINDIC'!K172=1,(IF('respostes SINDIC'!$AS172=2021,variables!$E$15,IF('respostes SINDIC'!$AS172=2022,variables!$F$15))),0)</f>
        <v>0</v>
      </c>
      <c r="M172" s="11">
        <f>IF('respostes SINDIC'!L172=1,(IF('respostes SINDIC'!$AS172=2021,variables!$E$16,IF('respostes SINDIC'!$AS172=2022,variables!$F$16))),0)</f>
        <v>0</v>
      </c>
      <c r="N172" s="11">
        <f>IF('respostes SINDIC'!M172=1,(IF('respostes SINDIC'!$AS172=2021,variables!$E$17,IF('respostes SINDIC'!$AS172=2022,variables!$F$17))),0)</f>
        <v>0</v>
      </c>
      <c r="O172" s="11">
        <f>IF('respostes SINDIC'!N172="Dintre de termini",(IF('respostes SINDIC'!$AS172=2021,variables!$E$18,IF('respostes SINDIC'!$AS172=2022,variables!$F$18))),0)</f>
        <v>0</v>
      </c>
      <c r="P172" s="16">
        <f>IF('respostes SINDIC'!O172="Null",0,(IF('respostes SINDIC'!$AS172=2021,variables!$E$20,IF('respostes SINDIC'!$AS172=2022,variables!$F$20))))</f>
        <v>0</v>
      </c>
      <c r="Q172" s="16">
        <f>IF('respostes SINDIC'!P172=1,(IF('respostes SINDIC'!$AS172=2021,variables!$E$20,IF('respostes SINDIC'!$AS172=2022,variables!$F$20))),0)</f>
        <v>0</v>
      </c>
      <c r="R172" s="16">
        <f>IF('respostes SINDIC'!Q172=1,(IF('respostes SINDIC'!$AS172=2021,variables!$E$21,IF('respostes SINDIC'!$AS172=2022,variables!$F$21))),0)</f>
        <v>0</v>
      </c>
      <c r="S172" s="16">
        <f>IF('respostes SINDIC'!R172=1,(IF('respostes SINDIC'!$AS172=2021,variables!$E$22,IF('respostes SINDIC'!$AS172=2022,variables!$F$22))),0)</f>
        <v>0</v>
      </c>
      <c r="T172" s="11">
        <f>IF('respostes SINDIC'!S172=1,(IF('respostes SINDIC'!$AS172=2021,variables!$E$23,IF('respostes SINDIC'!$AS172=2022,variables!$F$23))),0)</f>
        <v>0</v>
      </c>
      <c r="U172" s="14">
        <f>IF('respostes SINDIC'!T172=1,(IF('respostes SINDIC'!$AS172=2021,variables!$E$24,IF('respostes SINDIC'!$AS172=2022,variables!$F$24))),0)</f>
        <v>0</v>
      </c>
      <c r="V172" s="8">
        <f>IF('respostes SINDIC'!U172=1,(IF('respostes SINDIC'!$AS172=2021,variables!$E$25,IF('respostes SINDIC'!$AS172=2022,variables!$F$25))),0)</f>
        <v>20</v>
      </c>
      <c r="W172" s="8">
        <f>IF('respostes SINDIC'!V172=1,(IF('respostes SINDIC'!$AS172=2021,variables!$E$26,IF('respostes SINDIC'!$AS172=2022,variables!$F$26))),0)</f>
        <v>5</v>
      </c>
      <c r="X172" s="8">
        <f>IF('respostes SINDIC'!W172=1,(IF('respostes SINDIC'!$AS172=2021,variables!$E$27,IF('respostes SINDIC'!$AS172=2022,variables!$F$27))),0)</f>
        <v>10</v>
      </c>
      <c r="Y172" s="11">
        <f>IF('respostes SINDIC'!X172=1,(IF('respostes SINDIC'!$AS172=2021,variables!$E$28,IF('respostes SINDIC'!$AS172=2022,variables!$F$28))),0)</f>
        <v>0</v>
      </c>
      <c r="Z172" s="11">
        <f>IF('respostes SINDIC'!Y172=1,(IF('respostes SINDIC'!$AS172=2021,variables!$E$29,IF('respostes SINDIC'!$AS172=2022,variables!$F$29))),0)</f>
        <v>0</v>
      </c>
      <c r="AA172" s="18">
        <f>IF('respostes SINDIC'!Z172=1,(IF('respostes SINDIC'!$AS172=2021,variables!$E$30,IF('respostes SINDIC'!$AS172=2022,variables!$F$30))),0)</f>
        <v>25</v>
      </c>
      <c r="AB172" s="18">
        <f>IF('respostes SINDIC'!AA172=1,(IF('respostes SINDIC'!$AS172=2021,variables!$E$31,IF('respostes SINDIC'!$AS172=2022,variables!$F$31))),0)</f>
        <v>0</v>
      </c>
      <c r="AC172" s="18">
        <f>IF('respostes SINDIC'!AB172=1,(IF('respostes SINDIC'!$AS172=2021,variables!$E$32,IF('respostes SINDIC'!$AS172=2022,variables!$F$32))),0)</f>
        <v>0</v>
      </c>
      <c r="AD172" s="18">
        <f>IF('respostes SINDIC'!AC172=1,(IF('respostes SINDIC'!$AS172=2021,variables!$E$33,IF('respostes SINDIC'!$AS172=2022,variables!$F$33))),0)</f>
        <v>0</v>
      </c>
      <c r="AE172" s="20">
        <f>IF('respostes SINDIC'!AD172=1,(IF('respostes SINDIC'!$AS172=2021,variables!$E$34,IF('respostes SINDIC'!$AS172=2022,variables!$F$34))),0)</f>
        <v>0</v>
      </c>
      <c r="AF172" s="20">
        <f>IF('respostes SINDIC'!AE172=1,(IF('respostes SINDIC'!$AS172=2021,variables!$E$35,IF('respostes SINDIC'!$AS172=2022,variables!$F$35))),0)</f>
        <v>0</v>
      </c>
      <c r="AG172" s="20">
        <f>IF('respostes SINDIC'!AF172=1,(IF('respostes SINDIC'!$AS172=2021,variables!$E$36,IF('respostes SINDIC'!$AS172=2022,variables!$F$36))),0)</f>
        <v>0</v>
      </c>
      <c r="AH172" s="20">
        <f>IF('respostes SINDIC'!AG172=1,(IF('respostes SINDIC'!$AS172=2021,variables!$E$37,IF('respostes SINDIC'!$AS172=2022,variables!$F$37))),0)</f>
        <v>0</v>
      </c>
      <c r="AI172" s="14">
        <f>IF('respostes SINDIC'!AH172=1,(IF('respostes SINDIC'!$AS172=2021,variables!$E$38,IF('respostes SINDIC'!$AS172=2022,variables!$F$38))),0)</f>
        <v>25</v>
      </c>
      <c r="AJ172" s="20">
        <f>IF('respostes SINDIC'!AI172=1,(IF('respostes SINDIC'!$AS172=2021,variables!$E$39,IF('respostes SINDIC'!$AS172=2022,variables!$F$39))),0)</f>
        <v>20</v>
      </c>
      <c r="AK172" s="14">
        <f>IF('respostes SINDIC'!AJ172=1,(IF('respostes SINDIC'!$AS172=2021,variables!$E$40,IF('respostes SINDIC'!$AS172=2022,variables!$F$40))),0)</f>
        <v>0</v>
      </c>
      <c r="AL172" s="8">
        <f>IF('respostes SINDIC'!AK172=0,(IF('respostes SINDIC'!$AS172=2021,variables!$E$41,IF('respostes SINDIC'!$AS172=2022,variables!$F$41))),0)</f>
        <v>0</v>
      </c>
      <c r="AM172" s="20">
        <f>IF('respostes SINDIC'!AL172=1,(IF('respostes SINDIC'!$AS172=2021,variables!$E$42,IF('respostes SINDIC'!$AS172=2022,variables!$F$42))),0)</f>
        <v>0</v>
      </c>
      <c r="AN172" s="11">
        <f>IF('respostes SINDIC'!AM172=1,(IF('respostes SINDIC'!$AS172=2021,variables!$E$43,IF('respostes SINDIC'!$AS172=2022,variables!$F$43))),0)</f>
        <v>0</v>
      </c>
      <c r="AO172" s="8">
        <f>IF('respostes SINDIC'!AN172=1,(IF('respostes SINDIC'!$AS172=2021,variables!$E$44,IF('respostes SINDIC'!$AS172=2022,variables!$F$44))),0)</f>
        <v>0</v>
      </c>
      <c r="AP172" s="8">
        <f>IF('respostes SINDIC'!AO172=1,(IF('respostes SINDIC'!$AS172=2021,variables!$E$45,IF('respostes SINDIC'!$AS172=2022,variables!$F$45))),0)</f>
        <v>0</v>
      </c>
      <c r="AQ172" s="20">
        <f>IF('respostes SINDIC'!AP172=1,(IF('respostes SINDIC'!$AS172=2021,variables!$E$46,IF('respostes SINDIC'!$AS172=2022,variables!$F$46))),0)</f>
        <v>0</v>
      </c>
      <c r="AT172">
        <v>2021</v>
      </c>
    </row>
    <row r="173" spans="1:46" x14ac:dyDescent="0.3">
      <c r="A173">
        <v>820930008</v>
      </c>
      <c r="B173" t="str">
        <f>VLOOKUP(A173,'ine i comarca'!$A$1:$H$367,6,0)</f>
        <v>Vallès Oriental</v>
      </c>
      <c r="C173" t="s">
        <v>223</v>
      </c>
      <c r="D173" t="s">
        <v>41</v>
      </c>
      <c r="E173" t="s">
        <v>42</v>
      </c>
      <c r="F173" t="s">
        <v>43</v>
      </c>
      <c r="G173" s="8">
        <f>IF('respostes SINDIC'!F173=1,(IF('respostes SINDIC'!$AS173=2021,variables!$E$10,IF('respostes SINDIC'!$AS173=2022,variables!$F$10))),0)</f>
        <v>7.5</v>
      </c>
      <c r="H173" s="8">
        <f>IF('respostes SINDIC'!G173=1,(IF('respostes SINDIC'!$AS173=2021,variables!$E$11,IF('respostes SINDIC'!$AS173=2022,variables!$F$11))),0)</f>
        <v>7.5</v>
      </c>
      <c r="I173" s="14">
        <f>IF('respostes SINDIC'!H173=1,(IF('respostes SINDIC'!$AS173=2021,variables!$E$12,IF('respostes SINDIC'!$AS173=2022,variables!$F$12))),0)</f>
        <v>25</v>
      </c>
      <c r="J173" s="11">
        <f>IF('respostes SINDIC'!I173=1,(IF('respostes SINDIC'!$AS173=2021,variables!$E$13,IF('respostes SINDIC'!$AS173=2022,variables!$F$13))),0)</f>
        <v>2.5</v>
      </c>
      <c r="K173" s="11">
        <f>IF('respostes SINDIC'!J173=1,(IF('respostes SINDIC'!$AS173=2021,variables!$E$14,IF('respostes SINDIC'!$AS173=2022,variables!$F$14))),0)</f>
        <v>0</v>
      </c>
      <c r="L173" s="11">
        <f>IF('respostes SINDIC'!K173=1,(IF('respostes SINDIC'!$AS173=2021,variables!$E$15,IF('respostes SINDIC'!$AS173=2022,variables!$F$15))),0)</f>
        <v>0</v>
      </c>
      <c r="M173" s="11">
        <f>IF('respostes SINDIC'!L173=1,(IF('respostes SINDIC'!$AS173=2021,variables!$E$16,IF('respostes SINDIC'!$AS173=2022,variables!$F$16))),0)</f>
        <v>0</v>
      </c>
      <c r="N173" s="11">
        <f>IF('respostes SINDIC'!M173=1,(IF('respostes SINDIC'!$AS173=2021,variables!$E$17,IF('respostes SINDIC'!$AS173=2022,variables!$F$17))),0)</f>
        <v>0</v>
      </c>
      <c r="O173" s="11">
        <f>IF('respostes SINDIC'!N173="Dintre de termini",(IF('respostes SINDIC'!$AS173=2021,variables!$E$18,IF('respostes SINDIC'!$AS173=2022,variables!$F$18))),0)</f>
        <v>0</v>
      </c>
      <c r="P173" s="16">
        <f>IF('respostes SINDIC'!O173="Null",0,(IF('respostes SINDIC'!$AS173=2021,variables!$E$20,IF('respostes SINDIC'!$AS173=2022,variables!$F$20))))</f>
        <v>25</v>
      </c>
      <c r="Q173" s="16">
        <f>IF('respostes SINDIC'!P173=1,(IF('respostes SINDIC'!$AS173=2021,variables!$E$20,IF('respostes SINDIC'!$AS173=2022,variables!$F$20))),0)</f>
        <v>25</v>
      </c>
      <c r="R173" s="16">
        <f>IF('respostes SINDIC'!Q173=1,(IF('respostes SINDIC'!$AS173=2021,variables!$E$21,IF('respostes SINDIC'!$AS173=2022,variables!$F$21))),0)</f>
        <v>0</v>
      </c>
      <c r="S173" s="16">
        <f>IF('respostes SINDIC'!R173=1,(IF('respostes SINDIC'!$AS173=2021,variables!$E$22,IF('respostes SINDIC'!$AS173=2022,variables!$F$22))),0)</f>
        <v>0</v>
      </c>
      <c r="T173" s="11">
        <f>IF('respostes SINDIC'!S173=1,(IF('respostes SINDIC'!$AS173=2021,variables!$E$23,IF('respostes SINDIC'!$AS173=2022,variables!$F$23))),0)</f>
        <v>35</v>
      </c>
      <c r="U173" s="14">
        <f>IF('respostes SINDIC'!T173=1,(IF('respostes SINDIC'!$AS173=2021,variables!$E$24,IF('respostes SINDIC'!$AS173=2022,variables!$F$24))),0)</f>
        <v>25</v>
      </c>
      <c r="V173" s="8">
        <f>IF('respostes SINDIC'!U173=1,(IF('respostes SINDIC'!$AS173=2021,variables!$E$25,IF('respostes SINDIC'!$AS173=2022,variables!$F$25))),0)</f>
        <v>20</v>
      </c>
      <c r="W173" s="8">
        <f>IF('respostes SINDIC'!V173=1,(IF('respostes SINDIC'!$AS173=2021,variables!$E$26,IF('respostes SINDIC'!$AS173=2022,variables!$F$26))),0)</f>
        <v>5</v>
      </c>
      <c r="X173" s="8">
        <f>IF('respostes SINDIC'!W173=1,(IF('respostes SINDIC'!$AS173=2021,variables!$E$27,IF('respostes SINDIC'!$AS173=2022,variables!$F$27))),0)</f>
        <v>10</v>
      </c>
      <c r="Y173" s="11">
        <f>IF('respostes SINDIC'!X173=1,(IF('respostes SINDIC'!$AS173=2021,variables!$E$28,IF('respostes SINDIC'!$AS173=2022,variables!$F$28))),0)</f>
        <v>0</v>
      </c>
      <c r="Z173" s="11">
        <f>IF('respostes SINDIC'!Y173=1,(IF('respostes SINDIC'!$AS173=2021,variables!$E$29,IF('respostes SINDIC'!$AS173=2022,variables!$F$29))),0)</f>
        <v>30</v>
      </c>
      <c r="AA173" s="18">
        <f>IF('respostes SINDIC'!Z173=1,(IF('respostes SINDIC'!$AS173=2021,variables!$E$30,IF('respostes SINDIC'!$AS173=2022,variables!$F$30))),0)</f>
        <v>25</v>
      </c>
      <c r="AB173" s="18">
        <f>IF('respostes SINDIC'!AA173=1,(IF('respostes SINDIC'!$AS173=2021,variables!$E$31,IF('respostes SINDIC'!$AS173=2022,variables!$F$31))),0)</f>
        <v>25</v>
      </c>
      <c r="AC173" s="18">
        <f>IF('respostes SINDIC'!AB173=1,(IF('respostes SINDIC'!$AS173=2021,variables!$E$32,IF('respostes SINDIC'!$AS173=2022,variables!$F$32))),0)</f>
        <v>25</v>
      </c>
      <c r="AD173" s="18">
        <f>IF('respostes SINDIC'!AC173=1,(IF('respostes SINDIC'!$AS173=2021,variables!$E$33,IF('respostes SINDIC'!$AS173=2022,variables!$F$33))),0)</f>
        <v>0</v>
      </c>
      <c r="AE173" s="20">
        <f>IF('respostes SINDIC'!AD173=1,(IF('respostes SINDIC'!$AS173=2021,variables!$E$34,IF('respostes SINDIC'!$AS173=2022,variables!$F$34))),0)</f>
        <v>0</v>
      </c>
      <c r="AF173" s="20">
        <f>IF('respostes SINDIC'!AE173=1,(IF('respostes SINDIC'!$AS173=2021,variables!$E$35,IF('respostes SINDIC'!$AS173=2022,variables!$F$35))),0)</f>
        <v>0</v>
      </c>
      <c r="AG173" s="20">
        <f>IF('respostes SINDIC'!AF173=1,(IF('respostes SINDIC'!$AS173=2021,variables!$E$36,IF('respostes SINDIC'!$AS173=2022,variables!$F$36))),0)</f>
        <v>0</v>
      </c>
      <c r="AH173" s="20">
        <f>IF('respostes SINDIC'!AG173=1,(IF('respostes SINDIC'!$AS173=2021,variables!$E$37,IF('respostes SINDIC'!$AS173=2022,variables!$F$37))),0)</f>
        <v>0</v>
      </c>
      <c r="AI173" s="14">
        <f>IF('respostes SINDIC'!AH173=1,(IF('respostes SINDIC'!$AS173=2021,variables!$E$38,IF('respostes SINDIC'!$AS173=2022,variables!$F$38))),0)</f>
        <v>25</v>
      </c>
      <c r="AJ173" s="20">
        <f>IF('respostes SINDIC'!AI173=1,(IF('respostes SINDIC'!$AS173=2021,variables!$E$39,IF('respostes SINDIC'!$AS173=2022,variables!$F$39))),0)</f>
        <v>20</v>
      </c>
      <c r="AK173" s="14">
        <f>IF('respostes SINDIC'!AJ173=1,(IF('respostes SINDIC'!$AS173=2021,variables!$E$40,IF('respostes SINDIC'!$AS173=2022,variables!$F$40))),0)</f>
        <v>25</v>
      </c>
      <c r="AL173" s="8">
        <f>IF('respostes SINDIC'!AK173=0,(IF('respostes SINDIC'!$AS173=2021,variables!$E$41,IF('respostes SINDIC'!$AS173=2022,variables!$F$41))),0)</f>
        <v>0</v>
      </c>
      <c r="AM173" s="20">
        <f>IF('respostes SINDIC'!AL173=1,(IF('respostes SINDIC'!$AS173=2021,variables!$E$42,IF('respostes SINDIC'!$AS173=2022,variables!$F$42))),0)</f>
        <v>10</v>
      </c>
      <c r="AN173" s="11">
        <f>IF('respostes SINDIC'!AM173=1,(IF('respostes SINDIC'!$AS173=2021,variables!$E$43,IF('respostes SINDIC'!$AS173=2022,variables!$F$43))),0)</f>
        <v>0</v>
      </c>
      <c r="AO173" s="8">
        <f>IF('respostes SINDIC'!AN173=1,(IF('respostes SINDIC'!$AS173=2021,variables!$E$44,IF('respostes SINDIC'!$AS173=2022,variables!$F$44))),0)</f>
        <v>0</v>
      </c>
      <c r="AP173" s="8">
        <f>IF('respostes SINDIC'!AO173=1,(IF('respostes SINDIC'!$AS173=2021,variables!$E$45,IF('respostes SINDIC'!$AS173=2022,variables!$F$45))),0)</f>
        <v>0</v>
      </c>
      <c r="AQ173" s="20">
        <f>IF('respostes SINDIC'!AP173=1,(IF('respostes SINDIC'!$AS173=2021,variables!$E$46,IF('respostes SINDIC'!$AS173=2022,variables!$F$46))),0)</f>
        <v>0</v>
      </c>
      <c r="AT173">
        <v>2021</v>
      </c>
    </row>
    <row r="174" spans="1:46" x14ac:dyDescent="0.3">
      <c r="A174">
        <v>821350006</v>
      </c>
      <c r="B174" t="str">
        <f>VLOOKUP(A174,'ine i comarca'!$A$1:$H$367,6,0)</f>
        <v>Bages</v>
      </c>
      <c r="C174" t="s">
        <v>224</v>
      </c>
      <c r="D174" t="s">
        <v>41</v>
      </c>
      <c r="E174" t="s">
        <v>42</v>
      </c>
      <c r="F174" t="s">
        <v>43</v>
      </c>
      <c r="G174" s="8">
        <f>IF('respostes SINDIC'!F174=1,(IF('respostes SINDIC'!$AS174=2021,variables!$E$10,IF('respostes SINDIC'!$AS174=2022,variables!$F$10))),0)</f>
        <v>7.5</v>
      </c>
      <c r="H174" s="8">
        <f>IF('respostes SINDIC'!G174=1,(IF('respostes SINDIC'!$AS174=2021,variables!$E$11,IF('respostes SINDIC'!$AS174=2022,variables!$F$11))),0)</f>
        <v>0</v>
      </c>
      <c r="I174" s="14">
        <f>IF('respostes SINDIC'!H174=1,(IF('respostes SINDIC'!$AS174=2021,variables!$E$12,IF('respostes SINDIC'!$AS174=2022,variables!$F$12))),0)</f>
        <v>0</v>
      </c>
      <c r="J174" s="11">
        <f>IF('respostes SINDIC'!I174=1,(IF('respostes SINDIC'!$AS174=2021,variables!$E$13,IF('respostes SINDIC'!$AS174=2022,variables!$F$13))),0)</f>
        <v>2.5</v>
      </c>
      <c r="K174" s="11">
        <f>IF('respostes SINDIC'!J174=1,(IF('respostes SINDIC'!$AS174=2021,variables!$E$14,IF('respostes SINDIC'!$AS174=2022,variables!$F$14))),0)</f>
        <v>0</v>
      </c>
      <c r="L174" s="11">
        <f>IF('respostes SINDIC'!K174=1,(IF('respostes SINDIC'!$AS174=2021,variables!$E$15,IF('respostes SINDIC'!$AS174=2022,variables!$F$15))),0)</f>
        <v>0</v>
      </c>
      <c r="M174" s="11">
        <f>IF('respostes SINDIC'!L174=1,(IF('respostes SINDIC'!$AS174=2021,variables!$E$16,IF('respostes SINDIC'!$AS174=2022,variables!$F$16))),0)</f>
        <v>0</v>
      </c>
      <c r="N174" s="11">
        <f>IF('respostes SINDIC'!M174=1,(IF('respostes SINDIC'!$AS174=2021,variables!$E$17,IF('respostes SINDIC'!$AS174=2022,variables!$F$17))),0)</f>
        <v>0</v>
      </c>
      <c r="O174" s="11">
        <f>IF('respostes SINDIC'!N174="Dintre de termini",(IF('respostes SINDIC'!$AS174=2021,variables!$E$18,IF('respostes SINDIC'!$AS174=2022,variables!$F$18))),0)</f>
        <v>20</v>
      </c>
      <c r="P174" s="16">
        <f>IF('respostes SINDIC'!O174="Null",0,(IF('respostes SINDIC'!$AS174=2021,variables!$E$20,IF('respostes SINDIC'!$AS174=2022,variables!$F$20))))</f>
        <v>25</v>
      </c>
      <c r="Q174" s="16">
        <f>IF('respostes SINDIC'!P174=1,(IF('respostes SINDIC'!$AS174=2021,variables!$E$20,IF('respostes SINDIC'!$AS174=2022,variables!$F$20))),0)</f>
        <v>25</v>
      </c>
      <c r="R174" s="16">
        <f>IF('respostes SINDIC'!Q174=1,(IF('respostes SINDIC'!$AS174=2021,variables!$E$21,IF('respostes SINDIC'!$AS174=2022,variables!$F$21))),0)</f>
        <v>0</v>
      </c>
      <c r="S174" s="16">
        <f>IF('respostes SINDIC'!R174=1,(IF('respostes SINDIC'!$AS174=2021,variables!$E$22,IF('respostes SINDIC'!$AS174=2022,variables!$F$22))),0)</f>
        <v>0</v>
      </c>
      <c r="T174" s="11">
        <f>IF('respostes SINDIC'!S174=1,(IF('respostes SINDIC'!$AS174=2021,variables!$E$23,IF('respostes SINDIC'!$AS174=2022,variables!$F$23))),0)</f>
        <v>35</v>
      </c>
      <c r="U174" s="14">
        <f>IF('respostes SINDIC'!T174=1,(IF('respostes SINDIC'!$AS174=2021,variables!$E$24,IF('respostes SINDIC'!$AS174=2022,variables!$F$24))),0)</f>
        <v>25</v>
      </c>
      <c r="V174" s="8">
        <f>IF('respostes SINDIC'!U174=1,(IF('respostes SINDIC'!$AS174=2021,variables!$E$25,IF('respostes SINDIC'!$AS174=2022,variables!$F$25))),0)</f>
        <v>0</v>
      </c>
      <c r="W174" s="8">
        <f>IF('respostes SINDIC'!V174=1,(IF('respostes SINDIC'!$AS174=2021,variables!$E$26,IF('respostes SINDIC'!$AS174=2022,variables!$F$26))),0)</f>
        <v>5</v>
      </c>
      <c r="X174" s="8">
        <f>IF('respostes SINDIC'!W174=1,(IF('respostes SINDIC'!$AS174=2021,variables!$E$27,IF('respostes SINDIC'!$AS174=2022,variables!$F$27))),0)</f>
        <v>10</v>
      </c>
      <c r="Y174" s="11">
        <f>IF('respostes SINDIC'!X174=1,(IF('respostes SINDIC'!$AS174=2021,variables!$E$28,IF('respostes SINDIC'!$AS174=2022,variables!$F$28))),0)</f>
        <v>0</v>
      </c>
      <c r="Z174" s="11">
        <f>IF('respostes SINDIC'!Y174=1,(IF('respostes SINDIC'!$AS174=2021,variables!$E$29,IF('respostes SINDIC'!$AS174=2022,variables!$F$29))),0)</f>
        <v>30</v>
      </c>
      <c r="AA174" s="18">
        <f>IF('respostes SINDIC'!Z174=1,(IF('respostes SINDIC'!$AS174=2021,variables!$E$30,IF('respostes SINDIC'!$AS174=2022,variables!$F$30))),0)</f>
        <v>0</v>
      </c>
      <c r="AB174" s="18">
        <f>IF('respostes SINDIC'!AA174=1,(IF('respostes SINDIC'!$AS174=2021,variables!$E$31,IF('respostes SINDIC'!$AS174=2022,variables!$F$31))),0)</f>
        <v>25</v>
      </c>
      <c r="AC174" s="18">
        <f>IF('respostes SINDIC'!AB174=1,(IF('respostes SINDIC'!$AS174=2021,variables!$E$32,IF('respostes SINDIC'!$AS174=2022,variables!$F$32))),0)</f>
        <v>25</v>
      </c>
      <c r="AD174" s="18">
        <f>IF('respostes SINDIC'!AC174=1,(IF('respostes SINDIC'!$AS174=2021,variables!$E$33,IF('respostes SINDIC'!$AS174=2022,variables!$F$33))),0)</f>
        <v>0</v>
      </c>
      <c r="AE174" s="20">
        <f>IF('respostes SINDIC'!AD174=1,(IF('respostes SINDIC'!$AS174=2021,variables!$E$34,IF('respostes SINDIC'!$AS174=2022,variables!$F$34))),0)</f>
        <v>0</v>
      </c>
      <c r="AF174" s="20">
        <f>IF('respostes SINDIC'!AE174=1,(IF('respostes SINDIC'!$AS174=2021,variables!$E$35,IF('respostes SINDIC'!$AS174=2022,variables!$F$35))),0)</f>
        <v>0</v>
      </c>
      <c r="AG174" s="20">
        <f>IF('respostes SINDIC'!AF174=1,(IF('respostes SINDIC'!$AS174=2021,variables!$E$36,IF('respostes SINDIC'!$AS174=2022,variables!$F$36))),0)</f>
        <v>0</v>
      </c>
      <c r="AH174" s="20">
        <f>IF('respostes SINDIC'!AG174=1,(IF('respostes SINDIC'!$AS174=2021,variables!$E$37,IF('respostes SINDIC'!$AS174=2022,variables!$F$37))),0)</f>
        <v>0</v>
      </c>
      <c r="AI174" s="14">
        <f>IF('respostes SINDIC'!AH174=1,(IF('respostes SINDIC'!$AS174=2021,variables!$E$38,IF('respostes SINDIC'!$AS174=2022,variables!$F$38))),0)</f>
        <v>0</v>
      </c>
      <c r="AJ174" s="20">
        <f>IF('respostes SINDIC'!AI174=1,(IF('respostes SINDIC'!$AS174=2021,variables!$E$39,IF('respostes SINDIC'!$AS174=2022,variables!$F$39))),0)</f>
        <v>0</v>
      </c>
      <c r="AK174" s="14">
        <f>IF('respostes SINDIC'!AJ174=1,(IF('respostes SINDIC'!$AS174=2021,variables!$E$40,IF('respostes SINDIC'!$AS174=2022,variables!$F$40))),0)</f>
        <v>25</v>
      </c>
      <c r="AL174" s="8">
        <f>IF('respostes SINDIC'!AK174=0,(IF('respostes SINDIC'!$AS174=2021,variables!$E$41,IF('respostes SINDIC'!$AS174=2022,variables!$F$41))),0)</f>
        <v>0</v>
      </c>
      <c r="AM174" s="20">
        <f>IF('respostes SINDIC'!AL174=1,(IF('respostes SINDIC'!$AS174=2021,variables!$E$42,IF('respostes SINDIC'!$AS174=2022,variables!$F$42))),0)</f>
        <v>10</v>
      </c>
      <c r="AN174" s="11">
        <f>IF('respostes SINDIC'!AM174=1,(IF('respostes SINDIC'!$AS174=2021,variables!$E$43,IF('respostes SINDIC'!$AS174=2022,variables!$F$43))),0)</f>
        <v>0</v>
      </c>
      <c r="AO174" s="8">
        <f>IF('respostes SINDIC'!AN174=1,(IF('respostes SINDIC'!$AS174=2021,variables!$E$44,IF('respostes SINDIC'!$AS174=2022,variables!$F$44))),0)</f>
        <v>0</v>
      </c>
      <c r="AP174" s="8">
        <f>IF('respostes SINDIC'!AO174=1,(IF('respostes SINDIC'!$AS174=2021,variables!$E$45,IF('respostes SINDIC'!$AS174=2022,variables!$F$45))),0)</f>
        <v>0</v>
      </c>
      <c r="AQ174" s="20">
        <f>IF('respostes SINDIC'!AP174=1,(IF('respostes SINDIC'!$AS174=2021,variables!$E$46,IF('respostes SINDIC'!$AS174=2022,variables!$F$46))),0)</f>
        <v>0</v>
      </c>
      <c r="AT174">
        <v>2021</v>
      </c>
    </row>
    <row r="175" spans="1:46" x14ac:dyDescent="0.3">
      <c r="A175">
        <v>821530008</v>
      </c>
      <c r="B175" t="str">
        <f>VLOOKUP(A175,'ine i comarca'!$A$1:$H$367,6,0)</f>
        <v>Osona</v>
      </c>
      <c r="C175" t="s">
        <v>225</v>
      </c>
      <c r="D175" t="s">
        <v>41</v>
      </c>
      <c r="E175" t="s">
        <v>42</v>
      </c>
      <c r="F175" t="s">
        <v>48</v>
      </c>
      <c r="G175" s="8">
        <f>IF('respostes SINDIC'!F175=1,(IF('respostes SINDIC'!$AS175=2021,variables!$E$10,IF('respostes SINDIC'!$AS175=2022,variables!$F$10))),0)</f>
        <v>7.5</v>
      </c>
      <c r="H175" s="8">
        <f>IF('respostes SINDIC'!G175=1,(IF('respostes SINDIC'!$AS175=2021,variables!$E$11,IF('respostes SINDIC'!$AS175=2022,variables!$F$11))),0)</f>
        <v>7.5</v>
      </c>
      <c r="I175" s="14">
        <f>IF('respostes SINDIC'!H175=1,(IF('respostes SINDIC'!$AS175=2021,variables!$E$12,IF('respostes SINDIC'!$AS175=2022,variables!$F$12))),0)</f>
        <v>25</v>
      </c>
      <c r="J175" s="11">
        <f>IF('respostes SINDIC'!I175=1,(IF('respostes SINDIC'!$AS175=2021,variables!$E$13,IF('respostes SINDIC'!$AS175=2022,variables!$F$13))),0)</f>
        <v>2.5</v>
      </c>
      <c r="K175" s="11">
        <f>IF('respostes SINDIC'!J175=1,(IF('respostes SINDIC'!$AS175=2021,variables!$E$14,IF('respostes SINDIC'!$AS175=2022,variables!$F$14))),0)</f>
        <v>0</v>
      </c>
      <c r="L175" s="11">
        <f>IF('respostes SINDIC'!K175=1,(IF('respostes SINDIC'!$AS175=2021,variables!$E$15,IF('respostes SINDIC'!$AS175=2022,variables!$F$15))),0)</f>
        <v>0</v>
      </c>
      <c r="M175" s="11">
        <f>IF('respostes SINDIC'!L175=1,(IF('respostes SINDIC'!$AS175=2021,variables!$E$16,IF('respostes SINDIC'!$AS175=2022,variables!$F$16))),0)</f>
        <v>0</v>
      </c>
      <c r="N175" s="11">
        <f>IF('respostes SINDIC'!M175=1,(IF('respostes SINDIC'!$AS175=2021,variables!$E$17,IF('respostes SINDIC'!$AS175=2022,variables!$F$17))),0)</f>
        <v>0</v>
      </c>
      <c r="O175" s="11">
        <f>IF('respostes SINDIC'!N175="Dintre de termini",(IF('respostes SINDIC'!$AS175=2021,variables!$E$18,IF('respostes SINDIC'!$AS175=2022,variables!$F$18))),0)</f>
        <v>20</v>
      </c>
      <c r="P175" s="16">
        <f>IF('respostes SINDIC'!O175="Null",0,(IF('respostes SINDIC'!$AS175=2021,variables!$E$20,IF('respostes SINDIC'!$AS175=2022,variables!$F$20))))</f>
        <v>25</v>
      </c>
      <c r="Q175" s="16">
        <f>IF('respostes SINDIC'!P175=1,(IF('respostes SINDIC'!$AS175=2021,variables!$E$20,IF('respostes SINDIC'!$AS175=2022,variables!$F$20))),0)</f>
        <v>25</v>
      </c>
      <c r="R175" s="16">
        <f>IF('respostes SINDIC'!Q175=1,(IF('respostes SINDIC'!$AS175=2021,variables!$E$21,IF('respostes SINDIC'!$AS175=2022,variables!$F$21))),0)</f>
        <v>0</v>
      </c>
      <c r="S175" s="16">
        <f>IF('respostes SINDIC'!R175=1,(IF('respostes SINDIC'!$AS175=2021,variables!$E$22,IF('respostes SINDIC'!$AS175=2022,variables!$F$22))),0)</f>
        <v>0</v>
      </c>
      <c r="T175" s="11">
        <f>IF('respostes SINDIC'!S175=1,(IF('respostes SINDIC'!$AS175=2021,variables!$E$23,IF('respostes SINDIC'!$AS175=2022,variables!$F$23))),0)</f>
        <v>35</v>
      </c>
      <c r="U175" s="14">
        <f>IF('respostes SINDIC'!T175=1,(IF('respostes SINDIC'!$AS175=2021,variables!$E$24,IF('respostes SINDIC'!$AS175=2022,variables!$F$24))),0)</f>
        <v>25</v>
      </c>
      <c r="V175" s="8">
        <f>IF('respostes SINDIC'!U175=1,(IF('respostes SINDIC'!$AS175=2021,variables!$E$25,IF('respostes SINDIC'!$AS175=2022,variables!$F$25))),0)</f>
        <v>20</v>
      </c>
      <c r="W175" s="8">
        <f>IF('respostes SINDIC'!V175=1,(IF('respostes SINDIC'!$AS175=2021,variables!$E$26,IF('respostes SINDIC'!$AS175=2022,variables!$F$26))),0)</f>
        <v>5</v>
      </c>
      <c r="X175" s="8">
        <f>IF('respostes SINDIC'!W175=1,(IF('respostes SINDIC'!$AS175=2021,variables!$E$27,IF('respostes SINDIC'!$AS175=2022,variables!$F$27))),0)</f>
        <v>10</v>
      </c>
      <c r="Y175" s="11">
        <f>IF('respostes SINDIC'!X175=1,(IF('respostes SINDIC'!$AS175=2021,variables!$E$28,IF('respostes SINDIC'!$AS175=2022,variables!$F$28))),0)</f>
        <v>0</v>
      </c>
      <c r="Z175" s="11">
        <f>IF('respostes SINDIC'!Y175=1,(IF('respostes SINDIC'!$AS175=2021,variables!$E$29,IF('respostes SINDIC'!$AS175=2022,variables!$F$29))),0)</f>
        <v>30</v>
      </c>
      <c r="AA175" s="18">
        <f>IF('respostes SINDIC'!Z175=1,(IF('respostes SINDIC'!$AS175=2021,variables!$E$30,IF('respostes SINDIC'!$AS175=2022,variables!$F$30))),0)</f>
        <v>25</v>
      </c>
      <c r="AB175" s="18">
        <f>IF('respostes SINDIC'!AA175=1,(IF('respostes SINDIC'!$AS175=2021,variables!$E$31,IF('respostes SINDIC'!$AS175=2022,variables!$F$31))),0)</f>
        <v>25</v>
      </c>
      <c r="AC175" s="18">
        <f>IF('respostes SINDIC'!AB175=1,(IF('respostes SINDIC'!$AS175=2021,variables!$E$32,IF('respostes SINDIC'!$AS175=2022,variables!$F$32))),0)</f>
        <v>25</v>
      </c>
      <c r="AD175" s="18">
        <f>IF('respostes SINDIC'!AC175=1,(IF('respostes SINDIC'!$AS175=2021,variables!$E$33,IF('respostes SINDIC'!$AS175=2022,variables!$F$33))),0)</f>
        <v>0</v>
      </c>
      <c r="AE175" s="20">
        <f>IF('respostes SINDIC'!AD175=1,(IF('respostes SINDIC'!$AS175=2021,variables!$E$34,IF('respostes SINDIC'!$AS175=2022,variables!$F$34))),0)</f>
        <v>0</v>
      </c>
      <c r="AF175" s="20">
        <f>IF('respostes SINDIC'!AE175=1,(IF('respostes SINDIC'!$AS175=2021,variables!$E$35,IF('respostes SINDIC'!$AS175=2022,variables!$F$35))),0)</f>
        <v>0</v>
      </c>
      <c r="AG175" s="20">
        <f>IF('respostes SINDIC'!AF175=1,(IF('respostes SINDIC'!$AS175=2021,variables!$E$36,IF('respostes SINDIC'!$AS175=2022,variables!$F$36))),0)</f>
        <v>0</v>
      </c>
      <c r="AH175" s="20">
        <f>IF('respostes SINDIC'!AG175=1,(IF('respostes SINDIC'!$AS175=2021,variables!$E$37,IF('respostes SINDIC'!$AS175=2022,variables!$F$37))),0)</f>
        <v>0</v>
      </c>
      <c r="AI175" s="14">
        <f>IF('respostes SINDIC'!AH175=1,(IF('respostes SINDIC'!$AS175=2021,variables!$E$38,IF('respostes SINDIC'!$AS175=2022,variables!$F$38))),0)</f>
        <v>25</v>
      </c>
      <c r="AJ175" s="20">
        <f>IF('respostes SINDIC'!AI175=1,(IF('respostes SINDIC'!$AS175=2021,variables!$E$39,IF('respostes SINDIC'!$AS175=2022,variables!$F$39))),0)</f>
        <v>0</v>
      </c>
      <c r="AK175" s="14">
        <f>IF('respostes SINDIC'!AJ175=1,(IF('respostes SINDIC'!$AS175=2021,variables!$E$40,IF('respostes SINDIC'!$AS175=2022,variables!$F$40))),0)</f>
        <v>25</v>
      </c>
      <c r="AL175" s="8">
        <f>IF('respostes SINDIC'!AK175=0,(IF('respostes SINDIC'!$AS175=2021,variables!$E$41,IF('respostes SINDIC'!$AS175=2022,variables!$F$41))),0)</f>
        <v>20</v>
      </c>
      <c r="AM175" s="20">
        <f>IF('respostes SINDIC'!AL175=1,(IF('respostes SINDIC'!$AS175=2021,variables!$E$42,IF('respostes SINDIC'!$AS175=2022,variables!$F$42))),0)</f>
        <v>10</v>
      </c>
      <c r="AN175" s="11">
        <f>IF('respostes SINDIC'!AM175=1,(IF('respostes SINDIC'!$AS175=2021,variables!$E$43,IF('respostes SINDIC'!$AS175=2022,variables!$F$43))),0)</f>
        <v>0</v>
      </c>
      <c r="AO175" s="8">
        <f>IF('respostes SINDIC'!AN175=1,(IF('respostes SINDIC'!$AS175=2021,variables!$E$44,IF('respostes SINDIC'!$AS175=2022,variables!$F$44))),0)</f>
        <v>0</v>
      </c>
      <c r="AP175" s="8">
        <f>IF('respostes SINDIC'!AO175=1,(IF('respostes SINDIC'!$AS175=2021,variables!$E$45,IF('respostes SINDIC'!$AS175=2022,variables!$F$45))),0)</f>
        <v>0</v>
      </c>
      <c r="AQ175" s="20">
        <f>IF('respostes SINDIC'!AP175=1,(IF('respostes SINDIC'!$AS175=2021,variables!$E$46,IF('respostes SINDIC'!$AS175=2022,variables!$F$46))),0)</f>
        <v>0</v>
      </c>
      <c r="AT175">
        <v>2021</v>
      </c>
    </row>
    <row r="176" spans="1:46" x14ac:dyDescent="0.3">
      <c r="A176">
        <v>819390004</v>
      </c>
      <c r="B176" t="str">
        <f>VLOOKUP(A176,'ine i comarca'!$A$1:$H$367,6,0)</f>
        <v>Maresme</v>
      </c>
      <c r="C176" t="s">
        <v>226</v>
      </c>
      <c r="D176" t="s">
        <v>41</v>
      </c>
      <c r="E176" t="s">
        <v>42</v>
      </c>
      <c r="F176" t="s">
        <v>48</v>
      </c>
      <c r="G176" s="8">
        <f>IF('respostes SINDIC'!F176=1,(IF('respostes SINDIC'!$AS176=2021,variables!$E$10,IF('respostes SINDIC'!$AS176=2022,variables!$F$10))),0)</f>
        <v>7.5</v>
      </c>
      <c r="H176" s="8">
        <f>IF('respostes SINDIC'!G176=1,(IF('respostes SINDIC'!$AS176=2021,variables!$E$11,IF('respostes SINDIC'!$AS176=2022,variables!$F$11))),0)</f>
        <v>0</v>
      </c>
      <c r="I176" s="14">
        <f>IF('respostes SINDIC'!H176=1,(IF('respostes SINDIC'!$AS176=2021,variables!$E$12,IF('respostes SINDIC'!$AS176=2022,variables!$F$12))),0)</f>
        <v>25</v>
      </c>
      <c r="J176" s="11">
        <f>IF('respostes SINDIC'!I176=1,(IF('respostes SINDIC'!$AS176=2021,variables!$E$13,IF('respostes SINDIC'!$AS176=2022,variables!$F$13))),0)</f>
        <v>2.5</v>
      </c>
      <c r="K176" s="11">
        <f>IF('respostes SINDIC'!J176=1,(IF('respostes SINDIC'!$AS176=2021,variables!$E$14,IF('respostes SINDIC'!$AS176=2022,variables!$F$14))),0)</f>
        <v>0</v>
      </c>
      <c r="L176" s="11">
        <f>IF('respostes SINDIC'!K176=1,(IF('respostes SINDIC'!$AS176=2021,variables!$E$15,IF('respostes SINDIC'!$AS176=2022,variables!$F$15))),0)</f>
        <v>0</v>
      </c>
      <c r="M176" s="11">
        <f>IF('respostes SINDIC'!L176=1,(IF('respostes SINDIC'!$AS176=2021,variables!$E$16,IF('respostes SINDIC'!$AS176=2022,variables!$F$16))),0)</f>
        <v>0</v>
      </c>
      <c r="N176" s="11">
        <f>IF('respostes SINDIC'!M176=1,(IF('respostes SINDIC'!$AS176=2021,variables!$E$17,IF('respostes SINDIC'!$AS176=2022,variables!$F$17))),0)</f>
        <v>0</v>
      </c>
      <c r="O176" s="11">
        <f>IF('respostes SINDIC'!N176="Dintre de termini",(IF('respostes SINDIC'!$AS176=2021,variables!$E$18,IF('respostes SINDIC'!$AS176=2022,variables!$F$18))),0)</f>
        <v>20</v>
      </c>
      <c r="P176" s="16">
        <f>IF('respostes SINDIC'!O176="Null",0,(IF('respostes SINDIC'!$AS176=2021,variables!$E$20,IF('respostes SINDIC'!$AS176=2022,variables!$F$20))))</f>
        <v>25</v>
      </c>
      <c r="Q176" s="16">
        <f>IF('respostes SINDIC'!P176=1,(IF('respostes SINDIC'!$AS176=2021,variables!$E$20,IF('respostes SINDIC'!$AS176=2022,variables!$F$20))),0)</f>
        <v>25</v>
      </c>
      <c r="R176" s="16">
        <f>IF('respostes SINDIC'!Q176=1,(IF('respostes SINDIC'!$AS176=2021,variables!$E$21,IF('respostes SINDIC'!$AS176=2022,variables!$F$21))),0)</f>
        <v>0</v>
      </c>
      <c r="S176" s="16">
        <f>IF('respostes SINDIC'!R176=1,(IF('respostes SINDIC'!$AS176=2021,variables!$E$22,IF('respostes SINDIC'!$AS176=2022,variables!$F$22))),0)</f>
        <v>0</v>
      </c>
      <c r="T176" s="11">
        <f>IF('respostes SINDIC'!S176=1,(IF('respostes SINDIC'!$AS176=2021,variables!$E$23,IF('respostes SINDIC'!$AS176=2022,variables!$F$23))),0)</f>
        <v>35</v>
      </c>
      <c r="U176" s="14">
        <f>IF('respostes SINDIC'!T176=1,(IF('respostes SINDIC'!$AS176=2021,variables!$E$24,IF('respostes SINDIC'!$AS176=2022,variables!$F$24))),0)</f>
        <v>25</v>
      </c>
      <c r="V176" s="8">
        <f>IF('respostes SINDIC'!U176=1,(IF('respostes SINDIC'!$AS176=2021,variables!$E$25,IF('respostes SINDIC'!$AS176=2022,variables!$F$25))),0)</f>
        <v>0</v>
      </c>
      <c r="W176" s="8">
        <f>IF('respostes SINDIC'!V176=1,(IF('respostes SINDIC'!$AS176=2021,variables!$E$26,IF('respostes SINDIC'!$AS176=2022,variables!$F$26))),0)</f>
        <v>5</v>
      </c>
      <c r="X176" s="8">
        <f>IF('respostes SINDIC'!W176=1,(IF('respostes SINDIC'!$AS176=2021,variables!$E$27,IF('respostes SINDIC'!$AS176=2022,variables!$F$27))),0)</f>
        <v>10</v>
      </c>
      <c r="Y176" s="11">
        <f>IF('respostes SINDIC'!X176=1,(IF('respostes SINDIC'!$AS176=2021,variables!$E$28,IF('respostes SINDIC'!$AS176=2022,variables!$F$28))),0)</f>
        <v>0</v>
      </c>
      <c r="Z176" s="11">
        <f>IF('respostes SINDIC'!Y176=1,(IF('respostes SINDIC'!$AS176=2021,variables!$E$29,IF('respostes SINDIC'!$AS176=2022,variables!$F$29))),0)</f>
        <v>30</v>
      </c>
      <c r="AA176" s="18">
        <f>IF('respostes SINDIC'!Z176=1,(IF('respostes SINDIC'!$AS176=2021,variables!$E$30,IF('respostes SINDIC'!$AS176=2022,variables!$F$30))),0)</f>
        <v>25</v>
      </c>
      <c r="AB176" s="18">
        <f>IF('respostes SINDIC'!AA176=1,(IF('respostes SINDIC'!$AS176=2021,variables!$E$31,IF('respostes SINDIC'!$AS176=2022,variables!$F$31))),0)</f>
        <v>0</v>
      </c>
      <c r="AC176" s="18">
        <f>IF('respostes SINDIC'!AB176=1,(IF('respostes SINDIC'!$AS176=2021,variables!$E$32,IF('respostes SINDIC'!$AS176=2022,variables!$F$32))),0)</f>
        <v>0</v>
      </c>
      <c r="AD176" s="18">
        <f>IF('respostes SINDIC'!AC176=1,(IF('respostes SINDIC'!$AS176=2021,variables!$E$33,IF('respostes SINDIC'!$AS176=2022,variables!$F$33))),0)</f>
        <v>0</v>
      </c>
      <c r="AE176" s="20">
        <f>IF('respostes SINDIC'!AD176=1,(IF('respostes SINDIC'!$AS176=2021,variables!$E$34,IF('respostes SINDIC'!$AS176=2022,variables!$F$34))),0)</f>
        <v>0</v>
      </c>
      <c r="AF176" s="20">
        <f>IF('respostes SINDIC'!AE176=1,(IF('respostes SINDIC'!$AS176=2021,variables!$E$35,IF('respostes SINDIC'!$AS176=2022,variables!$F$35))),0)</f>
        <v>0</v>
      </c>
      <c r="AG176" s="20">
        <f>IF('respostes SINDIC'!AF176=1,(IF('respostes SINDIC'!$AS176=2021,variables!$E$36,IF('respostes SINDIC'!$AS176=2022,variables!$F$36))),0)</f>
        <v>0</v>
      </c>
      <c r="AH176" s="20">
        <f>IF('respostes SINDIC'!AG176=1,(IF('respostes SINDIC'!$AS176=2021,variables!$E$37,IF('respostes SINDIC'!$AS176=2022,variables!$F$37))),0)</f>
        <v>0</v>
      </c>
      <c r="AI176" s="14">
        <f>IF('respostes SINDIC'!AH176=1,(IF('respostes SINDIC'!$AS176=2021,variables!$E$38,IF('respostes SINDIC'!$AS176=2022,variables!$F$38))),0)</f>
        <v>25</v>
      </c>
      <c r="AJ176" s="20">
        <f>IF('respostes SINDIC'!AI176=1,(IF('respostes SINDIC'!$AS176=2021,variables!$E$39,IF('respostes SINDIC'!$AS176=2022,variables!$F$39))),0)</f>
        <v>0</v>
      </c>
      <c r="AK176" s="14">
        <f>IF('respostes SINDIC'!AJ176=1,(IF('respostes SINDIC'!$AS176=2021,variables!$E$40,IF('respostes SINDIC'!$AS176=2022,variables!$F$40))),0)</f>
        <v>25</v>
      </c>
      <c r="AL176" s="8">
        <f>IF('respostes SINDIC'!AK176=0,(IF('respostes SINDIC'!$AS176=2021,variables!$E$41,IF('respostes SINDIC'!$AS176=2022,variables!$F$41))),0)</f>
        <v>0</v>
      </c>
      <c r="AM176" s="20">
        <f>IF('respostes SINDIC'!AL176=1,(IF('respostes SINDIC'!$AS176=2021,variables!$E$42,IF('respostes SINDIC'!$AS176=2022,variables!$F$42))),0)</f>
        <v>10</v>
      </c>
      <c r="AN176" s="11">
        <f>IF('respostes SINDIC'!AM176=1,(IF('respostes SINDIC'!$AS176=2021,variables!$E$43,IF('respostes SINDIC'!$AS176=2022,variables!$F$43))),0)</f>
        <v>0</v>
      </c>
      <c r="AO176" s="8">
        <f>IF('respostes SINDIC'!AN176=1,(IF('respostes SINDIC'!$AS176=2021,variables!$E$44,IF('respostes SINDIC'!$AS176=2022,variables!$F$44))),0)</f>
        <v>0</v>
      </c>
      <c r="AP176" s="8">
        <f>IF('respostes SINDIC'!AO176=1,(IF('respostes SINDIC'!$AS176=2021,variables!$E$45,IF('respostes SINDIC'!$AS176=2022,variables!$F$45))),0)</f>
        <v>0</v>
      </c>
      <c r="AQ176" s="20">
        <f>IF('respostes SINDIC'!AP176=1,(IF('respostes SINDIC'!$AS176=2021,variables!$E$46,IF('respostes SINDIC'!$AS176=2022,variables!$F$46))),0)</f>
        <v>0</v>
      </c>
      <c r="AT176">
        <v>2021</v>
      </c>
    </row>
    <row r="177" spans="1:46" x14ac:dyDescent="0.3">
      <c r="A177">
        <v>821880001</v>
      </c>
      <c r="B177" t="str">
        <f>VLOOKUP(A177,'ine i comarca'!$A$1:$H$367,6,0)</f>
        <v>Bages</v>
      </c>
      <c r="C177" t="s">
        <v>227</v>
      </c>
      <c r="D177" t="s">
        <v>41</v>
      </c>
      <c r="E177" t="s">
        <v>42</v>
      </c>
      <c r="F177" t="s">
        <v>43</v>
      </c>
      <c r="G177" s="8">
        <f>IF('respostes SINDIC'!F177=1,(IF('respostes SINDIC'!$AS177=2021,variables!$E$10,IF('respostes SINDIC'!$AS177=2022,variables!$F$10))),0)</f>
        <v>7.5</v>
      </c>
      <c r="H177" s="8">
        <f>IF('respostes SINDIC'!G177=1,(IF('respostes SINDIC'!$AS177=2021,variables!$E$11,IF('respostes SINDIC'!$AS177=2022,variables!$F$11))),0)</f>
        <v>7.5</v>
      </c>
      <c r="I177" s="14">
        <f>IF('respostes SINDIC'!H177=1,(IF('respostes SINDIC'!$AS177=2021,variables!$E$12,IF('respostes SINDIC'!$AS177=2022,variables!$F$12))),0)</f>
        <v>25</v>
      </c>
      <c r="J177" s="11">
        <f>IF('respostes SINDIC'!I177=1,(IF('respostes SINDIC'!$AS177=2021,variables!$E$13,IF('respostes SINDIC'!$AS177=2022,variables!$F$13))),0)</f>
        <v>2.5</v>
      </c>
      <c r="K177" s="11">
        <f>IF('respostes SINDIC'!J177=1,(IF('respostes SINDIC'!$AS177=2021,variables!$E$14,IF('respostes SINDIC'!$AS177=2022,variables!$F$14))),0)</f>
        <v>0</v>
      </c>
      <c r="L177" s="11">
        <f>IF('respostes SINDIC'!K177=1,(IF('respostes SINDIC'!$AS177=2021,variables!$E$15,IF('respostes SINDIC'!$AS177=2022,variables!$F$15))),0)</f>
        <v>0</v>
      </c>
      <c r="M177" s="11">
        <f>IF('respostes SINDIC'!L177=1,(IF('respostes SINDIC'!$AS177=2021,variables!$E$16,IF('respostes SINDIC'!$AS177=2022,variables!$F$16))),0)</f>
        <v>0</v>
      </c>
      <c r="N177" s="11">
        <f>IF('respostes SINDIC'!M177=1,(IF('respostes SINDIC'!$AS177=2021,variables!$E$17,IF('respostes SINDIC'!$AS177=2022,variables!$F$17))),0)</f>
        <v>0</v>
      </c>
      <c r="O177" s="11">
        <f>IF('respostes SINDIC'!N177="Dintre de termini",(IF('respostes SINDIC'!$AS177=2021,variables!$E$18,IF('respostes SINDIC'!$AS177=2022,variables!$F$18))),0)</f>
        <v>0</v>
      </c>
      <c r="P177" s="16">
        <f>IF('respostes SINDIC'!O177="Null",0,(IF('respostes SINDIC'!$AS177=2021,variables!$E$20,IF('respostes SINDIC'!$AS177=2022,variables!$F$20))))</f>
        <v>25</v>
      </c>
      <c r="Q177" s="16">
        <f>IF('respostes SINDIC'!P177=1,(IF('respostes SINDIC'!$AS177=2021,variables!$E$20,IF('respostes SINDIC'!$AS177=2022,variables!$F$20))),0)</f>
        <v>25</v>
      </c>
      <c r="R177" s="16">
        <f>IF('respostes SINDIC'!Q177=1,(IF('respostes SINDIC'!$AS177=2021,variables!$E$21,IF('respostes SINDIC'!$AS177=2022,variables!$F$21))),0)</f>
        <v>0</v>
      </c>
      <c r="S177" s="16">
        <f>IF('respostes SINDIC'!R177=1,(IF('respostes SINDIC'!$AS177=2021,variables!$E$22,IF('respostes SINDIC'!$AS177=2022,variables!$F$22))),0)</f>
        <v>0</v>
      </c>
      <c r="T177" s="11">
        <f>IF('respostes SINDIC'!S177=1,(IF('respostes SINDIC'!$AS177=2021,variables!$E$23,IF('respostes SINDIC'!$AS177=2022,variables!$F$23))),0)</f>
        <v>35</v>
      </c>
      <c r="U177" s="14">
        <f>IF('respostes SINDIC'!T177=1,(IF('respostes SINDIC'!$AS177=2021,variables!$E$24,IF('respostes SINDIC'!$AS177=2022,variables!$F$24))),0)</f>
        <v>25</v>
      </c>
      <c r="V177" s="8">
        <f>IF('respostes SINDIC'!U177=1,(IF('respostes SINDIC'!$AS177=2021,variables!$E$25,IF('respostes SINDIC'!$AS177=2022,variables!$F$25))),0)</f>
        <v>20</v>
      </c>
      <c r="W177" s="8">
        <f>IF('respostes SINDIC'!V177=1,(IF('respostes SINDIC'!$AS177=2021,variables!$E$26,IF('respostes SINDIC'!$AS177=2022,variables!$F$26))),0)</f>
        <v>5</v>
      </c>
      <c r="X177" s="8">
        <f>IF('respostes SINDIC'!W177=1,(IF('respostes SINDIC'!$AS177=2021,variables!$E$27,IF('respostes SINDIC'!$AS177=2022,variables!$F$27))),0)</f>
        <v>10</v>
      </c>
      <c r="Y177" s="11">
        <f>IF('respostes SINDIC'!X177=1,(IF('respostes SINDIC'!$AS177=2021,variables!$E$28,IF('respostes SINDIC'!$AS177=2022,variables!$F$28))),0)</f>
        <v>0</v>
      </c>
      <c r="Z177" s="11">
        <f>IF('respostes SINDIC'!Y177=1,(IF('respostes SINDIC'!$AS177=2021,variables!$E$29,IF('respostes SINDIC'!$AS177=2022,variables!$F$29))),0)</f>
        <v>30</v>
      </c>
      <c r="AA177" s="18">
        <f>IF('respostes SINDIC'!Z177=1,(IF('respostes SINDIC'!$AS177=2021,variables!$E$30,IF('respostes SINDIC'!$AS177=2022,variables!$F$30))),0)</f>
        <v>25</v>
      </c>
      <c r="AB177" s="18">
        <f>IF('respostes SINDIC'!AA177=1,(IF('respostes SINDIC'!$AS177=2021,variables!$E$31,IF('respostes SINDIC'!$AS177=2022,variables!$F$31))),0)</f>
        <v>0</v>
      </c>
      <c r="AC177" s="18">
        <f>IF('respostes SINDIC'!AB177=1,(IF('respostes SINDIC'!$AS177=2021,variables!$E$32,IF('respostes SINDIC'!$AS177=2022,variables!$F$32))),0)</f>
        <v>25</v>
      </c>
      <c r="AD177" s="18">
        <f>IF('respostes SINDIC'!AC177=1,(IF('respostes SINDIC'!$AS177=2021,variables!$E$33,IF('respostes SINDIC'!$AS177=2022,variables!$F$33))),0)</f>
        <v>0</v>
      </c>
      <c r="AE177" s="20">
        <f>IF('respostes SINDIC'!AD177=1,(IF('respostes SINDIC'!$AS177=2021,variables!$E$34,IF('respostes SINDIC'!$AS177=2022,variables!$F$34))),0)</f>
        <v>0</v>
      </c>
      <c r="AF177" s="20">
        <f>IF('respostes SINDIC'!AE177=1,(IF('respostes SINDIC'!$AS177=2021,variables!$E$35,IF('respostes SINDIC'!$AS177=2022,variables!$F$35))),0)</f>
        <v>0</v>
      </c>
      <c r="AG177" s="20">
        <f>IF('respostes SINDIC'!AF177=1,(IF('respostes SINDIC'!$AS177=2021,variables!$E$36,IF('respostes SINDIC'!$AS177=2022,variables!$F$36))),0)</f>
        <v>0</v>
      </c>
      <c r="AH177" s="20">
        <f>IF('respostes SINDIC'!AG177=1,(IF('respostes SINDIC'!$AS177=2021,variables!$E$37,IF('respostes SINDIC'!$AS177=2022,variables!$F$37))),0)</f>
        <v>0</v>
      </c>
      <c r="AI177" s="14">
        <f>IF('respostes SINDIC'!AH177=1,(IF('respostes SINDIC'!$AS177=2021,variables!$E$38,IF('respostes SINDIC'!$AS177=2022,variables!$F$38))),0)</f>
        <v>25</v>
      </c>
      <c r="AJ177" s="20">
        <f>IF('respostes SINDIC'!AI177=1,(IF('respostes SINDIC'!$AS177=2021,variables!$E$39,IF('respostes SINDIC'!$AS177=2022,variables!$F$39))),0)</f>
        <v>20</v>
      </c>
      <c r="AK177" s="14">
        <f>IF('respostes SINDIC'!AJ177=1,(IF('respostes SINDIC'!$AS177=2021,variables!$E$40,IF('respostes SINDIC'!$AS177=2022,variables!$F$40))),0)</f>
        <v>25</v>
      </c>
      <c r="AL177" s="8">
        <f>IF('respostes SINDIC'!AK177=0,(IF('respostes SINDIC'!$AS177=2021,variables!$E$41,IF('respostes SINDIC'!$AS177=2022,variables!$F$41))),0)</f>
        <v>0</v>
      </c>
      <c r="AM177" s="20">
        <f>IF('respostes SINDIC'!AL177=1,(IF('respostes SINDIC'!$AS177=2021,variables!$E$42,IF('respostes SINDIC'!$AS177=2022,variables!$F$42))),0)</f>
        <v>10</v>
      </c>
      <c r="AN177" s="11">
        <f>IF('respostes SINDIC'!AM177=1,(IF('respostes SINDIC'!$AS177=2021,variables!$E$43,IF('respostes SINDIC'!$AS177=2022,variables!$F$43))),0)</f>
        <v>0</v>
      </c>
      <c r="AO177" s="8">
        <f>IF('respostes SINDIC'!AN177=1,(IF('respostes SINDIC'!$AS177=2021,variables!$E$44,IF('respostes SINDIC'!$AS177=2022,variables!$F$44))),0)</f>
        <v>0</v>
      </c>
      <c r="AP177" s="8">
        <f>IF('respostes SINDIC'!AO177=1,(IF('respostes SINDIC'!$AS177=2021,variables!$E$45,IF('respostes SINDIC'!$AS177=2022,variables!$F$45))),0)</f>
        <v>0</v>
      </c>
      <c r="AQ177" s="20">
        <f>IF('respostes SINDIC'!AP177=1,(IF('respostes SINDIC'!$AS177=2021,variables!$E$46,IF('respostes SINDIC'!$AS177=2022,variables!$F$46))),0)</f>
        <v>0</v>
      </c>
      <c r="AT177">
        <v>2021</v>
      </c>
    </row>
    <row r="178" spans="1:46" x14ac:dyDescent="0.3">
      <c r="A178">
        <v>821720002</v>
      </c>
      <c r="B178" t="str">
        <f>VLOOKUP(A178,'ine i comarca'!$A$1:$H$367,6,0)</f>
        <v>Baix Llobregat</v>
      </c>
      <c r="C178" t="s">
        <v>228</v>
      </c>
      <c r="D178" t="s">
        <v>41</v>
      </c>
      <c r="E178" t="s">
        <v>42</v>
      </c>
      <c r="F178" t="s">
        <v>68</v>
      </c>
      <c r="G178" s="8">
        <f>IF('respostes SINDIC'!F178=1,(IF('respostes SINDIC'!$AS178=2021,variables!$E$10,IF('respostes SINDIC'!$AS178=2022,variables!$F$10))),0)</f>
        <v>7.5</v>
      </c>
      <c r="H178" s="8">
        <f>IF('respostes SINDIC'!G178=1,(IF('respostes SINDIC'!$AS178=2021,variables!$E$11,IF('respostes SINDIC'!$AS178=2022,variables!$F$11))),0)</f>
        <v>7.5</v>
      </c>
      <c r="I178" s="14">
        <f>IF('respostes SINDIC'!H178=1,(IF('respostes SINDIC'!$AS178=2021,variables!$E$12,IF('respostes SINDIC'!$AS178=2022,variables!$F$12))),0)</f>
        <v>25</v>
      </c>
      <c r="J178" s="11">
        <f>IF('respostes SINDIC'!I178=1,(IF('respostes SINDIC'!$AS178=2021,variables!$E$13,IF('respostes SINDIC'!$AS178=2022,variables!$F$13))),0)</f>
        <v>2.5</v>
      </c>
      <c r="K178" s="11">
        <f>IF('respostes SINDIC'!J178=1,(IF('respostes SINDIC'!$AS178=2021,variables!$E$14,IF('respostes SINDIC'!$AS178=2022,variables!$F$14))),0)</f>
        <v>0</v>
      </c>
      <c r="L178" s="11">
        <f>IF('respostes SINDIC'!K178=1,(IF('respostes SINDIC'!$AS178=2021,variables!$E$15,IF('respostes SINDIC'!$AS178=2022,variables!$F$15))),0)</f>
        <v>0</v>
      </c>
      <c r="M178" s="11">
        <f>IF('respostes SINDIC'!L178=1,(IF('respostes SINDIC'!$AS178=2021,variables!$E$16,IF('respostes SINDIC'!$AS178=2022,variables!$F$16))),0)</f>
        <v>0</v>
      </c>
      <c r="N178" s="11">
        <f>IF('respostes SINDIC'!M178=1,(IF('respostes SINDIC'!$AS178=2021,variables!$E$17,IF('respostes SINDIC'!$AS178=2022,variables!$F$17))),0)</f>
        <v>0</v>
      </c>
      <c r="O178" s="11">
        <f>IF('respostes SINDIC'!N178="Dintre de termini",(IF('respostes SINDIC'!$AS178=2021,variables!$E$18,IF('respostes SINDIC'!$AS178=2022,variables!$F$18))),0)</f>
        <v>20</v>
      </c>
      <c r="P178" s="16">
        <f>IF('respostes SINDIC'!O178="Null",0,(IF('respostes SINDIC'!$AS178=2021,variables!$E$20,IF('respostes SINDIC'!$AS178=2022,variables!$F$20))))</f>
        <v>25</v>
      </c>
      <c r="Q178" s="16">
        <f>IF('respostes SINDIC'!P178=1,(IF('respostes SINDIC'!$AS178=2021,variables!$E$20,IF('respostes SINDIC'!$AS178=2022,variables!$F$20))),0)</f>
        <v>25</v>
      </c>
      <c r="R178" s="16">
        <f>IF('respostes SINDIC'!Q178=1,(IF('respostes SINDIC'!$AS178=2021,variables!$E$21,IF('respostes SINDIC'!$AS178=2022,variables!$F$21))),0)</f>
        <v>0</v>
      </c>
      <c r="S178" s="16">
        <f>IF('respostes SINDIC'!R178=1,(IF('respostes SINDIC'!$AS178=2021,variables!$E$22,IF('respostes SINDIC'!$AS178=2022,variables!$F$22))),0)</f>
        <v>0</v>
      </c>
      <c r="T178" s="11">
        <f>IF('respostes SINDIC'!S178=1,(IF('respostes SINDIC'!$AS178=2021,variables!$E$23,IF('respostes SINDIC'!$AS178=2022,variables!$F$23))),0)</f>
        <v>35</v>
      </c>
      <c r="U178" s="14">
        <f>IF('respostes SINDIC'!T178=1,(IF('respostes SINDIC'!$AS178=2021,variables!$E$24,IF('respostes SINDIC'!$AS178=2022,variables!$F$24))),0)</f>
        <v>25</v>
      </c>
      <c r="V178" s="8">
        <f>IF('respostes SINDIC'!U178=1,(IF('respostes SINDIC'!$AS178=2021,variables!$E$25,IF('respostes SINDIC'!$AS178=2022,variables!$F$25))),0)</f>
        <v>20</v>
      </c>
      <c r="W178" s="8">
        <f>IF('respostes SINDIC'!V178=1,(IF('respostes SINDIC'!$AS178=2021,variables!$E$26,IF('respostes SINDIC'!$AS178=2022,variables!$F$26))),0)</f>
        <v>5</v>
      </c>
      <c r="X178" s="8">
        <f>IF('respostes SINDIC'!W178=1,(IF('respostes SINDIC'!$AS178=2021,variables!$E$27,IF('respostes SINDIC'!$AS178=2022,variables!$F$27))),0)</f>
        <v>10</v>
      </c>
      <c r="Y178" s="11">
        <f>IF('respostes SINDIC'!X178=1,(IF('respostes SINDIC'!$AS178=2021,variables!$E$28,IF('respostes SINDIC'!$AS178=2022,variables!$F$28))),0)</f>
        <v>0</v>
      </c>
      <c r="Z178" s="11">
        <f>IF('respostes SINDIC'!Y178=1,(IF('respostes SINDIC'!$AS178=2021,variables!$E$29,IF('respostes SINDIC'!$AS178=2022,variables!$F$29))),0)</f>
        <v>30</v>
      </c>
      <c r="AA178" s="18">
        <f>IF('respostes SINDIC'!Z178=1,(IF('respostes SINDIC'!$AS178=2021,variables!$E$30,IF('respostes SINDIC'!$AS178=2022,variables!$F$30))),0)</f>
        <v>25</v>
      </c>
      <c r="AB178" s="18">
        <f>IF('respostes SINDIC'!AA178=1,(IF('respostes SINDIC'!$AS178=2021,variables!$E$31,IF('respostes SINDIC'!$AS178=2022,variables!$F$31))),0)</f>
        <v>25</v>
      </c>
      <c r="AC178" s="18">
        <f>IF('respostes SINDIC'!AB178=1,(IF('respostes SINDIC'!$AS178=2021,variables!$E$32,IF('respostes SINDIC'!$AS178=2022,variables!$F$32))),0)</f>
        <v>25</v>
      </c>
      <c r="AD178" s="18">
        <f>IF('respostes SINDIC'!AC178=1,(IF('respostes SINDIC'!$AS178=2021,variables!$E$33,IF('respostes SINDIC'!$AS178=2022,variables!$F$33))),0)</f>
        <v>0</v>
      </c>
      <c r="AE178" s="20">
        <f>IF('respostes SINDIC'!AD178=1,(IF('respostes SINDIC'!$AS178=2021,variables!$E$34,IF('respostes SINDIC'!$AS178=2022,variables!$F$34))),0)</f>
        <v>0</v>
      </c>
      <c r="AF178" s="20">
        <f>IF('respostes SINDIC'!AE178=1,(IF('respostes SINDIC'!$AS178=2021,variables!$E$35,IF('respostes SINDIC'!$AS178=2022,variables!$F$35))),0)</f>
        <v>20</v>
      </c>
      <c r="AG178" s="20">
        <f>IF('respostes SINDIC'!AF178=1,(IF('respostes SINDIC'!$AS178=2021,variables!$E$36,IF('respostes SINDIC'!$AS178=2022,variables!$F$36))),0)</f>
        <v>0</v>
      </c>
      <c r="AH178" s="20">
        <f>IF('respostes SINDIC'!AG178=1,(IF('respostes SINDIC'!$AS178=2021,variables!$E$37,IF('respostes SINDIC'!$AS178=2022,variables!$F$37))),0)</f>
        <v>10</v>
      </c>
      <c r="AI178" s="14">
        <f>IF('respostes SINDIC'!AH178=1,(IF('respostes SINDIC'!$AS178=2021,variables!$E$38,IF('respostes SINDIC'!$AS178=2022,variables!$F$38))),0)</f>
        <v>25</v>
      </c>
      <c r="AJ178" s="20">
        <f>IF('respostes SINDIC'!AI178=1,(IF('respostes SINDIC'!$AS178=2021,variables!$E$39,IF('respostes SINDIC'!$AS178=2022,variables!$F$39))),0)</f>
        <v>20</v>
      </c>
      <c r="AK178" s="14">
        <f>IF('respostes SINDIC'!AJ178=1,(IF('respostes SINDIC'!$AS178=2021,variables!$E$40,IF('respostes SINDIC'!$AS178=2022,variables!$F$40))),0)</f>
        <v>25</v>
      </c>
      <c r="AL178" s="8">
        <f>IF('respostes SINDIC'!AK178=0,(IF('respostes SINDIC'!$AS178=2021,variables!$E$41,IF('respostes SINDIC'!$AS178=2022,variables!$F$41))),0)</f>
        <v>0</v>
      </c>
      <c r="AM178" s="20">
        <f>IF('respostes SINDIC'!AL178=1,(IF('respostes SINDIC'!$AS178=2021,variables!$E$42,IF('respostes SINDIC'!$AS178=2022,variables!$F$42))),0)</f>
        <v>10</v>
      </c>
      <c r="AN178" s="11">
        <f>IF('respostes SINDIC'!AM178=1,(IF('respostes SINDIC'!$AS178=2021,variables!$E$43,IF('respostes SINDIC'!$AS178=2022,variables!$F$43))),0)</f>
        <v>0</v>
      </c>
      <c r="AO178" s="8">
        <f>IF('respostes SINDIC'!AN178=1,(IF('respostes SINDIC'!$AS178=2021,variables!$E$44,IF('respostes SINDIC'!$AS178=2022,variables!$F$44))),0)</f>
        <v>10</v>
      </c>
      <c r="AP178" s="8">
        <f>IF('respostes SINDIC'!AO178=1,(IF('respostes SINDIC'!$AS178=2021,variables!$E$45,IF('respostes SINDIC'!$AS178=2022,variables!$F$45))),0)</f>
        <v>20</v>
      </c>
      <c r="AQ178" s="20">
        <f>IF('respostes SINDIC'!AP178=1,(IF('respostes SINDIC'!$AS178=2021,variables!$E$46,IF('respostes SINDIC'!$AS178=2022,variables!$F$46))),0)</f>
        <v>0</v>
      </c>
      <c r="AT178">
        <v>2021</v>
      </c>
    </row>
    <row r="179" spans="1:46" x14ac:dyDescent="0.3">
      <c r="A179">
        <v>822050006</v>
      </c>
      <c r="B179" t="str">
        <f>VLOOKUP(A179,'ine i comarca'!$A$1:$H$367,6,0)</f>
        <v>Osona</v>
      </c>
      <c r="C179" t="s">
        <v>229</v>
      </c>
      <c r="D179" t="s">
        <v>41</v>
      </c>
      <c r="E179" t="s">
        <v>42</v>
      </c>
      <c r="F179" t="s">
        <v>48</v>
      </c>
      <c r="G179" s="8">
        <f>IF('respostes SINDIC'!F179=1,(IF('respostes SINDIC'!$AS179=2021,variables!$E$10,IF('respostes SINDIC'!$AS179=2022,variables!$F$10))),0)</f>
        <v>7.5</v>
      </c>
      <c r="H179" s="8">
        <f>IF('respostes SINDIC'!G179=1,(IF('respostes SINDIC'!$AS179=2021,variables!$E$11,IF('respostes SINDIC'!$AS179=2022,variables!$F$11))),0)</f>
        <v>7.5</v>
      </c>
      <c r="I179" s="14">
        <f>IF('respostes SINDIC'!H179=1,(IF('respostes SINDIC'!$AS179=2021,variables!$E$12,IF('respostes SINDIC'!$AS179=2022,variables!$F$12))),0)</f>
        <v>25</v>
      </c>
      <c r="J179" s="11">
        <f>IF('respostes SINDIC'!I179=1,(IF('respostes SINDIC'!$AS179=2021,variables!$E$13,IF('respostes SINDIC'!$AS179=2022,variables!$F$13))),0)</f>
        <v>2.5</v>
      </c>
      <c r="K179" s="11">
        <f>IF('respostes SINDIC'!J179=1,(IF('respostes SINDIC'!$AS179=2021,variables!$E$14,IF('respostes SINDIC'!$AS179=2022,variables!$F$14))),0)</f>
        <v>0</v>
      </c>
      <c r="L179" s="11">
        <f>IF('respostes SINDIC'!K179=1,(IF('respostes SINDIC'!$AS179=2021,variables!$E$15,IF('respostes SINDIC'!$AS179=2022,variables!$F$15))),0)</f>
        <v>0</v>
      </c>
      <c r="M179" s="11">
        <f>IF('respostes SINDIC'!L179=1,(IF('respostes SINDIC'!$AS179=2021,variables!$E$16,IF('respostes SINDIC'!$AS179=2022,variables!$F$16))),0)</f>
        <v>0</v>
      </c>
      <c r="N179" s="11">
        <f>IF('respostes SINDIC'!M179=1,(IF('respostes SINDIC'!$AS179=2021,variables!$E$17,IF('respostes SINDIC'!$AS179=2022,variables!$F$17))),0)</f>
        <v>0</v>
      </c>
      <c r="O179" s="11">
        <f>IF('respostes SINDIC'!N179="Dintre de termini",(IF('respostes SINDIC'!$AS179=2021,variables!$E$18,IF('respostes SINDIC'!$AS179=2022,variables!$F$18))),0)</f>
        <v>0</v>
      </c>
      <c r="P179" s="16">
        <f>IF('respostes SINDIC'!O179="Null",0,(IF('respostes SINDIC'!$AS179=2021,variables!$E$20,IF('respostes SINDIC'!$AS179=2022,variables!$F$20))))</f>
        <v>0</v>
      </c>
      <c r="Q179" s="16">
        <f>IF('respostes SINDIC'!P179=1,(IF('respostes SINDIC'!$AS179=2021,variables!$E$20,IF('respostes SINDIC'!$AS179=2022,variables!$F$20))),0)</f>
        <v>0</v>
      </c>
      <c r="R179" s="16">
        <f>IF('respostes SINDIC'!Q179=1,(IF('respostes SINDIC'!$AS179=2021,variables!$E$21,IF('respostes SINDIC'!$AS179=2022,variables!$F$21))),0)</f>
        <v>0</v>
      </c>
      <c r="S179" s="16">
        <f>IF('respostes SINDIC'!R179=1,(IF('respostes SINDIC'!$AS179=2021,variables!$E$22,IF('respostes SINDIC'!$AS179=2022,variables!$F$22))),0)</f>
        <v>0</v>
      </c>
      <c r="T179" s="11">
        <f>IF('respostes SINDIC'!S179=1,(IF('respostes SINDIC'!$AS179=2021,variables!$E$23,IF('respostes SINDIC'!$AS179=2022,variables!$F$23))),0)</f>
        <v>0</v>
      </c>
      <c r="U179" s="14">
        <f>IF('respostes SINDIC'!T179=1,(IF('respostes SINDIC'!$AS179=2021,variables!$E$24,IF('respostes SINDIC'!$AS179=2022,variables!$F$24))),0)</f>
        <v>0</v>
      </c>
      <c r="V179" s="8">
        <f>IF('respostes SINDIC'!U179=1,(IF('respostes SINDIC'!$AS179=2021,variables!$E$25,IF('respostes SINDIC'!$AS179=2022,variables!$F$25))),0)</f>
        <v>20</v>
      </c>
      <c r="W179" s="8">
        <f>IF('respostes SINDIC'!V179=1,(IF('respostes SINDIC'!$AS179=2021,variables!$E$26,IF('respostes SINDIC'!$AS179=2022,variables!$F$26))),0)</f>
        <v>5</v>
      </c>
      <c r="X179" s="8">
        <f>IF('respostes SINDIC'!W179=1,(IF('respostes SINDIC'!$AS179=2021,variables!$E$27,IF('respostes SINDIC'!$AS179=2022,variables!$F$27))),0)</f>
        <v>10</v>
      </c>
      <c r="Y179" s="11">
        <f>IF('respostes SINDIC'!X179=1,(IF('respostes SINDIC'!$AS179=2021,variables!$E$28,IF('respostes SINDIC'!$AS179=2022,variables!$F$28))),0)</f>
        <v>0</v>
      </c>
      <c r="Z179" s="11">
        <f>IF('respostes SINDIC'!Y179=1,(IF('respostes SINDIC'!$AS179=2021,variables!$E$29,IF('respostes SINDIC'!$AS179=2022,variables!$F$29))),0)</f>
        <v>0</v>
      </c>
      <c r="AA179" s="18">
        <f>IF('respostes SINDIC'!Z179=1,(IF('respostes SINDIC'!$AS179=2021,variables!$E$30,IF('respostes SINDIC'!$AS179=2022,variables!$F$30))),0)</f>
        <v>25</v>
      </c>
      <c r="AB179" s="18">
        <f>IF('respostes SINDIC'!AA179=1,(IF('respostes SINDIC'!$AS179=2021,variables!$E$31,IF('respostes SINDIC'!$AS179=2022,variables!$F$31))),0)</f>
        <v>0</v>
      </c>
      <c r="AC179" s="18">
        <f>IF('respostes SINDIC'!AB179=1,(IF('respostes SINDIC'!$AS179=2021,variables!$E$32,IF('respostes SINDIC'!$AS179=2022,variables!$F$32))),0)</f>
        <v>0</v>
      </c>
      <c r="AD179" s="18">
        <f>IF('respostes SINDIC'!AC179=1,(IF('respostes SINDIC'!$AS179=2021,variables!$E$33,IF('respostes SINDIC'!$AS179=2022,variables!$F$33))),0)</f>
        <v>0</v>
      </c>
      <c r="AE179" s="20">
        <f>IF('respostes SINDIC'!AD179=1,(IF('respostes SINDIC'!$AS179=2021,variables!$E$34,IF('respostes SINDIC'!$AS179=2022,variables!$F$34))),0)</f>
        <v>0</v>
      </c>
      <c r="AF179" s="20">
        <f>IF('respostes SINDIC'!AE179=1,(IF('respostes SINDIC'!$AS179=2021,variables!$E$35,IF('respostes SINDIC'!$AS179=2022,variables!$F$35))),0)</f>
        <v>0</v>
      </c>
      <c r="AG179" s="20">
        <f>IF('respostes SINDIC'!AF179=1,(IF('respostes SINDIC'!$AS179=2021,variables!$E$36,IF('respostes SINDIC'!$AS179=2022,variables!$F$36))),0)</f>
        <v>0</v>
      </c>
      <c r="AH179" s="20">
        <f>IF('respostes SINDIC'!AG179=1,(IF('respostes SINDIC'!$AS179=2021,variables!$E$37,IF('respostes SINDIC'!$AS179=2022,variables!$F$37))),0)</f>
        <v>0</v>
      </c>
      <c r="AI179" s="14">
        <f>IF('respostes SINDIC'!AH179=1,(IF('respostes SINDIC'!$AS179=2021,variables!$E$38,IF('respostes SINDIC'!$AS179=2022,variables!$F$38))),0)</f>
        <v>25</v>
      </c>
      <c r="AJ179" s="20">
        <f>IF('respostes SINDIC'!AI179=1,(IF('respostes SINDIC'!$AS179=2021,variables!$E$39,IF('respostes SINDIC'!$AS179=2022,variables!$F$39))),0)</f>
        <v>20</v>
      </c>
      <c r="AK179" s="14">
        <f>IF('respostes SINDIC'!AJ179=1,(IF('respostes SINDIC'!$AS179=2021,variables!$E$40,IF('respostes SINDIC'!$AS179=2022,variables!$F$40))),0)</f>
        <v>0</v>
      </c>
      <c r="AL179" s="8">
        <f>IF('respostes SINDIC'!AK179=0,(IF('respostes SINDIC'!$AS179=2021,variables!$E$41,IF('respostes SINDIC'!$AS179=2022,variables!$F$41))),0)</f>
        <v>0</v>
      </c>
      <c r="AM179" s="20">
        <f>IF('respostes SINDIC'!AL179=1,(IF('respostes SINDIC'!$AS179=2021,variables!$E$42,IF('respostes SINDIC'!$AS179=2022,variables!$F$42))),0)</f>
        <v>0</v>
      </c>
      <c r="AN179" s="11">
        <f>IF('respostes SINDIC'!AM179=1,(IF('respostes SINDIC'!$AS179=2021,variables!$E$43,IF('respostes SINDIC'!$AS179=2022,variables!$F$43))),0)</f>
        <v>0</v>
      </c>
      <c r="AO179" s="8">
        <f>IF('respostes SINDIC'!AN179=1,(IF('respostes SINDIC'!$AS179=2021,variables!$E$44,IF('respostes SINDIC'!$AS179=2022,variables!$F$44))),0)</f>
        <v>0</v>
      </c>
      <c r="AP179" s="8">
        <f>IF('respostes SINDIC'!AO179=1,(IF('respostes SINDIC'!$AS179=2021,variables!$E$45,IF('respostes SINDIC'!$AS179=2022,variables!$F$45))),0)</f>
        <v>0</v>
      </c>
      <c r="AQ179" s="20">
        <f>IF('respostes SINDIC'!AP179=1,(IF('respostes SINDIC'!$AS179=2021,variables!$E$46,IF('respostes SINDIC'!$AS179=2022,variables!$F$46))),0)</f>
        <v>0</v>
      </c>
      <c r="AT179">
        <v>2021</v>
      </c>
    </row>
    <row r="180" spans="1:46" x14ac:dyDescent="0.3">
      <c r="A180">
        <v>822120002</v>
      </c>
      <c r="B180" t="str">
        <f>VLOOKUP(A180,'ine i comarca'!$A$1:$H$367,6,0)</f>
        <v>Baix Llobregat</v>
      </c>
      <c r="C180" t="s">
        <v>230</v>
      </c>
      <c r="D180" t="s">
        <v>41</v>
      </c>
      <c r="E180" t="s">
        <v>42</v>
      </c>
      <c r="F180" t="s">
        <v>43</v>
      </c>
      <c r="G180" s="8">
        <f>IF('respostes SINDIC'!F180=1,(IF('respostes SINDIC'!$AS180=2021,variables!$E$10,IF('respostes SINDIC'!$AS180=2022,variables!$F$10))),0)</f>
        <v>7.5</v>
      </c>
      <c r="H180" s="8">
        <f>IF('respostes SINDIC'!G180=1,(IF('respostes SINDIC'!$AS180=2021,variables!$E$11,IF('respostes SINDIC'!$AS180=2022,variables!$F$11))),0)</f>
        <v>7.5</v>
      </c>
      <c r="I180" s="14">
        <f>IF('respostes SINDIC'!H180=1,(IF('respostes SINDIC'!$AS180=2021,variables!$E$12,IF('respostes SINDIC'!$AS180=2022,variables!$F$12))),0)</f>
        <v>25</v>
      </c>
      <c r="J180" s="11">
        <f>IF('respostes SINDIC'!I180=1,(IF('respostes SINDIC'!$AS180=2021,variables!$E$13,IF('respostes SINDIC'!$AS180=2022,variables!$F$13))),0)</f>
        <v>2.5</v>
      </c>
      <c r="K180" s="11">
        <f>IF('respostes SINDIC'!J180=1,(IF('respostes SINDIC'!$AS180=2021,variables!$E$14,IF('respostes SINDIC'!$AS180=2022,variables!$F$14))),0)</f>
        <v>0</v>
      </c>
      <c r="L180" s="11">
        <f>IF('respostes SINDIC'!K180=1,(IF('respostes SINDIC'!$AS180=2021,variables!$E$15,IF('respostes SINDIC'!$AS180=2022,variables!$F$15))),0)</f>
        <v>0</v>
      </c>
      <c r="M180" s="11">
        <f>IF('respostes SINDIC'!L180=1,(IF('respostes SINDIC'!$AS180=2021,variables!$E$16,IF('respostes SINDIC'!$AS180=2022,variables!$F$16))),0)</f>
        <v>0</v>
      </c>
      <c r="N180" s="11">
        <f>IF('respostes SINDIC'!M180=1,(IF('respostes SINDIC'!$AS180=2021,variables!$E$17,IF('respostes SINDIC'!$AS180=2022,variables!$F$17))),0)</f>
        <v>0</v>
      </c>
      <c r="O180" s="11">
        <f>IF('respostes SINDIC'!N180="Dintre de termini",(IF('respostes SINDIC'!$AS180=2021,variables!$E$18,IF('respostes SINDIC'!$AS180=2022,variables!$F$18))),0)</f>
        <v>0</v>
      </c>
      <c r="P180" s="16">
        <f>IF('respostes SINDIC'!O180="Null",0,(IF('respostes SINDIC'!$AS180=2021,variables!$E$20,IF('respostes SINDIC'!$AS180=2022,variables!$F$20))))</f>
        <v>25</v>
      </c>
      <c r="Q180" s="16">
        <f>IF('respostes SINDIC'!P180=1,(IF('respostes SINDIC'!$AS180=2021,variables!$E$20,IF('respostes SINDIC'!$AS180=2022,variables!$F$20))),0)</f>
        <v>25</v>
      </c>
      <c r="R180" s="16">
        <f>IF('respostes SINDIC'!Q180=1,(IF('respostes SINDIC'!$AS180=2021,variables!$E$21,IF('respostes SINDIC'!$AS180=2022,variables!$F$21))),0)</f>
        <v>0</v>
      </c>
      <c r="S180" s="16">
        <f>IF('respostes SINDIC'!R180=1,(IF('respostes SINDIC'!$AS180=2021,variables!$E$22,IF('respostes SINDIC'!$AS180=2022,variables!$F$22))),0)</f>
        <v>0</v>
      </c>
      <c r="T180" s="11">
        <f>IF('respostes SINDIC'!S180=1,(IF('respostes SINDIC'!$AS180=2021,variables!$E$23,IF('respostes SINDIC'!$AS180=2022,variables!$F$23))),0)</f>
        <v>35</v>
      </c>
      <c r="U180" s="14">
        <f>IF('respostes SINDIC'!T180=1,(IF('respostes SINDIC'!$AS180=2021,variables!$E$24,IF('respostes SINDIC'!$AS180=2022,variables!$F$24))),0)</f>
        <v>25</v>
      </c>
      <c r="V180" s="8">
        <f>IF('respostes SINDIC'!U180=1,(IF('respostes SINDIC'!$AS180=2021,variables!$E$25,IF('respostes SINDIC'!$AS180=2022,variables!$F$25))),0)</f>
        <v>20</v>
      </c>
      <c r="W180" s="8">
        <f>IF('respostes SINDIC'!V180=1,(IF('respostes SINDIC'!$AS180=2021,variables!$E$26,IF('respostes SINDIC'!$AS180=2022,variables!$F$26))),0)</f>
        <v>5</v>
      </c>
      <c r="X180" s="8">
        <f>IF('respostes SINDIC'!W180=1,(IF('respostes SINDIC'!$AS180=2021,variables!$E$27,IF('respostes SINDIC'!$AS180=2022,variables!$F$27))),0)</f>
        <v>10</v>
      </c>
      <c r="Y180" s="11">
        <f>IF('respostes SINDIC'!X180=1,(IF('respostes SINDIC'!$AS180=2021,variables!$E$28,IF('respostes SINDIC'!$AS180=2022,variables!$F$28))),0)</f>
        <v>0</v>
      </c>
      <c r="Z180" s="11">
        <f>IF('respostes SINDIC'!Y180=1,(IF('respostes SINDIC'!$AS180=2021,variables!$E$29,IF('respostes SINDIC'!$AS180=2022,variables!$F$29))),0)</f>
        <v>30</v>
      </c>
      <c r="AA180" s="18">
        <f>IF('respostes SINDIC'!Z180=1,(IF('respostes SINDIC'!$AS180=2021,variables!$E$30,IF('respostes SINDIC'!$AS180=2022,variables!$F$30))),0)</f>
        <v>25</v>
      </c>
      <c r="AB180" s="18">
        <f>IF('respostes SINDIC'!AA180=1,(IF('respostes SINDIC'!$AS180=2021,variables!$E$31,IF('respostes SINDIC'!$AS180=2022,variables!$F$31))),0)</f>
        <v>0</v>
      </c>
      <c r="AC180" s="18">
        <f>IF('respostes SINDIC'!AB180=1,(IF('respostes SINDIC'!$AS180=2021,variables!$E$32,IF('respostes SINDIC'!$AS180=2022,variables!$F$32))),0)</f>
        <v>25</v>
      </c>
      <c r="AD180" s="18">
        <f>IF('respostes SINDIC'!AC180=1,(IF('respostes SINDIC'!$AS180=2021,variables!$E$33,IF('respostes SINDIC'!$AS180=2022,variables!$F$33))),0)</f>
        <v>0</v>
      </c>
      <c r="AE180" s="20">
        <f>IF('respostes SINDIC'!AD180=1,(IF('respostes SINDIC'!$AS180=2021,variables!$E$34,IF('respostes SINDIC'!$AS180=2022,variables!$F$34))),0)</f>
        <v>0</v>
      </c>
      <c r="AF180" s="20">
        <f>IF('respostes SINDIC'!AE180=1,(IF('respostes SINDIC'!$AS180=2021,variables!$E$35,IF('respostes SINDIC'!$AS180=2022,variables!$F$35))),0)</f>
        <v>0</v>
      </c>
      <c r="AG180" s="20">
        <f>IF('respostes SINDIC'!AF180=1,(IF('respostes SINDIC'!$AS180=2021,variables!$E$36,IF('respostes SINDIC'!$AS180=2022,variables!$F$36))),0)</f>
        <v>0</v>
      </c>
      <c r="AH180" s="20">
        <f>IF('respostes SINDIC'!AG180=1,(IF('respostes SINDIC'!$AS180=2021,variables!$E$37,IF('respostes SINDIC'!$AS180=2022,variables!$F$37))),0)</f>
        <v>0</v>
      </c>
      <c r="AI180" s="14">
        <f>IF('respostes SINDIC'!AH180=1,(IF('respostes SINDIC'!$AS180=2021,variables!$E$38,IF('respostes SINDIC'!$AS180=2022,variables!$F$38))),0)</f>
        <v>25</v>
      </c>
      <c r="AJ180" s="20">
        <f>IF('respostes SINDIC'!AI180=1,(IF('respostes SINDIC'!$AS180=2021,variables!$E$39,IF('respostes SINDIC'!$AS180=2022,variables!$F$39))),0)</f>
        <v>20</v>
      </c>
      <c r="AK180" s="14">
        <f>IF('respostes SINDIC'!AJ180=1,(IF('respostes SINDIC'!$AS180=2021,variables!$E$40,IF('respostes SINDIC'!$AS180=2022,variables!$F$40))),0)</f>
        <v>25</v>
      </c>
      <c r="AL180" s="8">
        <f>IF('respostes SINDIC'!AK180=0,(IF('respostes SINDIC'!$AS180=2021,variables!$E$41,IF('respostes SINDIC'!$AS180=2022,variables!$F$41))),0)</f>
        <v>0</v>
      </c>
      <c r="AM180" s="20">
        <f>IF('respostes SINDIC'!AL180=1,(IF('respostes SINDIC'!$AS180=2021,variables!$E$42,IF('respostes SINDIC'!$AS180=2022,variables!$F$42))),0)</f>
        <v>10</v>
      </c>
      <c r="AN180" s="11">
        <f>IF('respostes SINDIC'!AM180=1,(IF('respostes SINDIC'!$AS180=2021,variables!$E$43,IF('respostes SINDIC'!$AS180=2022,variables!$F$43))),0)</f>
        <v>0</v>
      </c>
      <c r="AO180" s="8">
        <f>IF('respostes SINDIC'!AN180=1,(IF('respostes SINDIC'!$AS180=2021,variables!$E$44,IF('respostes SINDIC'!$AS180=2022,variables!$F$44))),0)</f>
        <v>0</v>
      </c>
      <c r="AP180" s="8">
        <f>IF('respostes SINDIC'!AO180=1,(IF('respostes SINDIC'!$AS180=2021,variables!$E$45,IF('respostes SINDIC'!$AS180=2022,variables!$F$45))),0)</f>
        <v>0</v>
      </c>
      <c r="AQ180" s="20">
        <f>IF('respostes SINDIC'!AP180=1,(IF('respostes SINDIC'!$AS180=2021,variables!$E$46,IF('respostes SINDIC'!$AS180=2022,variables!$F$46))),0)</f>
        <v>0</v>
      </c>
      <c r="AT180">
        <v>2021</v>
      </c>
    </row>
    <row r="181" spans="1:46" x14ac:dyDescent="0.3">
      <c r="A181">
        <v>822270005</v>
      </c>
      <c r="B181" t="str">
        <f>VLOOKUP(A181,'ine i comarca'!$A$1:$H$367,6,0)</f>
        <v>Alt Penedès</v>
      </c>
      <c r="C181" t="s">
        <v>231</v>
      </c>
      <c r="D181" t="s">
        <v>41</v>
      </c>
      <c r="E181" t="s">
        <v>42</v>
      </c>
      <c r="F181" t="s">
        <v>48</v>
      </c>
      <c r="G181" s="8">
        <f>IF('respostes SINDIC'!F181=1,(IF('respostes SINDIC'!$AS181=2021,variables!$E$10,IF('respostes SINDIC'!$AS181=2022,variables!$F$10))),0)</f>
        <v>7.5</v>
      </c>
      <c r="H181" s="8">
        <f>IF('respostes SINDIC'!G181=1,(IF('respostes SINDIC'!$AS181=2021,variables!$E$11,IF('respostes SINDIC'!$AS181=2022,variables!$F$11))),0)</f>
        <v>7.5</v>
      </c>
      <c r="I181" s="14">
        <f>IF('respostes SINDIC'!H181=1,(IF('respostes SINDIC'!$AS181=2021,variables!$E$12,IF('respostes SINDIC'!$AS181=2022,variables!$F$12))),0)</f>
        <v>25</v>
      </c>
      <c r="J181" s="11">
        <f>IF('respostes SINDIC'!I181=1,(IF('respostes SINDIC'!$AS181=2021,variables!$E$13,IF('respostes SINDIC'!$AS181=2022,variables!$F$13))),0)</f>
        <v>2.5</v>
      </c>
      <c r="K181" s="11">
        <f>IF('respostes SINDIC'!J181=1,(IF('respostes SINDIC'!$AS181=2021,variables!$E$14,IF('respostes SINDIC'!$AS181=2022,variables!$F$14))),0)</f>
        <v>0</v>
      </c>
      <c r="L181" s="11">
        <f>IF('respostes SINDIC'!K181=1,(IF('respostes SINDIC'!$AS181=2021,variables!$E$15,IF('respostes SINDIC'!$AS181=2022,variables!$F$15))),0)</f>
        <v>0</v>
      </c>
      <c r="M181" s="11">
        <f>IF('respostes SINDIC'!L181=1,(IF('respostes SINDIC'!$AS181=2021,variables!$E$16,IF('respostes SINDIC'!$AS181=2022,variables!$F$16))),0)</f>
        <v>0</v>
      </c>
      <c r="N181" s="11">
        <f>IF('respostes SINDIC'!M181=1,(IF('respostes SINDIC'!$AS181=2021,variables!$E$17,IF('respostes SINDIC'!$AS181=2022,variables!$F$17))),0)</f>
        <v>0</v>
      </c>
      <c r="O181" s="11">
        <f>IF('respostes SINDIC'!N181="Dintre de termini",(IF('respostes SINDIC'!$AS181=2021,variables!$E$18,IF('respostes SINDIC'!$AS181=2022,variables!$F$18))),0)</f>
        <v>20</v>
      </c>
      <c r="P181" s="16">
        <f>IF('respostes SINDIC'!O181="Null",0,(IF('respostes SINDIC'!$AS181=2021,variables!$E$20,IF('respostes SINDIC'!$AS181=2022,variables!$F$20))))</f>
        <v>25</v>
      </c>
      <c r="Q181" s="16">
        <f>IF('respostes SINDIC'!P181=1,(IF('respostes SINDIC'!$AS181=2021,variables!$E$20,IF('respostes SINDIC'!$AS181=2022,variables!$F$20))),0)</f>
        <v>25</v>
      </c>
      <c r="R181" s="16">
        <f>IF('respostes SINDIC'!Q181=1,(IF('respostes SINDIC'!$AS181=2021,variables!$E$21,IF('respostes SINDIC'!$AS181=2022,variables!$F$21))),0)</f>
        <v>0</v>
      </c>
      <c r="S181" s="16">
        <f>IF('respostes SINDIC'!R181=1,(IF('respostes SINDIC'!$AS181=2021,variables!$E$22,IF('respostes SINDIC'!$AS181=2022,variables!$F$22))),0)</f>
        <v>0</v>
      </c>
      <c r="T181" s="11">
        <f>IF('respostes SINDIC'!S181=1,(IF('respostes SINDIC'!$AS181=2021,variables!$E$23,IF('respostes SINDIC'!$AS181=2022,variables!$F$23))),0)</f>
        <v>35</v>
      </c>
      <c r="U181" s="14">
        <f>IF('respostes SINDIC'!T181=1,(IF('respostes SINDIC'!$AS181=2021,variables!$E$24,IF('respostes SINDIC'!$AS181=2022,variables!$F$24))),0)</f>
        <v>25</v>
      </c>
      <c r="V181" s="8">
        <f>IF('respostes SINDIC'!U181=1,(IF('respostes SINDIC'!$AS181=2021,variables!$E$25,IF('respostes SINDIC'!$AS181=2022,variables!$F$25))),0)</f>
        <v>20</v>
      </c>
      <c r="W181" s="8">
        <f>IF('respostes SINDIC'!V181=1,(IF('respostes SINDIC'!$AS181=2021,variables!$E$26,IF('respostes SINDIC'!$AS181=2022,variables!$F$26))),0)</f>
        <v>5</v>
      </c>
      <c r="X181" s="8">
        <f>IF('respostes SINDIC'!W181=1,(IF('respostes SINDIC'!$AS181=2021,variables!$E$27,IF('respostes SINDIC'!$AS181=2022,variables!$F$27))),0)</f>
        <v>10</v>
      </c>
      <c r="Y181" s="11">
        <f>IF('respostes SINDIC'!X181=1,(IF('respostes SINDIC'!$AS181=2021,variables!$E$28,IF('respostes SINDIC'!$AS181=2022,variables!$F$28))),0)</f>
        <v>0</v>
      </c>
      <c r="Z181" s="11">
        <f>IF('respostes SINDIC'!Y181=1,(IF('respostes SINDIC'!$AS181=2021,variables!$E$29,IF('respostes SINDIC'!$AS181=2022,variables!$F$29))),0)</f>
        <v>30</v>
      </c>
      <c r="AA181" s="18">
        <f>IF('respostes SINDIC'!Z181=1,(IF('respostes SINDIC'!$AS181=2021,variables!$E$30,IF('respostes SINDIC'!$AS181=2022,variables!$F$30))),0)</f>
        <v>25</v>
      </c>
      <c r="AB181" s="18">
        <f>IF('respostes SINDIC'!AA181=1,(IF('respostes SINDIC'!$AS181=2021,variables!$E$31,IF('respostes SINDIC'!$AS181=2022,variables!$F$31))),0)</f>
        <v>25</v>
      </c>
      <c r="AC181" s="18">
        <f>IF('respostes SINDIC'!AB181=1,(IF('respostes SINDIC'!$AS181=2021,variables!$E$32,IF('respostes SINDIC'!$AS181=2022,variables!$F$32))),0)</f>
        <v>25</v>
      </c>
      <c r="AD181" s="18">
        <f>IF('respostes SINDIC'!AC181=1,(IF('respostes SINDIC'!$AS181=2021,variables!$E$33,IF('respostes SINDIC'!$AS181=2022,variables!$F$33))),0)</f>
        <v>0</v>
      </c>
      <c r="AE181" s="20">
        <f>IF('respostes SINDIC'!AD181=1,(IF('respostes SINDIC'!$AS181=2021,variables!$E$34,IF('respostes SINDIC'!$AS181=2022,variables!$F$34))),0)</f>
        <v>0</v>
      </c>
      <c r="AF181" s="20">
        <f>IF('respostes SINDIC'!AE181=1,(IF('respostes SINDIC'!$AS181=2021,variables!$E$35,IF('respostes SINDIC'!$AS181=2022,variables!$F$35))),0)</f>
        <v>0</v>
      </c>
      <c r="AG181" s="20">
        <f>IF('respostes SINDIC'!AF181=1,(IF('respostes SINDIC'!$AS181=2021,variables!$E$36,IF('respostes SINDIC'!$AS181=2022,variables!$F$36))),0)</f>
        <v>0</v>
      </c>
      <c r="AH181" s="20">
        <f>IF('respostes SINDIC'!AG181=1,(IF('respostes SINDIC'!$AS181=2021,variables!$E$37,IF('respostes SINDIC'!$AS181=2022,variables!$F$37))),0)</f>
        <v>0</v>
      </c>
      <c r="AI181" s="14">
        <f>IF('respostes SINDIC'!AH181=1,(IF('respostes SINDIC'!$AS181=2021,variables!$E$38,IF('respostes SINDIC'!$AS181=2022,variables!$F$38))),0)</f>
        <v>25</v>
      </c>
      <c r="AJ181" s="20">
        <f>IF('respostes SINDIC'!AI181=1,(IF('respostes SINDIC'!$AS181=2021,variables!$E$39,IF('respostes SINDIC'!$AS181=2022,variables!$F$39))),0)</f>
        <v>20</v>
      </c>
      <c r="AK181" s="14">
        <f>IF('respostes SINDIC'!AJ181=1,(IF('respostes SINDIC'!$AS181=2021,variables!$E$40,IF('respostes SINDIC'!$AS181=2022,variables!$F$40))),0)</f>
        <v>25</v>
      </c>
      <c r="AL181" s="8">
        <f>IF('respostes SINDIC'!AK181=0,(IF('respostes SINDIC'!$AS181=2021,variables!$E$41,IF('respostes SINDIC'!$AS181=2022,variables!$F$41))),0)</f>
        <v>0</v>
      </c>
      <c r="AM181" s="20">
        <f>IF('respostes SINDIC'!AL181=1,(IF('respostes SINDIC'!$AS181=2021,variables!$E$42,IF('respostes SINDIC'!$AS181=2022,variables!$F$42))),0)</f>
        <v>10</v>
      </c>
      <c r="AN181" s="11">
        <f>IF('respostes SINDIC'!AM181=1,(IF('respostes SINDIC'!$AS181=2021,variables!$E$43,IF('respostes SINDIC'!$AS181=2022,variables!$F$43))),0)</f>
        <v>0</v>
      </c>
      <c r="AO181" s="8">
        <f>IF('respostes SINDIC'!AN181=1,(IF('respostes SINDIC'!$AS181=2021,variables!$E$44,IF('respostes SINDIC'!$AS181=2022,variables!$F$44))),0)</f>
        <v>0</v>
      </c>
      <c r="AP181" s="8">
        <f>IF('respostes SINDIC'!AO181=1,(IF('respostes SINDIC'!$AS181=2021,variables!$E$45,IF('respostes SINDIC'!$AS181=2022,variables!$F$45))),0)</f>
        <v>0</v>
      </c>
      <c r="AQ181" s="20">
        <f>IF('respostes SINDIC'!AP181=1,(IF('respostes SINDIC'!$AS181=2021,variables!$E$46,IF('respostes SINDIC'!$AS181=2022,variables!$F$46))),0)</f>
        <v>0</v>
      </c>
      <c r="AT181">
        <v>2021</v>
      </c>
    </row>
    <row r="182" spans="1:46" x14ac:dyDescent="0.3">
      <c r="A182">
        <v>822330008</v>
      </c>
      <c r="B182" t="str">
        <f>VLOOKUP(A182,'ine i comarca'!$A$1:$H$367,6,0)</f>
        <v>Vallès Occidental</v>
      </c>
      <c r="C182" t="s">
        <v>232</v>
      </c>
      <c r="D182" t="s">
        <v>41</v>
      </c>
      <c r="E182" t="s">
        <v>42</v>
      </c>
      <c r="F182" t="s">
        <v>48</v>
      </c>
      <c r="G182" s="8">
        <f>IF('respostes SINDIC'!F182=1,(IF('respostes SINDIC'!$AS182=2021,variables!$E$10,IF('respostes SINDIC'!$AS182=2022,variables!$F$10))),0)</f>
        <v>7.5</v>
      </c>
      <c r="H182" s="8">
        <f>IF('respostes SINDIC'!G182=1,(IF('respostes SINDIC'!$AS182=2021,variables!$E$11,IF('respostes SINDIC'!$AS182=2022,variables!$F$11))),0)</f>
        <v>7.5</v>
      </c>
      <c r="I182" s="14">
        <f>IF('respostes SINDIC'!H182=1,(IF('respostes SINDIC'!$AS182=2021,variables!$E$12,IF('respostes SINDIC'!$AS182=2022,variables!$F$12))),0)</f>
        <v>25</v>
      </c>
      <c r="J182" s="11">
        <f>IF('respostes SINDIC'!I182=1,(IF('respostes SINDIC'!$AS182=2021,variables!$E$13,IF('respostes SINDIC'!$AS182=2022,variables!$F$13))),0)</f>
        <v>2.5</v>
      </c>
      <c r="K182" s="11">
        <f>IF('respostes SINDIC'!J182=1,(IF('respostes SINDIC'!$AS182=2021,variables!$E$14,IF('respostes SINDIC'!$AS182=2022,variables!$F$14))),0)</f>
        <v>0</v>
      </c>
      <c r="L182" s="11">
        <f>IF('respostes SINDIC'!K182=1,(IF('respostes SINDIC'!$AS182=2021,variables!$E$15,IF('respostes SINDIC'!$AS182=2022,variables!$F$15))),0)</f>
        <v>0</v>
      </c>
      <c r="M182" s="11">
        <f>IF('respostes SINDIC'!L182=1,(IF('respostes SINDIC'!$AS182=2021,variables!$E$16,IF('respostes SINDIC'!$AS182=2022,variables!$F$16))),0)</f>
        <v>0</v>
      </c>
      <c r="N182" s="11">
        <f>IF('respostes SINDIC'!M182=1,(IF('respostes SINDIC'!$AS182=2021,variables!$E$17,IF('respostes SINDIC'!$AS182=2022,variables!$F$17))),0)</f>
        <v>0</v>
      </c>
      <c r="O182" s="11">
        <f>IF('respostes SINDIC'!N182="Dintre de termini",(IF('respostes SINDIC'!$AS182=2021,variables!$E$18,IF('respostes SINDIC'!$AS182=2022,variables!$F$18))),0)</f>
        <v>0</v>
      </c>
      <c r="P182" s="16">
        <f>IF('respostes SINDIC'!O182="Null",0,(IF('respostes SINDIC'!$AS182=2021,variables!$E$20,IF('respostes SINDIC'!$AS182=2022,variables!$F$20))))</f>
        <v>25</v>
      </c>
      <c r="Q182" s="16">
        <f>IF('respostes SINDIC'!P182=1,(IF('respostes SINDIC'!$AS182=2021,variables!$E$20,IF('respostes SINDIC'!$AS182=2022,variables!$F$20))),0)</f>
        <v>25</v>
      </c>
      <c r="R182" s="16">
        <f>IF('respostes SINDIC'!Q182=1,(IF('respostes SINDIC'!$AS182=2021,variables!$E$21,IF('respostes SINDIC'!$AS182=2022,variables!$F$21))),0)</f>
        <v>0</v>
      </c>
      <c r="S182" s="16">
        <f>IF('respostes SINDIC'!R182=1,(IF('respostes SINDIC'!$AS182=2021,variables!$E$22,IF('respostes SINDIC'!$AS182=2022,variables!$F$22))),0)</f>
        <v>0</v>
      </c>
      <c r="T182" s="11">
        <f>IF('respostes SINDIC'!S182=1,(IF('respostes SINDIC'!$AS182=2021,variables!$E$23,IF('respostes SINDIC'!$AS182=2022,variables!$F$23))),0)</f>
        <v>35</v>
      </c>
      <c r="U182" s="14">
        <f>IF('respostes SINDIC'!T182=1,(IF('respostes SINDIC'!$AS182=2021,variables!$E$24,IF('respostes SINDIC'!$AS182=2022,variables!$F$24))),0)</f>
        <v>25</v>
      </c>
      <c r="V182" s="8">
        <f>IF('respostes SINDIC'!U182=1,(IF('respostes SINDIC'!$AS182=2021,variables!$E$25,IF('respostes SINDIC'!$AS182=2022,variables!$F$25))),0)</f>
        <v>20</v>
      </c>
      <c r="W182" s="8">
        <f>IF('respostes SINDIC'!V182=1,(IF('respostes SINDIC'!$AS182=2021,variables!$E$26,IF('respostes SINDIC'!$AS182=2022,variables!$F$26))),0)</f>
        <v>5</v>
      </c>
      <c r="X182" s="8">
        <f>IF('respostes SINDIC'!W182=1,(IF('respostes SINDIC'!$AS182=2021,variables!$E$27,IF('respostes SINDIC'!$AS182=2022,variables!$F$27))),0)</f>
        <v>10</v>
      </c>
      <c r="Y182" s="11">
        <f>IF('respostes SINDIC'!X182=1,(IF('respostes SINDIC'!$AS182=2021,variables!$E$28,IF('respostes SINDIC'!$AS182=2022,variables!$F$28))),0)</f>
        <v>0</v>
      </c>
      <c r="Z182" s="11">
        <f>IF('respostes SINDIC'!Y182=1,(IF('respostes SINDIC'!$AS182=2021,variables!$E$29,IF('respostes SINDIC'!$AS182=2022,variables!$F$29))),0)</f>
        <v>30</v>
      </c>
      <c r="AA182" s="18">
        <f>IF('respostes SINDIC'!Z182=1,(IF('respostes SINDIC'!$AS182=2021,variables!$E$30,IF('respostes SINDIC'!$AS182=2022,variables!$F$30))),0)</f>
        <v>25</v>
      </c>
      <c r="AB182" s="18">
        <f>IF('respostes SINDIC'!AA182=1,(IF('respostes SINDIC'!$AS182=2021,variables!$E$31,IF('respostes SINDIC'!$AS182=2022,variables!$F$31))),0)</f>
        <v>0</v>
      </c>
      <c r="AC182" s="18">
        <f>IF('respostes SINDIC'!AB182=1,(IF('respostes SINDIC'!$AS182=2021,variables!$E$32,IF('respostes SINDIC'!$AS182=2022,variables!$F$32))),0)</f>
        <v>0</v>
      </c>
      <c r="AD182" s="18">
        <f>IF('respostes SINDIC'!AC182=1,(IF('respostes SINDIC'!$AS182=2021,variables!$E$33,IF('respostes SINDIC'!$AS182=2022,variables!$F$33))),0)</f>
        <v>0</v>
      </c>
      <c r="AE182" s="20">
        <f>IF('respostes SINDIC'!AD182=1,(IF('respostes SINDIC'!$AS182=2021,variables!$E$34,IF('respostes SINDIC'!$AS182=2022,variables!$F$34))),0)</f>
        <v>0</v>
      </c>
      <c r="AF182" s="20">
        <f>IF('respostes SINDIC'!AE182=1,(IF('respostes SINDIC'!$AS182=2021,variables!$E$35,IF('respostes SINDIC'!$AS182=2022,variables!$F$35))),0)</f>
        <v>0</v>
      </c>
      <c r="AG182" s="20">
        <f>IF('respostes SINDIC'!AF182=1,(IF('respostes SINDIC'!$AS182=2021,variables!$E$36,IF('respostes SINDIC'!$AS182=2022,variables!$F$36))),0)</f>
        <v>0</v>
      </c>
      <c r="AH182" s="20">
        <f>IF('respostes SINDIC'!AG182=1,(IF('respostes SINDIC'!$AS182=2021,variables!$E$37,IF('respostes SINDIC'!$AS182=2022,variables!$F$37))),0)</f>
        <v>0</v>
      </c>
      <c r="AI182" s="14">
        <f>IF('respostes SINDIC'!AH182=1,(IF('respostes SINDIC'!$AS182=2021,variables!$E$38,IF('respostes SINDIC'!$AS182=2022,variables!$F$38))),0)</f>
        <v>25</v>
      </c>
      <c r="AJ182" s="20">
        <f>IF('respostes SINDIC'!AI182=1,(IF('respostes SINDIC'!$AS182=2021,variables!$E$39,IF('respostes SINDIC'!$AS182=2022,variables!$F$39))),0)</f>
        <v>20</v>
      </c>
      <c r="AK182" s="14">
        <f>IF('respostes SINDIC'!AJ182=1,(IF('respostes SINDIC'!$AS182=2021,variables!$E$40,IF('respostes SINDIC'!$AS182=2022,variables!$F$40))),0)</f>
        <v>25</v>
      </c>
      <c r="AL182" s="8">
        <f>IF('respostes SINDIC'!AK182=0,(IF('respostes SINDIC'!$AS182=2021,variables!$E$41,IF('respostes SINDIC'!$AS182=2022,variables!$F$41))),0)</f>
        <v>0</v>
      </c>
      <c r="AM182" s="20">
        <f>IF('respostes SINDIC'!AL182=1,(IF('respostes SINDIC'!$AS182=2021,variables!$E$42,IF('respostes SINDIC'!$AS182=2022,variables!$F$42))),0)</f>
        <v>10</v>
      </c>
      <c r="AN182" s="11">
        <f>IF('respostes SINDIC'!AM182=1,(IF('respostes SINDIC'!$AS182=2021,variables!$E$43,IF('respostes SINDIC'!$AS182=2022,variables!$F$43))),0)</f>
        <v>0</v>
      </c>
      <c r="AO182" s="8">
        <f>IF('respostes SINDIC'!AN182=1,(IF('respostes SINDIC'!$AS182=2021,variables!$E$44,IF('respostes SINDIC'!$AS182=2022,variables!$F$44))),0)</f>
        <v>0</v>
      </c>
      <c r="AP182" s="8">
        <f>IF('respostes SINDIC'!AO182=1,(IF('respostes SINDIC'!$AS182=2021,variables!$E$45,IF('respostes SINDIC'!$AS182=2022,variables!$F$45))),0)</f>
        <v>0</v>
      </c>
      <c r="AQ182" s="20">
        <f>IF('respostes SINDIC'!AP182=1,(IF('respostes SINDIC'!$AS182=2021,variables!$E$46,IF('respostes SINDIC'!$AS182=2022,variables!$F$46))),0)</f>
        <v>0</v>
      </c>
      <c r="AT182">
        <v>2021</v>
      </c>
    </row>
    <row r="183" spans="1:46" x14ac:dyDescent="0.3">
      <c r="A183">
        <v>822480001</v>
      </c>
      <c r="B183" t="str">
        <f>VLOOKUP(A183,'ine i comarca'!$A$1:$H$367,6,0)</f>
        <v>Osona</v>
      </c>
      <c r="C183" t="s">
        <v>233</v>
      </c>
      <c r="D183" t="s">
        <v>41</v>
      </c>
      <c r="E183" t="s">
        <v>42</v>
      </c>
      <c r="F183" t="s">
        <v>48</v>
      </c>
      <c r="G183" s="8">
        <f>IF('respostes SINDIC'!F183=1,(IF('respostes SINDIC'!$AS183=2021,variables!$E$10,IF('respostes SINDIC'!$AS183=2022,variables!$F$10))),0)</f>
        <v>7.5</v>
      </c>
      <c r="H183" s="8">
        <f>IF('respostes SINDIC'!G183=1,(IF('respostes SINDIC'!$AS183=2021,variables!$E$11,IF('respostes SINDIC'!$AS183=2022,variables!$F$11))),0)</f>
        <v>7.5</v>
      </c>
      <c r="I183" s="14">
        <f>IF('respostes SINDIC'!H183=1,(IF('respostes SINDIC'!$AS183=2021,variables!$E$12,IF('respostes SINDIC'!$AS183=2022,variables!$F$12))),0)</f>
        <v>25</v>
      </c>
      <c r="J183" s="11">
        <f>IF('respostes SINDIC'!I183=1,(IF('respostes SINDIC'!$AS183=2021,variables!$E$13,IF('respostes SINDIC'!$AS183=2022,variables!$F$13))),0)</f>
        <v>2.5</v>
      </c>
      <c r="K183" s="11">
        <f>IF('respostes SINDIC'!J183=1,(IF('respostes SINDIC'!$AS183=2021,variables!$E$14,IF('respostes SINDIC'!$AS183=2022,variables!$F$14))),0)</f>
        <v>0</v>
      </c>
      <c r="L183" s="11">
        <f>IF('respostes SINDIC'!K183=1,(IF('respostes SINDIC'!$AS183=2021,variables!$E$15,IF('respostes SINDIC'!$AS183=2022,variables!$F$15))),0)</f>
        <v>0</v>
      </c>
      <c r="M183" s="11">
        <f>IF('respostes SINDIC'!L183=1,(IF('respostes SINDIC'!$AS183=2021,variables!$E$16,IF('respostes SINDIC'!$AS183=2022,variables!$F$16))),0)</f>
        <v>0</v>
      </c>
      <c r="N183" s="11">
        <f>IF('respostes SINDIC'!M183=1,(IF('respostes SINDIC'!$AS183=2021,variables!$E$17,IF('respostes SINDIC'!$AS183=2022,variables!$F$17))),0)</f>
        <v>0</v>
      </c>
      <c r="O183" s="11">
        <f>IF('respostes SINDIC'!N183="Dintre de termini",(IF('respostes SINDIC'!$AS183=2021,variables!$E$18,IF('respostes SINDIC'!$AS183=2022,variables!$F$18))),0)</f>
        <v>20</v>
      </c>
      <c r="P183" s="16">
        <f>IF('respostes SINDIC'!O183="Null",0,(IF('respostes SINDIC'!$AS183=2021,variables!$E$20,IF('respostes SINDIC'!$AS183=2022,variables!$F$20))))</f>
        <v>25</v>
      </c>
      <c r="Q183" s="16">
        <f>IF('respostes SINDIC'!P183=1,(IF('respostes SINDIC'!$AS183=2021,variables!$E$20,IF('respostes SINDIC'!$AS183=2022,variables!$F$20))),0)</f>
        <v>0</v>
      </c>
      <c r="R183" s="16">
        <f>IF('respostes SINDIC'!Q183=1,(IF('respostes SINDIC'!$AS183=2021,variables!$E$21,IF('respostes SINDIC'!$AS183=2022,variables!$F$21))),0)</f>
        <v>0</v>
      </c>
      <c r="S183" s="16">
        <f>IF('respostes SINDIC'!R183=1,(IF('respostes SINDIC'!$AS183=2021,variables!$E$22,IF('respostes SINDIC'!$AS183=2022,variables!$F$22))),0)</f>
        <v>0</v>
      </c>
      <c r="T183" s="11">
        <f>IF('respostes SINDIC'!S183=1,(IF('respostes SINDIC'!$AS183=2021,variables!$E$23,IF('respostes SINDIC'!$AS183=2022,variables!$F$23))),0)</f>
        <v>35</v>
      </c>
      <c r="U183" s="14">
        <f>IF('respostes SINDIC'!T183=1,(IF('respostes SINDIC'!$AS183=2021,variables!$E$24,IF('respostes SINDIC'!$AS183=2022,variables!$F$24))),0)</f>
        <v>25</v>
      </c>
      <c r="V183" s="8">
        <f>IF('respostes SINDIC'!U183=1,(IF('respostes SINDIC'!$AS183=2021,variables!$E$25,IF('respostes SINDIC'!$AS183=2022,variables!$F$25))),0)</f>
        <v>0</v>
      </c>
      <c r="W183" s="8">
        <f>IF('respostes SINDIC'!V183=1,(IF('respostes SINDIC'!$AS183=2021,variables!$E$26,IF('respostes SINDIC'!$AS183=2022,variables!$F$26))),0)</f>
        <v>5</v>
      </c>
      <c r="X183" s="8">
        <f>IF('respostes SINDIC'!W183=1,(IF('respostes SINDIC'!$AS183=2021,variables!$E$27,IF('respostes SINDIC'!$AS183=2022,variables!$F$27))),0)</f>
        <v>10</v>
      </c>
      <c r="Y183" s="11">
        <f>IF('respostes SINDIC'!X183=1,(IF('respostes SINDIC'!$AS183=2021,variables!$E$28,IF('respostes SINDIC'!$AS183=2022,variables!$F$28))),0)</f>
        <v>0</v>
      </c>
      <c r="Z183" s="11">
        <f>IF('respostes SINDIC'!Y183=1,(IF('respostes SINDIC'!$AS183=2021,variables!$E$29,IF('respostes SINDIC'!$AS183=2022,variables!$F$29))),0)</f>
        <v>30</v>
      </c>
      <c r="AA183" s="18">
        <f>IF('respostes SINDIC'!Z183=1,(IF('respostes SINDIC'!$AS183=2021,variables!$E$30,IF('respostes SINDIC'!$AS183=2022,variables!$F$30))),0)</f>
        <v>25</v>
      </c>
      <c r="AB183" s="18">
        <f>IF('respostes SINDIC'!AA183=1,(IF('respostes SINDIC'!$AS183=2021,variables!$E$31,IF('respostes SINDIC'!$AS183=2022,variables!$F$31))),0)</f>
        <v>25</v>
      </c>
      <c r="AC183" s="18">
        <f>IF('respostes SINDIC'!AB183=1,(IF('respostes SINDIC'!$AS183=2021,variables!$E$32,IF('respostes SINDIC'!$AS183=2022,variables!$F$32))),0)</f>
        <v>25</v>
      </c>
      <c r="AD183" s="18">
        <f>IF('respostes SINDIC'!AC183=1,(IF('respostes SINDIC'!$AS183=2021,variables!$E$33,IF('respostes SINDIC'!$AS183=2022,variables!$F$33))),0)</f>
        <v>0</v>
      </c>
      <c r="AE183" s="20">
        <f>IF('respostes SINDIC'!AD183=1,(IF('respostes SINDIC'!$AS183=2021,variables!$E$34,IF('respostes SINDIC'!$AS183=2022,variables!$F$34))),0)</f>
        <v>0</v>
      </c>
      <c r="AF183" s="20">
        <f>IF('respostes SINDIC'!AE183=1,(IF('respostes SINDIC'!$AS183=2021,variables!$E$35,IF('respostes SINDIC'!$AS183=2022,variables!$F$35))),0)</f>
        <v>0</v>
      </c>
      <c r="AG183" s="20">
        <f>IF('respostes SINDIC'!AF183=1,(IF('respostes SINDIC'!$AS183=2021,variables!$E$36,IF('respostes SINDIC'!$AS183=2022,variables!$F$36))),0)</f>
        <v>0</v>
      </c>
      <c r="AH183" s="20">
        <f>IF('respostes SINDIC'!AG183=1,(IF('respostes SINDIC'!$AS183=2021,variables!$E$37,IF('respostes SINDIC'!$AS183=2022,variables!$F$37))),0)</f>
        <v>0</v>
      </c>
      <c r="AI183" s="14">
        <f>IF('respostes SINDIC'!AH183=1,(IF('respostes SINDIC'!$AS183=2021,variables!$E$38,IF('respostes SINDIC'!$AS183=2022,variables!$F$38))),0)</f>
        <v>25</v>
      </c>
      <c r="AJ183" s="20">
        <f>IF('respostes SINDIC'!AI183=1,(IF('respostes SINDIC'!$AS183=2021,variables!$E$39,IF('respostes SINDIC'!$AS183=2022,variables!$F$39))),0)</f>
        <v>0</v>
      </c>
      <c r="AK183" s="14">
        <f>IF('respostes SINDIC'!AJ183=1,(IF('respostes SINDIC'!$AS183=2021,variables!$E$40,IF('respostes SINDIC'!$AS183=2022,variables!$F$40))),0)</f>
        <v>25</v>
      </c>
      <c r="AL183" s="8">
        <f>IF('respostes SINDIC'!AK183=0,(IF('respostes SINDIC'!$AS183=2021,variables!$E$41,IF('respostes SINDIC'!$AS183=2022,variables!$F$41))),0)</f>
        <v>0</v>
      </c>
      <c r="AM183" s="20">
        <f>IF('respostes SINDIC'!AL183=1,(IF('respostes SINDIC'!$AS183=2021,variables!$E$42,IF('respostes SINDIC'!$AS183=2022,variables!$F$42))),0)</f>
        <v>10</v>
      </c>
      <c r="AN183" s="11">
        <f>IF('respostes SINDIC'!AM183=1,(IF('respostes SINDIC'!$AS183=2021,variables!$E$43,IF('respostes SINDIC'!$AS183=2022,variables!$F$43))),0)</f>
        <v>0</v>
      </c>
      <c r="AO183" s="8">
        <f>IF('respostes SINDIC'!AN183=1,(IF('respostes SINDIC'!$AS183=2021,variables!$E$44,IF('respostes SINDIC'!$AS183=2022,variables!$F$44))),0)</f>
        <v>0</v>
      </c>
      <c r="AP183" s="8">
        <f>IF('respostes SINDIC'!AO183=1,(IF('respostes SINDIC'!$AS183=2021,variables!$E$45,IF('respostes SINDIC'!$AS183=2022,variables!$F$45))),0)</f>
        <v>0</v>
      </c>
      <c r="AQ183" s="20">
        <f>IF('respostes SINDIC'!AP183=1,(IF('respostes SINDIC'!$AS183=2021,variables!$E$46,IF('respostes SINDIC'!$AS183=2022,variables!$F$46))),0)</f>
        <v>0</v>
      </c>
      <c r="AT183">
        <v>2021</v>
      </c>
    </row>
    <row r="184" spans="1:46" x14ac:dyDescent="0.3">
      <c r="A184">
        <v>822640003</v>
      </c>
      <c r="B184" t="str">
        <f>VLOOKUP(A184,'ine i comarca'!$A$1:$H$367,6,0)</f>
        <v>Anoia</v>
      </c>
      <c r="C184" t="s">
        <v>234</v>
      </c>
      <c r="D184" t="s">
        <v>41</v>
      </c>
      <c r="E184" t="s">
        <v>42</v>
      </c>
      <c r="F184" t="s">
        <v>48</v>
      </c>
      <c r="G184" s="8">
        <f>IF('respostes SINDIC'!F184=1,(IF('respostes SINDIC'!$AS184=2021,variables!$E$10,IF('respostes SINDIC'!$AS184=2022,variables!$F$10))),0)</f>
        <v>7.5</v>
      </c>
      <c r="H184" s="8">
        <f>IF('respostes SINDIC'!G184=1,(IF('respostes SINDIC'!$AS184=2021,variables!$E$11,IF('respostes SINDIC'!$AS184=2022,variables!$F$11))),0)</f>
        <v>7.5</v>
      </c>
      <c r="I184" s="14">
        <f>IF('respostes SINDIC'!H184=1,(IF('respostes SINDIC'!$AS184=2021,variables!$E$12,IF('respostes SINDIC'!$AS184=2022,variables!$F$12))),0)</f>
        <v>25</v>
      </c>
      <c r="J184" s="11">
        <f>IF('respostes SINDIC'!I184=1,(IF('respostes SINDIC'!$AS184=2021,variables!$E$13,IF('respostes SINDIC'!$AS184=2022,variables!$F$13))),0)</f>
        <v>2.5</v>
      </c>
      <c r="K184" s="11">
        <f>IF('respostes SINDIC'!J184=1,(IF('respostes SINDIC'!$AS184=2021,variables!$E$14,IF('respostes SINDIC'!$AS184=2022,variables!$F$14))),0)</f>
        <v>0</v>
      </c>
      <c r="L184" s="11">
        <f>IF('respostes SINDIC'!K184=1,(IF('respostes SINDIC'!$AS184=2021,variables!$E$15,IF('respostes SINDIC'!$AS184=2022,variables!$F$15))),0)</f>
        <v>0</v>
      </c>
      <c r="M184" s="11">
        <f>IF('respostes SINDIC'!L184=1,(IF('respostes SINDIC'!$AS184=2021,variables!$E$16,IF('respostes SINDIC'!$AS184=2022,variables!$F$16))),0)</f>
        <v>0</v>
      </c>
      <c r="N184" s="11">
        <f>IF('respostes SINDIC'!M184=1,(IF('respostes SINDIC'!$AS184=2021,variables!$E$17,IF('respostes SINDIC'!$AS184=2022,variables!$F$17))),0)</f>
        <v>0</v>
      </c>
      <c r="O184" s="11">
        <f>IF('respostes SINDIC'!N184="Dintre de termini",(IF('respostes SINDIC'!$AS184=2021,variables!$E$18,IF('respostes SINDIC'!$AS184=2022,variables!$F$18))),0)</f>
        <v>20</v>
      </c>
      <c r="P184" s="16">
        <f>IF('respostes SINDIC'!O184="Null",0,(IF('respostes SINDIC'!$AS184=2021,variables!$E$20,IF('respostes SINDIC'!$AS184=2022,variables!$F$20))))</f>
        <v>25</v>
      </c>
      <c r="Q184" s="16">
        <f>IF('respostes SINDIC'!P184=1,(IF('respostes SINDIC'!$AS184=2021,variables!$E$20,IF('respostes SINDIC'!$AS184=2022,variables!$F$20))),0)</f>
        <v>25</v>
      </c>
      <c r="R184" s="16">
        <f>IF('respostes SINDIC'!Q184=1,(IF('respostes SINDIC'!$AS184=2021,variables!$E$21,IF('respostes SINDIC'!$AS184=2022,variables!$F$21))),0)</f>
        <v>0</v>
      </c>
      <c r="S184" s="16">
        <f>IF('respostes SINDIC'!R184=1,(IF('respostes SINDIC'!$AS184=2021,variables!$E$22,IF('respostes SINDIC'!$AS184=2022,variables!$F$22))),0)</f>
        <v>0</v>
      </c>
      <c r="T184" s="11">
        <f>IF('respostes SINDIC'!S184=1,(IF('respostes SINDIC'!$AS184=2021,variables!$E$23,IF('respostes SINDIC'!$AS184=2022,variables!$F$23))),0)</f>
        <v>35</v>
      </c>
      <c r="U184" s="14">
        <f>IF('respostes SINDIC'!T184=1,(IF('respostes SINDIC'!$AS184=2021,variables!$E$24,IF('respostes SINDIC'!$AS184=2022,variables!$F$24))),0)</f>
        <v>25</v>
      </c>
      <c r="V184" s="8">
        <f>IF('respostes SINDIC'!U184=1,(IF('respostes SINDIC'!$AS184=2021,variables!$E$25,IF('respostes SINDIC'!$AS184=2022,variables!$F$25))),0)</f>
        <v>20</v>
      </c>
      <c r="W184" s="8">
        <f>IF('respostes SINDIC'!V184=1,(IF('respostes SINDIC'!$AS184=2021,variables!$E$26,IF('respostes SINDIC'!$AS184=2022,variables!$F$26))),0)</f>
        <v>5</v>
      </c>
      <c r="X184" s="8">
        <f>IF('respostes SINDIC'!W184=1,(IF('respostes SINDIC'!$AS184=2021,variables!$E$27,IF('respostes SINDIC'!$AS184=2022,variables!$F$27))),0)</f>
        <v>10</v>
      </c>
      <c r="Y184" s="11">
        <f>IF('respostes SINDIC'!X184=1,(IF('respostes SINDIC'!$AS184=2021,variables!$E$28,IF('respostes SINDIC'!$AS184=2022,variables!$F$28))),0)</f>
        <v>0</v>
      </c>
      <c r="Z184" s="11">
        <f>IF('respostes SINDIC'!Y184=1,(IF('respostes SINDIC'!$AS184=2021,variables!$E$29,IF('respostes SINDIC'!$AS184=2022,variables!$F$29))),0)</f>
        <v>30</v>
      </c>
      <c r="AA184" s="18">
        <f>IF('respostes SINDIC'!Z184=1,(IF('respostes SINDIC'!$AS184=2021,variables!$E$30,IF('respostes SINDIC'!$AS184=2022,variables!$F$30))),0)</f>
        <v>25</v>
      </c>
      <c r="AB184" s="18">
        <f>IF('respostes SINDIC'!AA184=1,(IF('respostes SINDIC'!$AS184=2021,variables!$E$31,IF('respostes SINDIC'!$AS184=2022,variables!$F$31))),0)</f>
        <v>0</v>
      </c>
      <c r="AC184" s="18">
        <f>IF('respostes SINDIC'!AB184=1,(IF('respostes SINDIC'!$AS184=2021,variables!$E$32,IF('respostes SINDIC'!$AS184=2022,variables!$F$32))),0)</f>
        <v>25</v>
      </c>
      <c r="AD184" s="18">
        <f>IF('respostes SINDIC'!AC184=1,(IF('respostes SINDIC'!$AS184=2021,variables!$E$33,IF('respostes SINDIC'!$AS184=2022,variables!$F$33))),0)</f>
        <v>0</v>
      </c>
      <c r="AE184" s="20">
        <f>IF('respostes SINDIC'!AD184=1,(IF('respostes SINDIC'!$AS184=2021,variables!$E$34,IF('respostes SINDIC'!$AS184=2022,variables!$F$34))),0)</f>
        <v>0</v>
      </c>
      <c r="AF184" s="20">
        <f>IF('respostes SINDIC'!AE184=1,(IF('respostes SINDIC'!$AS184=2021,variables!$E$35,IF('respostes SINDIC'!$AS184=2022,variables!$F$35))),0)</f>
        <v>0</v>
      </c>
      <c r="AG184" s="20">
        <f>IF('respostes SINDIC'!AF184=1,(IF('respostes SINDIC'!$AS184=2021,variables!$E$36,IF('respostes SINDIC'!$AS184=2022,variables!$F$36))),0)</f>
        <v>0</v>
      </c>
      <c r="AH184" s="20">
        <f>IF('respostes SINDIC'!AG184=1,(IF('respostes SINDIC'!$AS184=2021,variables!$E$37,IF('respostes SINDIC'!$AS184=2022,variables!$F$37))),0)</f>
        <v>0</v>
      </c>
      <c r="AI184" s="14">
        <f>IF('respostes SINDIC'!AH184=1,(IF('respostes SINDIC'!$AS184=2021,variables!$E$38,IF('respostes SINDIC'!$AS184=2022,variables!$F$38))),0)</f>
        <v>25</v>
      </c>
      <c r="AJ184" s="20">
        <f>IF('respostes SINDIC'!AI184=1,(IF('respostes SINDIC'!$AS184=2021,variables!$E$39,IF('respostes SINDIC'!$AS184=2022,variables!$F$39))),0)</f>
        <v>0</v>
      </c>
      <c r="AK184" s="14">
        <f>IF('respostes SINDIC'!AJ184=1,(IF('respostes SINDIC'!$AS184=2021,variables!$E$40,IF('respostes SINDIC'!$AS184=2022,variables!$F$40))),0)</f>
        <v>25</v>
      </c>
      <c r="AL184" s="8">
        <f>IF('respostes SINDIC'!AK184=0,(IF('respostes SINDIC'!$AS184=2021,variables!$E$41,IF('respostes SINDIC'!$AS184=2022,variables!$F$41))),0)</f>
        <v>0</v>
      </c>
      <c r="AM184" s="20">
        <f>IF('respostes SINDIC'!AL184=1,(IF('respostes SINDIC'!$AS184=2021,variables!$E$42,IF('respostes SINDIC'!$AS184=2022,variables!$F$42))),0)</f>
        <v>10</v>
      </c>
      <c r="AN184" s="11">
        <f>IF('respostes SINDIC'!AM184=1,(IF('respostes SINDIC'!$AS184=2021,variables!$E$43,IF('respostes SINDIC'!$AS184=2022,variables!$F$43))),0)</f>
        <v>0</v>
      </c>
      <c r="AO184" s="8">
        <f>IF('respostes SINDIC'!AN184=1,(IF('respostes SINDIC'!$AS184=2021,variables!$E$44,IF('respostes SINDIC'!$AS184=2022,variables!$F$44))),0)</f>
        <v>0</v>
      </c>
      <c r="AP184" s="8">
        <f>IF('respostes SINDIC'!AO184=1,(IF('respostes SINDIC'!$AS184=2021,variables!$E$45,IF('respostes SINDIC'!$AS184=2022,variables!$F$45))),0)</f>
        <v>0</v>
      </c>
      <c r="AQ184" s="20">
        <f>IF('respostes SINDIC'!AP184=1,(IF('respostes SINDIC'!$AS184=2021,variables!$E$46,IF('respostes SINDIC'!$AS184=2022,variables!$F$46))),0)</f>
        <v>0</v>
      </c>
      <c r="AT184">
        <v>2021</v>
      </c>
    </row>
    <row r="185" spans="1:46" x14ac:dyDescent="0.3">
      <c r="A185">
        <v>822700000</v>
      </c>
      <c r="B185" t="str">
        <f>VLOOKUP(A185,'ine i comarca'!$A$1:$H$367,6,0)</f>
        <v>Alt Penedès</v>
      </c>
      <c r="C185" t="s">
        <v>235</v>
      </c>
      <c r="D185" t="s">
        <v>41</v>
      </c>
      <c r="E185" t="s">
        <v>42</v>
      </c>
      <c r="F185" t="s">
        <v>48</v>
      </c>
      <c r="G185" s="8">
        <f>IF('respostes SINDIC'!F185=1,(IF('respostes SINDIC'!$AS185=2021,variables!$E$10,IF('respostes SINDIC'!$AS185=2022,variables!$F$10))),0)</f>
        <v>7.5</v>
      </c>
      <c r="H185" s="8">
        <f>IF('respostes SINDIC'!G185=1,(IF('respostes SINDIC'!$AS185=2021,variables!$E$11,IF('respostes SINDIC'!$AS185=2022,variables!$F$11))),0)</f>
        <v>0</v>
      </c>
      <c r="I185" s="14">
        <f>IF('respostes SINDIC'!H185=1,(IF('respostes SINDIC'!$AS185=2021,variables!$E$12,IF('respostes SINDIC'!$AS185=2022,variables!$F$12))),0)</f>
        <v>25</v>
      </c>
      <c r="J185" s="11">
        <f>IF('respostes SINDIC'!I185=1,(IF('respostes SINDIC'!$AS185=2021,variables!$E$13,IF('respostes SINDIC'!$AS185=2022,variables!$F$13))),0)</f>
        <v>2.5</v>
      </c>
      <c r="K185" s="11">
        <f>IF('respostes SINDIC'!J185=1,(IF('respostes SINDIC'!$AS185=2021,variables!$E$14,IF('respostes SINDIC'!$AS185=2022,variables!$F$14))),0)</f>
        <v>0</v>
      </c>
      <c r="L185" s="11">
        <f>IF('respostes SINDIC'!K185=1,(IF('respostes SINDIC'!$AS185=2021,variables!$E$15,IF('respostes SINDIC'!$AS185=2022,variables!$F$15))),0)</f>
        <v>0</v>
      </c>
      <c r="M185" s="11">
        <f>IF('respostes SINDIC'!L185=1,(IF('respostes SINDIC'!$AS185=2021,variables!$E$16,IF('respostes SINDIC'!$AS185=2022,variables!$F$16))),0)</f>
        <v>0</v>
      </c>
      <c r="N185" s="11">
        <f>IF('respostes SINDIC'!M185=1,(IF('respostes SINDIC'!$AS185=2021,variables!$E$17,IF('respostes SINDIC'!$AS185=2022,variables!$F$17))),0)</f>
        <v>0</v>
      </c>
      <c r="O185" s="11">
        <f>IF('respostes SINDIC'!N185="Dintre de termini",(IF('respostes SINDIC'!$AS185=2021,variables!$E$18,IF('respostes SINDIC'!$AS185=2022,variables!$F$18))),0)</f>
        <v>0</v>
      </c>
      <c r="P185" s="16">
        <f>IF('respostes SINDIC'!O185="Null",0,(IF('respostes SINDIC'!$AS185=2021,variables!$E$20,IF('respostes SINDIC'!$AS185=2022,variables!$F$20))))</f>
        <v>0</v>
      </c>
      <c r="Q185" s="16">
        <f>IF('respostes SINDIC'!P185=1,(IF('respostes SINDIC'!$AS185=2021,variables!$E$20,IF('respostes SINDIC'!$AS185=2022,variables!$F$20))),0)</f>
        <v>0</v>
      </c>
      <c r="R185" s="16">
        <f>IF('respostes SINDIC'!Q185=1,(IF('respostes SINDIC'!$AS185=2021,variables!$E$21,IF('respostes SINDIC'!$AS185=2022,variables!$F$21))),0)</f>
        <v>0</v>
      </c>
      <c r="S185" s="16">
        <f>IF('respostes SINDIC'!R185=1,(IF('respostes SINDIC'!$AS185=2021,variables!$E$22,IF('respostes SINDIC'!$AS185=2022,variables!$F$22))),0)</f>
        <v>0</v>
      </c>
      <c r="T185" s="11">
        <f>IF('respostes SINDIC'!S185=1,(IF('respostes SINDIC'!$AS185=2021,variables!$E$23,IF('respostes SINDIC'!$AS185=2022,variables!$F$23))),0)</f>
        <v>0</v>
      </c>
      <c r="U185" s="14">
        <f>IF('respostes SINDIC'!T185=1,(IF('respostes SINDIC'!$AS185=2021,variables!$E$24,IF('respostes SINDIC'!$AS185=2022,variables!$F$24))),0)</f>
        <v>0</v>
      </c>
      <c r="V185" s="8">
        <f>IF('respostes SINDIC'!U185=1,(IF('respostes SINDIC'!$AS185=2021,variables!$E$25,IF('respostes SINDIC'!$AS185=2022,variables!$F$25))),0)</f>
        <v>20</v>
      </c>
      <c r="W185" s="8">
        <f>IF('respostes SINDIC'!V185=1,(IF('respostes SINDIC'!$AS185=2021,variables!$E$26,IF('respostes SINDIC'!$AS185=2022,variables!$F$26))),0)</f>
        <v>5</v>
      </c>
      <c r="X185" s="8">
        <f>IF('respostes SINDIC'!W185=1,(IF('respostes SINDIC'!$AS185=2021,variables!$E$27,IF('respostes SINDIC'!$AS185=2022,variables!$F$27))),0)</f>
        <v>10</v>
      </c>
      <c r="Y185" s="11">
        <f>IF('respostes SINDIC'!X185=1,(IF('respostes SINDIC'!$AS185=2021,variables!$E$28,IF('respostes SINDIC'!$AS185=2022,variables!$F$28))),0)</f>
        <v>0</v>
      </c>
      <c r="Z185" s="11">
        <f>IF('respostes SINDIC'!Y185=1,(IF('respostes SINDIC'!$AS185=2021,variables!$E$29,IF('respostes SINDIC'!$AS185=2022,variables!$F$29))),0)</f>
        <v>0</v>
      </c>
      <c r="AA185" s="18">
        <f>IF('respostes SINDIC'!Z185=1,(IF('respostes SINDIC'!$AS185=2021,variables!$E$30,IF('respostes SINDIC'!$AS185=2022,variables!$F$30))),0)</f>
        <v>25</v>
      </c>
      <c r="AB185" s="18">
        <f>IF('respostes SINDIC'!AA185=1,(IF('respostes SINDIC'!$AS185=2021,variables!$E$31,IF('respostes SINDIC'!$AS185=2022,variables!$F$31))),0)</f>
        <v>0</v>
      </c>
      <c r="AC185" s="18">
        <f>IF('respostes SINDIC'!AB185=1,(IF('respostes SINDIC'!$AS185=2021,variables!$E$32,IF('respostes SINDIC'!$AS185=2022,variables!$F$32))),0)</f>
        <v>0</v>
      </c>
      <c r="AD185" s="18">
        <f>IF('respostes SINDIC'!AC185=1,(IF('respostes SINDIC'!$AS185=2021,variables!$E$33,IF('respostes SINDIC'!$AS185=2022,variables!$F$33))),0)</f>
        <v>0</v>
      </c>
      <c r="AE185" s="20">
        <f>IF('respostes SINDIC'!AD185=1,(IF('respostes SINDIC'!$AS185=2021,variables!$E$34,IF('respostes SINDIC'!$AS185=2022,variables!$F$34))),0)</f>
        <v>0</v>
      </c>
      <c r="AF185" s="20">
        <f>IF('respostes SINDIC'!AE185=1,(IF('respostes SINDIC'!$AS185=2021,variables!$E$35,IF('respostes SINDIC'!$AS185=2022,variables!$F$35))),0)</f>
        <v>0</v>
      </c>
      <c r="AG185" s="20">
        <f>IF('respostes SINDIC'!AF185=1,(IF('respostes SINDIC'!$AS185=2021,variables!$E$36,IF('respostes SINDIC'!$AS185=2022,variables!$F$36))),0)</f>
        <v>0</v>
      </c>
      <c r="AH185" s="20">
        <f>IF('respostes SINDIC'!AG185=1,(IF('respostes SINDIC'!$AS185=2021,variables!$E$37,IF('respostes SINDIC'!$AS185=2022,variables!$F$37))),0)</f>
        <v>0</v>
      </c>
      <c r="AI185" s="14">
        <f>IF('respostes SINDIC'!AH185=1,(IF('respostes SINDIC'!$AS185=2021,variables!$E$38,IF('respostes SINDIC'!$AS185=2022,variables!$F$38))),0)</f>
        <v>25</v>
      </c>
      <c r="AJ185" s="20">
        <f>IF('respostes SINDIC'!AI185=1,(IF('respostes SINDIC'!$AS185=2021,variables!$E$39,IF('respostes SINDIC'!$AS185=2022,variables!$F$39))),0)</f>
        <v>20</v>
      </c>
      <c r="AK185" s="14">
        <f>IF('respostes SINDIC'!AJ185=1,(IF('respostes SINDIC'!$AS185=2021,variables!$E$40,IF('respostes SINDIC'!$AS185=2022,variables!$F$40))),0)</f>
        <v>0</v>
      </c>
      <c r="AL185" s="8">
        <f>IF('respostes SINDIC'!AK185=0,(IF('respostes SINDIC'!$AS185=2021,variables!$E$41,IF('respostes SINDIC'!$AS185=2022,variables!$F$41))),0)</f>
        <v>0</v>
      </c>
      <c r="AM185" s="20">
        <f>IF('respostes SINDIC'!AL185=1,(IF('respostes SINDIC'!$AS185=2021,variables!$E$42,IF('respostes SINDIC'!$AS185=2022,variables!$F$42))),0)</f>
        <v>0</v>
      </c>
      <c r="AN185" s="11">
        <f>IF('respostes SINDIC'!AM185=1,(IF('respostes SINDIC'!$AS185=2021,variables!$E$43,IF('respostes SINDIC'!$AS185=2022,variables!$F$43))),0)</f>
        <v>0</v>
      </c>
      <c r="AO185" s="8">
        <f>IF('respostes SINDIC'!AN185=1,(IF('respostes SINDIC'!$AS185=2021,variables!$E$44,IF('respostes SINDIC'!$AS185=2022,variables!$F$44))),0)</f>
        <v>0</v>
      </c>
      <c r="AP185" s="8">
        <f>IF('respostes SINDIC'!AO185=1,(IF('respostes SINDIC'!$AS185=2021,variables!$E$45,IF('respostes SINDIC'!$AS185=2022,variables!$F$45))),0)</f>
        <v>0</v>
      </c>
      <c r="AQ185" s="20">
        <f>IF('respostes SINDIC'!AP185=1,(IF('respostes SINDIC'!$AS185=2021,variables!$E$46,IF('respostes SINDIC'!$AS185=2022,variables!$F$46))),0)</f>
        <v>0</v>
      </c>
      <c r="AT185">
        <v>2021</v>
      </c>
    </row>
    <row r="186" spans="1:46" x14ac:dyDescent="0.3">
      <c r="A186">
        <v>822990004</v>
      </c>
      <c r="B186" t="str">
        <f>VLOOKUP(A186,'ine i comarca'!$A$1:$H$367,6,0)</f>
        <v>Bages</v>
      </c>
      <c r="C186" t="s">
        <v>236</v>
      </c>
      <c r="D186" t="s">
        <v>41</v>
      </c>
      <c r="E186" t="s">
        <v>42</v>
      </c>
      <c r="F186" t="s">
        <v>48</v>
      </c>
      <c r="G186" s="8">
        <f>IF('respostes SINDIC'!F186=1,(IF('respostes SINDIC'!$AS186=2021,variables!$E$10,IF('respostes SINDIC'!$AS186=2022,variables!$F$10))),0)</f>
        <v>7.5</v>
      </c>
      <c r="H186" s="8">
        <f>IF('respostes SINDIC'!G186=1,(IF('respostes SINDIC'!$AS186=2021,variables!$E$11,IF('respostes SINDIC'!$AS186=2022,variables!$F$11))),0)</f>
        <v>7.5</v>
      </c>
      <c r="I186" s="14">
        <f>IF('respostes SINDIC'!H186=1,(IF('respostes SINDIC'!$AS186=2021,variables!$E$12,IF('respostes SINDIC'!$AS186=2022,variables!$F$12))),0)</f>
        <v>25</v>
      </c>
      <c r="J186" s="11">
        <f>IF('respostes SINDIC'!I186=1,(IF('respostes SINDIC'!$AS186=2021,variables!$E$13,IF('respostes SINDIC'!$AS186=2022,variables!$F$13))),0)</f>
        <v>2.5</v>
      </c>
      <c r="K186" s="11">
        <f>IF('respostes SINDIC'!J186=1,(IF('respostes SINDIC'!$AS186=2021,variables!$E$14,IF('respostes SINDIC'!$AS186=2022,variables!$F$14))),0)</f>
        <v>0</v>
      </c>
      <c r="L186" s="11">
        <f>IF('respostes SINDIC'!K186=1,(IF('respostes SINDIC'!$AS186=2021,variables!$E$15,IF('respostes SINDIC'!$AS186=2022,variables!$F$15))),0)</f>
        <v>0</v>
      </c>
      <c r="M186" s="11">
        <f>IF('respostes SINDIC'!L186=1,(IF('respostes SINDIC'!$AS186=2021,variables!$E$16,IF('respostes SINDIC'!$AS186=2022,variables!$F$16))),0)</f>
        <v>0</v>
      </c>
      <c r="N186" s="11">
        <f>IF('respostes SINDIC'!M186=1,(IF('respostes SINDIC'!$AS186=2021,variables!$E$17,IF('respostes SINDIC'!$AS186=2022,variables!$F$17))),0)</f>
        <v>0</v>
      </c>
      <c r="O186" s="11">
        <f>IF('respostes SINDIC'!N186="Dintre de termini",(IF('respostes SINDIC'!$AS186=2021,variables!$E$18,IF('respostes SINDIC'!$AS186=2022,variables!$F$18))),0)</f>
        <v>0</v>
      </c>
      <c r="P186" s="16">
        <f>IF('respostes SINDIC'!O186="Null",0,(IF('respostes SINDIC'!$AS186=2021,variables!$E$20,IF('respostes SINDIC'!$AS186=2022,variables!$F$20))))</f>
        <v>25</v>
      </c>
      <c r="Q186" s="16">
        <f>IF('respostes SINDIC'!P186=1,(IF('respostes SINDIC'!$AS186=2021,variables!$E$20,IF('respostes SINDIC'!$AS186=2022,variables!$F$20))),0)</f>
        <v>25</v>
      </c>
      <c r="R186" s="16">
        <f>IF('respostes SINDIC'!Q186=1,(IF('respostes SINDIC'!$AS186=2021,variables!$E$21,IF('respostes SINDIC'!$AS186=2022,variables!$F$21))),0)</f>
        <v>0</v>
      </c>
      <c r="S186" s="16">
        <f>IF('respostes SINDIC'!R186=1,(IF('respostes SINDIC'!$AS186=2021,variables!$E$22,IF('respostes SINDIC'!$AS186=2022,variables!$F$22))),0)</f>
        <v>0</v>
      </c>
      <c r="T186" s="11">
        <f>IF('respostes SINDIC'!S186=1,(IF('respostes SINDIC'!$AS186=2021,variables!$E$23,IF('respostes SINDIC'!$AS186=2022,variables!$F$23))),0)</f>
        <v>35</v>
      </c>
      <c r="U186" s="14">
        <f>IF('respostes SINDIC'!T186=1,(IF('respostes SINDIC'!$AS186=2021,variables!$E$24,IF('respostes SINDIC'!$AS186=2022,variables!$F$24))),0)</f>
        <v>25</v>
      </c>
      <c r="V186" s="8">
        <f>IF('respostes SINDIC'!U186=1,(IF('respostes SINDIC'!$AS186=2021,variables!$E$25,IF('respostes SINDIC'!$AS186=2022,variables!$F$25))),0)</f>
        <v>20</v>
      </c>
      <c r="W186" s="8">
        <f>IF('respostes SINDIC'!V186=1,(IF('respostes SINDIC'!$AS186=2021,variables!$E$26,IF('respostes SINDIC'!$AS186=2022,variables!$F$26))),0)</f>
        <v>5</v>
      </c>
      <c r="X186" s="8">
        <f>IF('respostes SINDIC'!W186=1,(IF('respostes SINDIC'!$AS186=2021,variables!$E$27,IF('respostes SINDIC'!$AS186=2022,variables!$F$27))),0)</f>
        <v>10</v>
      </c>
      <c r="Y186" s="11">
        <f>IF('respostes SINDIC'!X186=1,(IF('respostes SINDIC'!$AS186=2021,variables!$E$28,IF('respostes SINDIC'!$AS186=2022,variables!$F$28))),0)</f>
        <v>0</v>
      </c>
      <c r="Z186" s="11">
        <f>IF('respostes SINDIC'!Y186=1,(IF('respostes SINDIC'!$AS186=2021,variables!$E$29,IF('respostes SINDIC'!$AS186=2022,variables!$F$29))),0)</f>
        <v>30</v>
      </c>
      <c r="AA186" s="18">
        <f>IF('respostes SINDIC'!Z186=1,(IF('respostes SINDIC'!$AS186=2021,variables!$E$30,IF('respostes SINDIC'!$AS186=2022,variables!$F$30))),0)</f>
        <v>25</v>
      </c>
      <c r="AB186" s="18">
        <f>IF('respostes SINDIC'!AA186=1,(IF('respostes SINDIC'!$AS186=2021,variables!$E$31,IF('respostes SINDIC'!$AS186=2022,variables!$F$31))),0)</f>
        <v>0</v>
      </c>
      <c r="AC186" s="18">
        <f>IF('respostes SINDIC'!AB186=1,(IF('respostes SINDIC'!$AS186=2021,variables!$E$32,IF('respostes SINDIC'!$AS186=2022,variables!$F$32))),0)</f>
        <v>25</v>
      </c>
      <c r="AD186" s="18">
        <f>IF('respostes SINDIC'!AC186=1,(IF('respostes SINDIC'!$AS186=2021,variables!$E$33,IF('respostes SINDIC'!$AS186=2022,variables!$F$33))),0)</f>
        <v>0</v>
      </c>
      <c r="AE186" s="20">
        <f>IF('respostes SINDIC'!AD186=1,(IF('respostes SINDIC'!$AS186=2021,variables!$E$34,IF('respostes SINDIC'!$AS186=2022,variables!$F$34))),0)</f>
        <v>0</v>
      </c>
      <c r="AF186" s="20">
        <f>IF('respostes SINDIC'!AE186=1,(IF('respostes SINDIC'!$AS186=2021,variables!$E$35,IF('respostes SINDIC'!$AS186=2022,variables!$F$35))),0)</f>
        <v>0</v>
      </c>
      <c r="AG186" s="20">
        <f>IF('respostes SINDIC'!AF186=1,(IF('respostes SINDIC'!$AS186=2021,variables!$E$36,IF('respostes SINDIC'!$AS186=2022,variables!$F$36))),0)</f>
        <v>0</v>
      </c>
      <c r="AH186" s="20">
        <f>IF('respostes SINDIC'!AG186=1,(IF('respostes SINDIC'!$AS186=2021,variables!$E$37,IF('respostes SINDIC'!$AS186=2022,variables!$F$37))),0)</f>
        <v>0</v>
      </c>
      <c r="AI186" s="14">
        <f>IF('respostes SINDIC'!AH186=1,(IF('respostes SINDIC'!$AS186=2021,variables!$E$38,IF('respostes SINDIC'!$AS186=2022,variables!$F$38))),0)</f>
        <v>25</v>
      </c>
      <c r="AJ186" s="20">
        <f>IF('respostes SINDIC'!AI186=1,(IF('respostes SINDIC'!$AS186=2021,variables!$E$39,IF('respostes SINDIC'!$AS186=2022,variables!$F$39))),0)</f>
        <v>20</v>
      </c>
      <c r="AK186" s="14">
        <f>IF('respostes SINDIC'!AJ186=1,(IF('respostes SINDIC'!$AS186=2021,variables!$E$40,IF('respostes SINDIC'!$AS186=2022,variables!$F$40))),0)</f>
        <v>25</v>
      </c>
      <c r="AL186" s="8">
        <f>IF('respostes SINDIC'!AK186=0,(IF('respostes SINDIC'!$AS186=2021,variables!$E$41,IF('respostes SINDIC'!$AS186=2022,variables!$F$41))),0)</f>
        <v>0</v>
      </c>
      <c r="AM186" s="20">
        <f>IF('respostes SINDIC'!AL186=1,(IF('respostes SINDIC'!$AS186=2021,variables!$E$42,IF('respostes SINDIC'!$AS186=2022,variables!$F$42))),0)</f>
        <v>10</v>
      </c>
      <c r="AN186" s="11">
        <f>IF('respostes SINDIC'!AM186=1,(IF('respostes SINDIC'!$AS186=2021,variables!$E$43,IF('respostes SINDIC'!$AS186=2022,variables!$F$43))),0)</f>
        <v>0</v>
      </c>
      <c r="AO186" s="8">
        <f>IF('respostes SINDIC'!AN186=1,(IF('respostes SINDIC'!$AS186=2021,variables!$E$44,IF('respostes SINDIC'!$AS186=2022,variables!$F$44))),0)</f>
        <v>0</v>
      </c>
      <c r="AP186" s="8">
        <f>IF('respostes SINDIC'!AO186=1,(IF('respostes SINDIC'!$AS186=2021,variables!$E$45,IF('respostes SINDIC'!$AS186=2022,variables!$F$45))),0)</f>
        <v>0</v>
      </c>
      <c r="AQ186" s="20">
        <f>IF('respostes SINDIC'!AP186=1,(IF('respostes SINDIC'!$AS186=2021,variables!$E$46,IF('respostes SINDIC'!$AS186=2022,variables!$F$46))),0)</f>
        <v>0</v>
      </c>
      <c r="AT186">
        <v>2021</v>
      </c>
    </row>
    <row r="187" spans="1:46" x14ac:dyDescent="0.3">
      <c r="A187">
        <v>823100000</v>
      </c>
      <c r="B187" t="str">
        <f>VLOOKUP(A187,'ine i comarca'!$A$1:$H$367,6,0)</f>
        <v>Garraf</v>
      </c>
      <c r="C187" t="s">
        <v>237</v>
      </c>
      <c r="D187" t="s">
        <v>41</v>
      </c>
      <c r="E187" t="s">
        <v>42</v>
      </c>
      <c r="F187" t="s">
        <v>68</v>
      </c>
      <c r="G187" s="8">
        <f>IF('respostes SINDIC'!F187=1,(IF('respostes SINDIC'!$AS187=2021,variables!$E$10,IF('respostes SINDIC'!$AS187=2022,variables!$F$10))),0)</f>
        <v>7.5</v>
      </c>
      <c r="H187" s="8">
        <f>IF('respostes SINDIC'!G187=1,(IF('respostes SINDIC'!$AS187=2021,variables!$E$11,IF('respostes SINDIC'!$AS187=2022,variables!$F$11))),0)</f>
        <v>7.5</v>
      </c>
      <c r="I187" s="14">
        <f>IF('respostes SINDIC'!H187=1,(IF('respostes SINDIC'!$AS187=2021,variables!$E$12,IF('respostes SINDIC'!$AS187=2022,variables!$F$12))),0)</f>
        <v>25</v>
      </c>
      <c r="J187" s="11">
        <f>IF('respostes SINDIC'!I187=1,(IF('respostes SINDIC'!$AS187=2021,variables!$E$13,IF('respostes SINDIC'!$AS187=2022,variables!$F$13))),0)</f>
        <v>2.5</v>
      </c>
      <c r="K187" s="11">
        <f>IF('respostes SINDIC'!J187=1,(IF('respostes SINDIC'!$AS187=2021,variables!$E$14,IF('respostes SINDIC'!$AS187=2022,variables!$F$14))),0)</f>
        <v>0</v>
      </c>
      <c r="L187" s="11">
        <f>IF('respostes SINDIC'!K187=1,(IF('respostes SINDIC'!$AS187=2021,variables!$E$15,IF('respostes SINDIC'!$AS187=2022,variables!$F$15))),0)</f>
        <v>0</v>
      </c>
      <c r="M187" s="11">
        <f>IF('respostes SINDIC'!L187=1,(IF('respostes SINDIC'!$AS187=2021,variables!$E$16,IF('respostes SINDIC'!$AS187=2022,variables!$F$16))),0)</f>
        <v>0</v>
      </c>
      <c r="N187" s="11">
        <f>IF('respostes SINDIC'!M187=1,(IF('respostes SINDIC'!$AS187=2021,variables!$E$17,IF('respostes SINDIC'!$AS187=2022,variables!$F$17))),0)</f>
        <v>0</v>
      </c>
      <c r="O187" s="11">
        <f>IF('respostes SINDIC'!N187="Dintre de termini",(IF('respostes SINDIC'!$AS187=2021,variables!$E$18,IF('respostes SINDIC'!$AS187=2022,variables!$F$18))),0)</f>
        <v>20</v>
      </c>
      <c r="P187" s="16">
        <f>IF('respostes SINDIC'!O187="Null",0,(IF('respostes SINDIC'!$AS187=2021,variables!$E$20,IF('respostes SINDIC'!$AS187=2022,variables!$F$20))))</f>
        <v>25</v>
      </c>
      <c r="Q187" s="16">
        <f>IF('respostes SINDIC'!P187=1,(IF('respostes SINDIC'!$AS187=2021,variables!$E$20,IF('respostes SINDIC'!$AS187=2022,variables!$F$20))),0)</f>
        <v>0</v>
      </c>
      <c r="R187" s="16">
        <f>IF('respostes SINDIC'!Q187=1,(IF('respostes SINDIC'!$AS187=2021,variables!$E$21,IF('respostes SINDIC'!$AS187=2022,variables!$F$21))),0)</f>
        <v>0</v>
      </c>
      <c r="S187" s="16">
        <f>IF('respostes SINDIC'!R187=1,(IF('respostes SINDIC'!$AS187=2021,variables!$E$22,IF('respostes SINDIC'!$AS187=2022,variables!$F$22))),0)</f>
        <v>0</v>
      </c>
      <c r="T187" s="11">
        <f>IF('respostes SINDIC'!S187=1,(IF('respostes SINDIC'!$AS187=2021,variables!$E$23,IF('respostes SINDIC'!$AS187=2022,variables!$F$23))),0)</f>
        <v>35</v>
      </c>
      <c r="U187" s="14">
        <f>IF('respostes SINDIC'!T187=1,(IF('respostes SINDIC'!$AS187=2021,variables!$E$24,IF('respostes SINDIC'!$AS187=2022,variables!$F$24))),0)</f>
        <v>25</v>
      </c>
      <c r="V187" s="8">
        <f>IF('respostes SINDIC'!U187=1,(IF('respostes SINDIC'!$AS187=2021,variables!$E$25,IF('respostes SINDIC'!$AS187=2022,variables!$F$25))),0)</f>
        <v>20</v>
      </c>
      <c r="W187" s="8">
        <f>IF('respostes SINDIC'!V187=1,(IF('respostes SINDIC'!$AS187=2021,variables!$E$26,IF('respostes SINDIC'!$AS187=2022,variables!$F$26))),0)</f>
        <v>5</v>
      </c>
      <c r="X187" s="8">
        <f>IF('respostes SINDIC'!W187=1,(IF('respostes SINDIC'!$AS187=2021,variables!$E$27,IF('respostes SINDIC'!$AS187=2022,variables!$F$27))),0)</f>
        <v>10</v>
      </c>
      <c r="Y187" s="11">
        <f>IF('respostes SINDIC'!X187=1,(IF('respostes SINDIC'!$AS187=2021,variables!$E$28,IF('respostes SINDIC'!$AS187=2022,variables!$F$28))),0)</f>
        <v>0</v>
      </c>
      <c r="Z187" s="11">
        <f>IF('respostes SINDIC'!Y187=1,(IF('respostes SINDIC'!$AS187=2021,variables!$E$29,IF('respostes SINDIC'!$AS187=2022,variables!$F$29))),0)</f>
        <v>30</v>
      </c>
      <c r="AA187" s="18">
        <f>IF('respostes SINDIC'!Z187=1,(IF('respostes SINDIC'!$AS187=2021,variables!$E$30,IF('respostes SINDIC'!$AS187=2022,variables!$F$30))),0)</f>
        <v>0</v>
      </c>
      <c r="AB187" s="18">
        <f>IF('respostes SINDIC'!AA187=1,(IF('respostes SINDIC'!$AS187=2021,variables!$E$31,IF('respostes SINDIC'!$AS187=2022,variables!$F$31))),0)</f>
        <v>25</v>
      </c>
      <c r="AC187" s="18">
        <f>IF('respostes SINDIC'!AB187=1,(IF('respostes SINDIC'!$AS187=2021,variables!$E$32,IF('respostes SINDIC'!$AS187=2022,variables!$F$32))),0)</f>
        <v>25</v>
      </c>
      <c r="AD187" s="18">
        <f>IF('respostes SINDIC'!AC187=1,(IF('respostes SINDIC'!$AS187=2021,variables!$E$33,IF('respostes SINDIC'!$AS187=2022,variables!$F$33))),0)</f>
        <v>0</v>
      </c>
      <c r="AE187" s="20">
        <f>IF('respostes SINDIC'!AD187=1,(IF('respostes SINDIC'!$AS187=2021,variables!$E$34,IF('respostes SINDIC'!$AS187=2022,variables!$F$34))),0)</f>
        <v>0</v>
      </c>
      <c r="AF187" s="20">
        <f>IF('respostes SINDIC'!AE187=1,(IF('respostes SINDIC'!$AS187=2021,variables!$E$35,IF('respostes SINDIC'!$AS187=2022,variables!$F$35))),0)</f>
        <v>0</v>
      </c>
      <c r="AG187" s="20">
        <f>IF('respostes SINDIC'!AF187=1,(IF('respostes SINDIC'!$AS187=2021,variables!$E$36,IF('respostes SINDIC'!$AS187=2022,variables!$F$36))),0)</f>
        <v>0</v>
      </c>
      <c r="AH187" s="20">
        <f>IF('respostes SINDIC'!AG187=1,(IF('respostes SINDIC'!$AS187=2021,variables!$E$37,IF('respostes SINDIC'!$AS187=2022,variables!$F$37))),0)</f>
        <v>0</v>
      </c>
      <c r="AI187" s="14">
        <f>IF('respostes SINDIC'!AH187=1,(IF('respostes SINDIC'!$AS187=2021,variables!$E$38,IF('respostes SINDIC'!$AS187=2022,variables!$F$38))),0)</f>
        <v>25</v>
      </c>
      <c r="AJ187" s="20">
        <f>IF('respostes SINDIC'!AI187=1,(IF('respostes SINDIC'!$AS187=2021,variables!$E$39,IF('respostes SINDIC'!$AS187=2022,variables!$F$39))),0)</f>
        <v>20</v>
      </c>
      <c r="AK187" s="14">
        <f>IF('respostes SINDIC'!AJ187=1,(IF('respostes SINDIC'!$AS187=2021,variables!$E$40,IF('respostes SINDIC'!$AS187=2022,variables!$F$40))),0)</f>
        <v>25</v>
      </c>
      <c r="AL187" s="8">
        <f>IF('respostes SINDIC'!AK187=0,(IF('respostes SINDIC'!$AS187=2021,variables!$E$41,IF('respostes SINDIC'!$AS187=2022,variables!$F$41))),0)</f>
        <v>0</v>
      </c>
      <c r="AM187" s="20">
        <f>IF('respostes SINDIC'!AL187=1,(IF('respostes SINDIC'!$AS187=2021,variables!$E$42,IF('respostes SINDIC'!$AS187=2022,variables!$F$42))),0)</f>
        <v>10</v>
      </c>
      <c r="AN187" s="11">
        <f>IF('respostes SINDIC'!AM187=1,(IF('respostes SINDIC'!$AS187=2021,variables!$E$43,IF('respostes SINDIC'!$AS187=2022,variables!$F$43))),0)</f>
        <v>0</v>
      </c>
      <c r="AO187" s="8">
        <f>IF('respostes SINDIC'!AN187=1,(IF('respostes SINDIC'!$AS187=2021,variables!$E$44,IF('respostes SINDIC'!$AS187=2022,variables!$F$44))),0)</f>
        <v>10</v>
      </c>
      <c r="AP187" s="8">
        <f>IF('respostes SINDIC'!AO187=1,(IF('respostes SINDIC'!$AS187=2021,variables!$E$45,IF('respostes SINDIC'!$AS187=2022,variables!$F$45))),0)</f>
        <v>20</v>
      </c>
      <c r="AQ187" s="20">
        <f>IF('respostes SINDIC'!AP187=1,(IF('respostes SINDIC'!$AS187=2021,variables!$E$46,IF('respostes SINDIC'!$AS187=2022,variables!$F$46))),0)</f>
        <v>0</v>
      </c>
      <c r="AT187">
        <v>2021</v>
      </c>
    </row>
    <row r="188" spans="1:46" x14ac:dyDescent="0.3">
      <c r="A188">
        <v>823250006</v>
      </c>
      <c r="B188" t="str">
        <f>VLOOKUP(A188,'ine i comarca'!$A$1:$H$367,6,0)</f>
        <v>Alt Penedès</v>
      </c>
      <c r="C188" t="s">
        <v>238</v>
      </c>
      <c r="D188" t="s">
        <v>41</v>
      </c>
      <c r="E188" t="s">
        <v>42</v>
      </c>
      <c r="F188" t="s">
        <v>48</v>
      </c>
      <c r="G188" s="8">
        <f>IF('respostes SINDIC'!F188=1,(IF('respostes SINDIC'!$AS188=2021,variables!$E$10,IF('respostes SINDIC'!$AS188=2022,variables!$F$10))),0)</f>
        <v>7.5</v>
      </c>
      <c r="H188" s="8">
        <f>IF('respostes SINDIC'!G188=1,(IF('respostes SINDIC'!$AS188=2021,variables!$E$11,IF('respostes SINDIC'!$AS188=2022,variables!$F$11))),0)</f>
        <v>7.5</v>
      </c>
      <c r="I188" s="14">
        <f>IF('respostes SINDIC'!H188=1,(IF('respostes SINDIC'!$AS188=2021,variables!$E$12,IF('respostes SINDIC'!$AS188=2022,variables!$F$12))),0)</f>
        <v>25</v>
      </c>
      <c r="J188" s="11">
        <f>IF('respostes SINDIC'!I188=1,(IF('respostes SINDIC'!$AS188=2021,variables!$E$13,IF('respostes SINDIC'!$AS188=2022,variables!$F$13))),0)</f>
        <v>2.5</v>
      </c>
      <c r="K188" s="11">
        <f>IF('respostes SINDIC'!J188=1,(IF('respostes SINDIC'!$AS188=2021,variables!$E$14,IF('respostes SINDIC'!$AS188=2022,variables!$F$14))),0)</f>
        <v>0</v>
      </c>
      <c r="L188" s="11">
        <f>IF('respostes SINDIC'!K188=1,(IF('respostes SINDIC'!$AS188=2021,variables!$E$15,IF('respostes SINDIC'!$AS188=2022,variables!$F$15))),0)</f>
        <v>0</v>
      </c>
      <c r="M188" s="11">
        <f>IF('respostes SINDIC'!L188=1,(IF('respostes SINDIC'!$AS188=2021,variables!$E$16,IF('respostes SINDIC'!$AS188=2022,variables!$F$16))),0)</f>
        <v>0</v>
      </c>
      <c r="N188" s="11">
        <f>IF('respostes SINDIC'!M188=1,(IF('respostes SINDIC'!$AS188=2021,variables!$E$17,IF('respostes SINDIC'!$AS188=2022,variables!$F$17))),0)</f>
        <v>0</v>
      </c>
      <c r="O188" s="11">
        <f>IF('respostes SINDIC'!N188="Dintre de termini",(IF('respostes SINDIC'!$AS188=2021,variables!$E$18,IF('respostes SINDIC'!$AS188=2022,variables!$F$18))),0)</f>
        <v>0</v>
      </c>
      <c r="P188" s="16">
        <f>IF('respostes SINDIC'!O188="Null",0,(IF('respostes SINDIC'!$AS188=2021,variables!$E$20,IF('respostes SINDIC'!$AS188=2022,variables!$F$20))))</f>
        <v>0</v>
      </c>
      <c r="Q188" s="16">
        <f>IF('respostes SINDIC'!P188=1,(IF('respostes SINDIC'!$AS188=2021,variables!$E$20,IF('respostes SINDIC'!$AS188=2022,variables!$F$20))),0)</f>
        <v>0</v>
      </c>
      <c r="R188" s="16">
        <f>IF('respostes SINDIC'!Q188=1,(IF('respostes SINDIC'!$AS188=2021,variables!$E$21,IF('respostes SINDIC'!$AS188=2022,variables!$F$21))),0)</f>
        <v>0</v>
      </c>
      <c r="S188" s="16">
        <f>IF('respostes SINDIC'!R188=1,(IF('respostes SINDIC'!$AS188=2021,variables!$E$22,IF('respostes SINDIC'!$AS188=2022,variables!$F$22))),0)</f>
        <v>0</v>
      </c>
      <c r="T188" s="11">
        <f>IF('respostes SINDIC'!S188=1,(IF('respostes SINDIC'!$AS188=2021,variables!$E$23,IF('respostes SINDIC'!$AS188=2022,variables!$F$23))),0)</f>
        <v>0</v>
      </c>
      <c r="U188" s="14">
        <f>IF('respostes SINDIC'!T188=1,(IF('respostes SINDIC'!$AS188=2021,variables!$E$24,IF('respostes SINDIC'!$AS188=2022,variables!$F$24))),0)</f>
        <v>0</v>
      </c>
      <c r="V188" s="8">
        <f>IF('respostes SINDIC'!U188=1,(IF('respostes SINDIC'!$AS188=2021,variables!$E$25,IF('respostes SINDIC'!$AS188=2022,variables!$F$25))),0)</f>
        <v>20</v>
      </c>
      <c r="W188" s="8">
        <f>IF('respostes SINDIC'!V188=1,(IF('respostes SINDIC'!$AS188=2021,variables!$E$26,IF('respostes SINDIC'!$AS188=2022,variables!$F$26))),0)</f>
        <v>5</v>
      </c>
      <c r="X188" s="8">
        <f>IF('respostes SINDIC'!W188=1,(IF('respostes SINDIC'!$AS188=2021,variables!$E$27,IF('respostes SINDIC'!$AS188=2022,variables!$F$27))),0)</f>
        <v>10</v>
      </c>
      <c r="Y188" s="11">
        <f>IF('respostes SINDIC'!X188=1,(IF('respostes SINDIC'!$AS188=2021,variables!$E$28,IF('respostes SINDIC'!$AS188=2022,variables!$F$28))),0)</f>
        <v>0</v>
      </c>
      <c r="Z188" s="11">
        <f>IF('respostes SINDIC'!Y188=1,(IF('respostes SINDIC'!$AS188=2021,variables!$E$29,IF('respostes SINDIC'!$AS188=2022,variables!$F$29))),0)</f>
        <v>0</v>
      </c>
      <c r="AA188" s="18">
        <f>IF('respostes SINDIC'!Z188=1,(IF('respostes SINDIC'!$AS188=2021,variables!$E$30,IF('respostes SINDIC'!$AS188=2022,variables!$F$30))),0)</f>
        <v>25</v>
      </c>
      <c r="AB188" s="18">
        <f>IF('respostes SINDIC'!AA188=1,(IF('respostes SINDIC'!$AS188=2021,variables!$E$31,IF('respostes SINDIC'!$AS188=2022,variables!$F$31))),0)</f>
        <v>0</v>
      </c>
      <c r="AC188" s="18">
        <f>IF('respostes SINDIC'!AB188=1,(IF('respostes SINDIC'!$AS188=2021,variables!$E$32,IF('respostes SINDIC'!$AS188=2022,variables!$F$32))),0)</f>
        <v>0</v>
      </c>
      <c r="AD188" s="18">
        <f>IF('respostes SINDIC'!AC188=1,(IF('respostes SINDIC'!$AS188=2021,variables!$E$33,IF('respostes SINDIC'!$AS188=2022,variables!$F$33))),0)</f>
        <v>0</v>
      </c>
      <c r="AE188" s="20">
        <f>IF('respostes SINDIC'!AD188=1,(IF('respostes SINDIC'!$AS188=2021,variables!$E$34,IF('respostes SINDIC'!$AS188=2022,variables!$F$34))),0)</f>
        <v>0</v>
      </c>
      <c r="AF188" s="20">
        <f>IF('respostes SINDIC'!AE188=1,(IF('respostes SINDIC'!$AS188=2021,variables!$E$35,IF('respostes SINDIC'!$AS188=2022,variables!$F$35))),0)</f>
        <v>0</v>
      </c>
      <c r="AG188" s="20">
        <f>IF('respostes SINDIC'!AF188=1,(IF('respostes SINDIC'!$AS188=2021,variables!$E$36,IF('respostes SINDIC'!$AS188=2022,variables!$F$36))),0)</f>
        <v>0</v>
      </c>
      <c r="AH188" s="20">
        <f>IF('respostes SINDIC'!AG188=1,(IF('respostes SINDIC'!$AS188=2021,variables!$E$37,IF('respostes SINDIC'!$AS188=2022,variables!$F$37))),0)</f>
        <v>0</v>
      </c>
      <c r="AI188" s="14">
        <f>IF('respostes SINDIC'!AH188=1,(IF('respostes SINDIC'!$AS188=2021,variables!$E$38,IF('respostes SINDIC'!$AS188=2022,variables!$F$38))),0)</f>
        <v>25</v>
      </c>
      <c r="AJ188" s="20">
        <f>IF('respostes SINDIC'!AI188=1,(IF('respostes SINDIC'!$AS188=2021,variables!$E$39,IF('respostes SINDIC'!$AS188=2022,variables!$F$39))),0)</f>
        <v>20</v>
      </c>
      <c r="AK188" s="14">
        <f>IF('respostes SINDIC'!AJ188=1,(IF('respostes SINDIC'!$AS188=2021,variables!$E$40,IF('respostes SINDIC'!$AS188=2022,variables!$F$40))),0)</f>
        <v>0</v>
      </c>
      <c r="AL188" s="8">
        <f>IF('respostes SINDIC'!AK188=0,(IF('respostes SINDIC'!$AS188=2021,variables!$E$41,IF('respostes SINDIC'!$AS188=2022,variables!$F$41))),0)</f>
        <v>0</v>
      </c>
      <c r="AM188" s="20">
        <f>IF('respostes SINDIC'!AL188=1,(IF('respostes SINDIC'!$AS188=2021,variables!$E$42,IF('respostes SINDIC'!$AS188=2022,variables!$F$42))),0)</f>
        <v>0</v>
      </c>
      <c r="AN188" s="11">
        <f>IF('respostes SINDIC'!AM188=1,(IF('respostes SINDIC'!$AS188=2021,variables!$E$43,IF('respostes SINDIC'!$AS188=2022,variables!$F$43))),0)</f>
        <v>0</v>
      </c>
      <c r="AO188" s="8">
        <f>IF('respostes SINDIC'!AN188=1,(IF('respostes SINDIC'!$AS188=2021,variables!$E$44,IF('respostes SINDIC'!$AS188=2022,variables!$F$44))),0)</f>
        <v>0</v>
      </c>
      <c r="AP188" s="8">
        <f>IF('respostes SINDIC'!AO188=1,(IF('respostes SINDIC'!$AS188=2021,variables!$E$45,IF('respostes SINDIC'!$AS188=2022,variables!$F$45))),0)</f>
        <v>0</v>
      </c>
      <c r="AQ188" s="20">
        <f>IF('respostes SINDIC'!AP188=1,(IF('respostes SINDIC'!$AS188=2021,variables!$E$46,IF('respostes SINDIC'!$AS188=2022,variables!$F$46))),0)</f>
        <v>0</v>
      </c>
      <c r="AT188">
        <v>2021</v>
      </c>
    </row>
    <row r="189" spans="1:46" x14ac:dyDescent="0.3">
      <c r="A189">
        <v>823310007</v>
      </c>
      <c r="B189" t="str">
        <f>VLOOKUP(A189,'ine i comarca'!$A$1:$H$367,6,0)</f>
        <v>Osona</v>
      </c>
      <c r="C189" t="s">
        <v>239</v>
      </c>
      <c r="D189" t="s">
        <v>41</v>
      </c>
      <c r="E189" t="s">
        <v>42</v>
      </c>
      <c r="F189" t="s">
        <v>48</v>
      </c>
      <c r="G189" s="8">
        <f>IF('respostes SINDIC'!F189=1,(IF('respostes SINDIC'!$AS189=2021,variables!$E$10,IF('respostes SINDIC'!$AS189=2022,variables!$F$10))),0)</f>
        <v>7.5</v>
      </c>
      <c r="H189" s="8">
        <f>IF('respostes SINDIC'!G189=1,(IF('respostes SINDIC'!$AS189=2021,variables!$E$11,IF('respostes SINDIC'!$AS189=2022,variables!$F$11))),0)</f>
        <v>7.5</v>
      </c>
      <c r="I189" s="14">
        <f>IF('respostes SINDIC'!H189=1,(IF('respostes SINDIC'!$AS189=2021,variables!$E$12,IF('respostes SINDIC'!$AS189=2022,variables!$F$12))),0)</f>
        <v>25</v>
      </c>
      <c r="J189" s="11">
        <f>IF('respostes SINDIC'!I189=1,(IF('respostes SINDIC'!$AS189=2021,variables!$E$13,IF('respostes SINDIC'!$AS189=2022,variables!$F$13))),0)</f>
        <v>2.5</v>
      </c>
      <c r="K189" s="11">
        <f>IF('respostes SINDIC'!J189=1,(IF('respostes SINDIC'!$AS189=2021,variables!$E$14,IF('respostes SINDIC'!$AS189=2022,variables!$F$14))),0)</f>
        <v>0</v>
      </c>
      <c r="L189" s="11">
        <f>IF('respostes SINDIC'!K189=1,(IF('respostes SINDIC'!$AS189=2021,variables!$E$15,IF('respostes SINDIC'!$AS189=2022,variables!$F$15))),0)</f>
        <v>0</v>
      </c>
      <c r="M189" s="11">
        <f>IF('respostes SINDIC'!L189=1,(IF('respostes SINDIC'!$AS189=2021,variables!$E$16,IF('respostes SINDIC'!$AS189=2022,variables!$F$16))),0)</f>
        <v>0</v>
      </c>
      <c r="N189" s="11">
        <f>IF('respostes SINDIC'!M189=1,(IF('respostes SINDIC'!$AS189=2021,variables!$E$17,IF('respostes SINDIC'!$AS189=2022,variables!$F$17))),0)</f>
        <v>0</v>
      </c>
      <c r="O189" s="11">
        <f>IF('respostes SINDIC'!N189="Dintre de termini",(IF('respostes SINDIC'!$AS189=2021,variables!$E$18,IF('respostes SINDIC'!$AS189=2022,variables!$F$18))),0)</f>
        <v>0</v>
      </c>
      <c r="P189" s="16">
        <f>IF('respostes SINDIC'!O189="Null",0,(IF('respostes SINDIC'!$AS189=2021,variables!$E$20,IF('respostes SINDIC'!$AS189=2022,variables!$F$20))))</f>
        <v>0</v>
      </c>
      <c r="Q189" s="16">
        <f>IF('respostes SINDIC'!P189=1,(IF('respostes SINDIC'!$AS189=2021,variables!$E$20,IF('respostes SINDIC'!$AS189=2022,variables!$F$20))),0)</f>
        <v>0</v>
      </c>
      <c r="R189" s="16">
        <f>IF('respostes SINDIC'!Q189=1,(IF('respostes SINDIC'!$AS189=2021,variables!$E$21,IF('respostes SINDIC'!$AS189=2022,variables!$F$21))),0)</f>
        <v>0</v>
      </c>
      <c r="S189" s="16">
        <f>IF('respostes SINDIC'!R189=1,(IF('respostes SINDIC'!$AS189=2021,variables!$E$22,IF('respostes SINDIC'!$AS189=2022,variables!$F$22))),0)</f>
        <v>0</v>
      </c>
      <c r="T189" s="11">
        <f>IF('respostes SINDIC'!S189=1,(IF('respostes SINDIC'!$AS189=2021,variables!$E$23,IF('respostes SINDIC'!$AS189=2022,variables!$F$23))),0)</f>
        <v>0</v>
      </c>
      <c r="U189" s="14">
        <f>IF('respostes SINDIC'!T189=1,(IF('respostes SINDIC'!$AS189=2021,variables!$E$24,IF('respostes SINDIC'!$AS189=2022,variables!$F$24))),0)</f>
        <v>0</v>
      </c>
      <c r="V189" s="8">
        <f>IF('respostes SINDIC'!U189=1,(IF('respostes SINDIC'!$AS189=2021,variables!$E$25,IF('respostes SINDIC'!$AS189=2022,variables!$F$25))),0)</f>
        <v>20</v>
      </c>
      <c r="W189" s="8">
        <f>IF('respostes SINDIC'!V189=1,(IF('respostes SINDIC'!$AS189=2021,variables!$E$26,IF('respostes SINDIC'!$AS189=2022,variables!$F$26))),0)</f>
        <v>5</v>
      </c>
      <c r="X189" s="8">
        <f>IF('respostes SINDIC'!W189=1,(IF('respostes SINDIC'!$AS189=2021,variables!$E$27,IF('respostes SINDIC'!$AS189=2022,variables!$F$27))),0)</f>
        <v>10</v>
      </c>
      <c r="Y189" s="11">
        <f>IF('respostes SINDIC'!X189=1,(IF('respostes SINDIC'!$AS189=2021,variables!$E$28,IF('respostes SINDIC'!$AS189=2022,variables!$F$28))),0)</f>
        <v>0</v>
      </c>
      <c r="Z189" s="11">
        <f>IF('respostes SINDIC'!Y189=1,(IF('respostes SINDIC'!$AS189=2021,variables!$E$29,IF('respostes SINDIC'!$AS189=2022,variables!$F$29))),0)</f>
        <v>0</v>
      </c>
      <c r="AA189" s="18">
        <f>IF('respostes SINDIC'!Z189=1,(IF('respostes SINDIC'!$AS189=2021,variables!$E$30,IF('respostes SINDIC'!$AS189=2022,variables!$F$30))),0)</f>
        <v>25</v>
      </c>
      <c r="AB189" s="18">
        <f>IF('respostes SINDIC'!AA189=1,(IF('respostes SINDIC'!$AS189=2021,variables!$E$31,IF('respostes SINDIC'!$AS189=2022,variables!$F$31))),0)</f>
        <v>0</v>
      </c>
      <c r="AC189" s="18">
        <f>IF('respostes SINDIC'!AB189=1,(IF('respostes SINDIC'!$AS189=2021,variables!$E$32,IF('respostes SINDIC'!$AS189=2022,variables!$F$32))),0)</f>
        <v>0</v>
      </c>
      <c r="AD189" s="18">
        <f>IF('respostes SINDIC'!AC189=1,(IF('respostes SINDIC'!$AS189=2021,variables!$E$33,IF('respostes SINDIC'!$AS189=2022,variables!$F$33))),0)</f>
        <v>0</v>
      </c>
      <c r="AE189" s="20">
        <f>IF('respostes SINDIC'!AD189=1,(IF('respostes SINDIC'!$AS189=2021,variables!$E$34,IF('respostes SINDIC'!$AS189=2022,variables!$F$34))),0)</f>
        <v>0</v>
      </c>
      <c r="AF189" s="20">
        <f>IF('respostes SINDIC'!AE189=1,(IF('respostes SINDIC'!$AS189=2021,variables!$E$35,IF('respostes SINDIC'!$AS189=2022,variables!$F$35))),0)</f>
        <v>0</v>
      </c>
      <c r="AG189" s="20">
        <f>IF('respostes SINDIC'!AF189=1,(IF('respostes SINDIC'!$AS189=2021,variables!$E$36,IF('respostes SINDIC'!$AS189=2022,variables!$F$36))),0)</f>
        <v>0</v>
      </c>
      <c r="AH189" s="20">
        <f>IF('respostes SINDIC'!AG189=1,(IF('respostes SINDIC'!$AS189=2021,variables!$E$37,IF('respostes SINDIC'!$AS189=2022,variables!$F$37))),0)</f>
        <v>0</v>
      </c>
      <c r="AI189" s="14">
        <f>IF('respostes SINDIC'!AH189=1,(IF('respostes SINDIC'!$AS189=2021,variables!$E$38,IF('respostes SINDIC'!$AS189=2022,variables!$F$38))),0)</f>
        <v>25</v>
      </c>
      <c r="AJ189" s="20">
        <f>IF('respostes SINDIC'!AI189=1,(IF('respostes SINDIC'!$AS189=2021,variables!$E$39,IF('respostes SINDIC'!$AS189=2022,variables!$F$39))),0)</f>
        <v>20</v>
      </c>
      <c r="AK189" s="14">
        <f>IF('respostes SINDIC'!AJ189=1,(IF('respostes SINDIC'!$AS189=2021,variables!$E$40,IF('respostes SINDIC'!$AS189=2022,variables!$F$40))),0)</f>
        <v>0</v>
      </c>
      <c r="AL189" s="8">
        <f>IF('respostes SINDIC'!AK189=0,(IF('respostes SINDIC'!$AS189=2021,variables!$E$41,IF('respostes SINDIC'!$AS189=2022,variables!$F$41))),0)</f>
        <v>0</v>
      </c>
      <c r="AM189" s="20">
        <f>IF('respostes SINDIC'!AL189=1,(IF('respostes SINDIC'!$AS189=2021,variables!$E$42,IF('respostes SINDIC'!$AS189=2022,variables!$F$42))),0)</f>
        <v>0</v>
      </c>
      <c r="AN189" s="11">
        <f>IF('respostes SINDIC'!AM189=1,(IF('respostes SINDIC'!$AS189=2021,variables!$E$43,IF('respostes SINDIC'!$AS189=2022,variables!$F$43))),0)</f>
        <v>0</v>
      </c>
      <c r="AO189" s="8">
        <f>IF('respostes SINDIC'!AN189=1,(IF('respostes SINDIC'!$AS189=2021,variables!$E$44,IF('respostes SINDIC'!$AS189=2022,variables!$F$44))),0)</f>
        <v>0</v>
      </c>
      <c r="AP189" s="8">
        <f>IF('respostes SINDIC'!AO189=1,(IF('respostes SINDIC'!$AS189=2021,variables!$E$45,IF('respostes SINDIC'!$AS189=2022,variables!$F$45))),0)</f>
        <v>0</v>
      </c>
      <c r="AQ189" s="20">
        <f>IF('respostes SINDIC'!AP189=1,(IF('respostes SINDIC'!$AS189=2021,variables!$E$46,IF('respostes SINDIC'!$AS189=2022,variables!$F$46))),0)</f>
        <v>0</v>
      </c>
      <c r="AT189">
        <v>2021</v>
      </c>
    </row>
    <row r="190" spans="1:46" x14ac:dyDescent="0.3">
      <c r="A190">
        <v>823460009</v>
      </c>
      <c r="B190" t="str">
        <f>VLOOKUP(A190,'ine i comarca'!$A$1:$H$367,6,0)</f>
        <v>Vallès Oriental</v>
      </c>
      <c r="C190" t="s">
        <v>240</v>
      </c>
      <c r="D190" t="s">
        <v>41</v>
      </c>
      <c r="E190" t="s">
        <v>42</v>
      </c>
      <c r="F190" t="s">
        <v>48</v>
      </c>
      <c r="G190" s="8">
        <f>IF('respostes SINDIC'!F190=1,(IF('respostes SINDIC'!$AS190=2021,variables!$E$10,IF('respostes SINDIC'!$AS190=2022,variables!$F$10))),0)</f>
        <v>7.5</v>
      </c>
      <c r="H190" s="8">
        <f>IF('respostes SINDIC'!G190=1,(IF('respostes SINDIC'!$AS190=2021,variables!$E$11,IF('respostes SINDIC'!$AS190=2022,variables!$F$11))),0)</f>
        <v>7.5</v>
      </c>
      <c r="I190" s="14">
        <f>IF('respostes SINDIC'!H190=1,(IF('respostes SINDIC'!$AS190=2021,variables!$E$12,IF('respostes SINDIC'!$AS190=2022,variables!$F$12))),0)</f>
        <v>25</v>
      </c>
      <c r="J190" s="11">
        <f>IF('respostes SINDIC'!I190=1,(IF('respostes SINDIC'!$AS190=2021,variables!$E$13,IF('respostes SINDIC'!$AS190=2022,variables!$F$13))),0)</f>
        <v>2.5</v>
      </c>
      <c r="K190" s="11">
        <f>IF('respostes SINDIC'!J190=1,(IF('respostes SINDIC'!$AS190=2021,variables!$E$14,IF('respostes SINDIC'!$AS190=2022,variables!$F$14))),0)</f>
        <v>0</v>
      </c>
      <c r="L190" s="11">
        <f>IF('respostes SINDIC'!K190=1,(IF('respostes SINDIC'!$AS190=2021,variables!$E$15,IF('respostes SINDIC'!$AS190=2022,variables!$F$15))),0)</f>
        <v>0</v>
      </c>
      <c r="M190" s="11">
        <f>IF('respostes SINDIC'!L190=1,(IF('respostes SINDIC'!$AS190=2021,variables!$E$16,IF('respostes SINDIC'!$AS190=2022,variables!$F$16))),0)</f>
        <v>0</v>
      </c>
      <c r="N190" s="11">
        <f>IF('respostes SINDIC'!M190=1,(IF('respostes SINDIC'!$AS190=2021,variables!$E$17,IF('respostes SINDIC'!$AS190=2022,variables!$F$17))),0)</f>
        <v>0</v>
      </c>
      <c r="O190" s="11">
        <f>IF('respostes SINDIC'!N190="Dintre de termini",(IF('respostes SINDIC'!$AS190=2021,variables!$E$18,IF('respostes SINDIC'!$AS190=2022,variables!$F$18))),0)</f>
        <v>20</v>
      </c>
      <c r="P190" s="16">
        <f>IF('respostes SINDIC'!O190="Null",0,(IF('respostes SINDIC'!$AS190=2021,variables!$E$20,IF('respostes SINDIC'!$AS190=2022,variables!$F$20))))</f>
        <v>25</v>
      </c>
      <c r="Q190" s="16">
        <f>IF('respostes SINDIC'!P190=1,(IF('respostes SINDIC'!$AS190=2021,variables!$E$20,IF('respostes SINDIC'!$AS190=2022,variables!$F$20))),0)</f>
        <v>25</v>
      </c>
      <c r="R190" s="16">
        <f>IF('respostes SINDIC'!Q190=1,(IF('respostes SINDIC'!$AS190=2021,variables!$E$21,IF('respostes SINDIC'!$AS190=2022,variables!$F$21))),0)</f>
        <v>0</v>
      </c>
      <c r="S190" s="16">
        <f>IF('respostes SINDIC'!R190=1,(IF('respostes SINDIC'!$AS190=2021,variables!$E$22,IF('respostes SINDIC'!$AS190=2022,variables!$F$22))),0)</f>
        <v>0</v>
      </c>
      <c r="T190" s="11">
        <f>IF('respostes SINDIC'!S190=1,(IF('respostes SINDIC'!$AS190=2021,variables!$E$23,IF('respostes SINDIC'!$AS190=2022,variables!$F$23))),0)</f>
        <v>35</v>
      </c>
      <c r="U190" s="14">
        <f>IF('respostes SINDIC'!T190=1,(IF('respostes SINDIC'!$AS190=2021,variables!$E$24,IF('respostes SINDIC'!$AS190=2022,variables!$F$24))),0)</f>
        <v>0</v>
      </c>
      <c r="V190" s="8">
        <f>IF('respostes SINDIC'!U190=1,(IF('respostes SINDIC'!$AS190=2021,variables!$E$25,IF('respostes SINDIC'!$AS190=2022,variables!$F$25))),0)</f>
        <v>20</v>
      </c>
      <c r="W190" s="8">
        <f>IF('respostes SINDIC'!V190=1,(IF('respostes SINDIC'!$AS190=2021,variables!$E$26,IF('respostes SINDIC'!$AS190=2022,variables!$F$26))),0)</f>
        <v>5</v>
      </c>
      <c r="X190" s="8">
        <f>IF('respostes SINDIC'!W190=1,(IF('respostes SINDIC'!$AS190=2021,variables!$E$27,IF('respostes SINDIC'!$AS190=2022,variables!$F$27))),0)</f>
        <v>10</v>
      </c>
      <c r="Y190" s="11">
        <f>IF('respostes SINDIC'!X190=1,(IF('respostes SINDIC'!$AS190=2021,variables!$E$28,IF('respostes SINDIC'!$AS190=2022,variables!$F$28))),0)</f>
        <v>0</v>
      </c>
      <c r="Z190" s="11">
        <f>IF('respostes SINDIC'!Y190=1,(IF('respostes SINDIC'!$AS190=2021,variables!$E$29,IF('respostes SINDIC'!$AS190=2022,variables!$F$29))),0)</f>
        <v>30</v>
      </c>
      <c r="AA190" s="18">
        <f>IF('respostes SINDIC'!Z190=1,(IF('respostes SINDIC'!$AS190=2021,variables!$E$30,IF('respostes SINDIC'!$AS190=2022,variables!$F$30))),0)</f>
        <v>25</v>
      </c>
      <c r="AB190" s="18">
        <f>IF('respostes SINDIC'!AA190=1,(IF('respostes SINDIC'!$AS190=2021,variables!$E$31,IF('respostes SINDIC'!$AS190=2022,variables!$F$31))),0)</f>
        <v>0</v>
      </c>
      <c r="AC190" s="18">
        <f>IF('respostes SINDIC'!AB190=1,(IF('respostes SINDIC'!$AS190=2021,variables!$E$32,IF('respostes SINDIC'!$AS190=2022,variables!$F$32))),0)</f>
        <v>0</v>
      </c>
      <c r="AD190" s="18">
        <f>IF('respostes SINDIC'!AC190=1,(IF('respostes SINDIC'!$AS190=2021,variables!$E$33,IF('respostes SINDIC'!$AS190=2022,variables!$F$33))),0)</f>
        <v>0</v>
      </c>
      <c r="AE190" s="20">
        <f>IF('respostes SINDIC'!AD190=1,(IF('respostes SINDIC'!$AS190=2021,variables!$E$34,IF('respostes SINDIC'!$AS190=2022,variables!$F$34))),0)</f>
        <v>0</v>
      </c>
      <c r="AF190" s="20">
        <f>IF('respostes SINDIC'!AE190=1,(IF('respostes SINDIC'!$AS190=2021,variables!$E$35,IF('respostes SINDIC'!$AS190=2022,variables!$F$35))),0)</f>
        <v>0</v>
      </c>
      <c r="AG190" s="20">
        <f>IF('respostes SINDIC'!AF190=1,(IF('respostes SINDIC'!$AS190=2021,variables!$E$36,IF('respostes SINDIC'!$AS190=2022,variables!$F$36))),0)</f>
        <v>0</v>
      </c>
      <c r="AH190" s="20">
        <f>IF('respostes SINDIC'!AG190=1,(IF('respostes SINDIC'!$AS190=2021,variables!$E$37,IF('respostes SINDIC'!$AS190=2022,variables!$F$37))),0)</f>
        <v>0</v>
      </c>
      <c r="AI190" s="14">
        <f>IF('respostes SINDIC'!AH190=1,(IF('respostes SINDIC'!$AS190=2021,variables!$E$38,IF('respostes SINDIC'!$AS190=2022,variables!$F$38))),0)</f>
        <v>25</v>
      </c>
      <c r="AJ190" s="20">
        <f>IF('respostes SINDIC'!AI190=1,(IF('respostes SINDIC'!$AS190=2021,variables!$E$39,IF('respostes SINDIC'!$AS190=2022,variables!$F$39))),0)</f>
        <v>0</v>
      </c>
      <c r="AK190" s="14">
        <f>IF('respostes SINDIC'!AJ190=1,(IF('respostes SINDIC'!$AS190=2021,variables!$E$40,IF('respostes SINDIC'!$AS190=2022,variables!$F$40))),0)</f>
        <v>25</v>
      </c>
      <c r="AL190" s="8">
        <f>IF('respostes SINDIC'!AK190=0,(IF('respostes SINDIC'!$AS190=2021,variables!$E$41,IF('respostes SINDIC'!$AS190=2022,variables!$F$41))),0)</f>
        <v>20</v>
      </c>
      <c r="AM190" s="20">
        <f>IF('respostes SINDIC'!AL190=1,(IF('respostes SINDIC'!$AS190=2021,variables!$E$42,IF('respostes SINDIC'!$AS190=2022,variables!$F$42))),0)</f>
        <v>10</v>
      </c>
      <c r="AN190" s="11">
        <f>IF('respostes SINDIC'!AM190=1,(IF('respostes SINDIC'!$AS190=2021,variables!$E$43,IF('respostes SINDIC'!$AS190=2022,variables!$F$43))),0)</f>
        <v>0</v>
      </c>
      <c r="AO190" s="8">
        <f>IF('respostes SINDIC'!AN190=1,(IF('respostes SINDIC'!$AS190=2021,variables!$E$44,IF('respostes SINDIC'!$AS190=2022,variables!$F$44))),0)</f>
        <v>0</v>
      </c>
      <c r="AP190" s="8">
        <f>IF('respostes SINDIC'!AO190=1,(IF('respostes SINDIC'!$AS190=2021,variables!$E$45,IF('respostes SINDIC'!$AS190=2022,variables!$F$45))),0)</f>
        <v>0</v>
      </c>
      <c r="AQ190" s="20">
        <f>IF('respostes SINDIC'!AP190=1,(IF('respostes SINDIC'!$AS190=2021,variables!$E$46,IF('respostes SINDIC'!$AS190=2022,variables!$F$46))),0)</f>
        <v>0</v>
      </c>
      <c r="AT190">
        <v>2021</v>
      </c>
    </row>
    <row r="191" spans="1:46" x14ac:dyDescent="0.3">
      <c r="A191">
        <v>823590004</v>
      </c>
      <c r="B191" t="str">
        <f>VLOOKUP(A191,'ine i comarca'!$A$1:$H$367,6,0)</f>
        <v>Maresme</v>
      </c>
      <c r="C191" t="s">
        <v>241</v>
      </c>
      <c r="D191" t="s">
        <v>41</v>
      </c>
      <c r="E191" t="s">
        <v>42</v>
      </c>
      <c r="F191" t="s">
        <v>43</v>
      </c>
      <c r="G191" s="8">
        <f>IF('respostes SINDIC'!F191=1,(IF('respostes SINDIC'!$AS191=2021,variables!$E$10,IF('respostes SINDIC'!$AS191=2022,variables!$F$10))),0)</f>
        <v>7.5</v>
      </c>
      <c r="H191" s="8">
        <f>IF('respostes SINDIC'!G191=1,(IF('respostes SINDIC'!$AS191=2021,variables!$E$11,IF('respostes SINDIC'!$AS191=2022,variables!$F$11))),0)</f>
        <v>7.5</v>
      </c>
      <c r="I191" s="14">
        <f>IF('respostes SINDIC'!H191=1,(IF('respostes SINDIC'!$AS191=2021,variables!$E$12,IF('respostes SINDIC'!$AS191=2022,variables!$F$12))),0)</f>
        <v>25</v>
      </c>
      <c r="J191" s="11">
        <f>IF('respostes SINDIC'!I191=1,(IF('respostes SINDIC'!$AS191=2021,variables!$E$13,IF('respostes SINDIC'!$AS191=2022,variables!$F$13))),0)</f>
        <v>2.5</v>
      </c>
      <c r="K191" s="11">
        <f>IF('respostes SINDIC'!J191=1,(IF('respostes SINDIC'!$AS191=2021,variables!$E$14,IF('respostes SINDIC'!$AS191=2022,variables!$F$14))),0)</f>
        <v>0</v>
      </c>
      <c r="L191" s="11">
        <f>IF('respostes SINDIC'!K191=1,(IF('respostes SINDIC'!$AS191=2021,variables!$E$15,IF('respostes SINDIC'!$AS191=2022,variables!$F$15))),0)</f>
        <v>0</v>
      </c>
      <c r="M191" s="11">
        <f>IF('respostes SINDIC'!L191=1,(IF('respostes SINDIC'!$AS191=2021,variables!$E$16,IF('respostes SINDIC'!$AS191=2022,variables!$F$16))),0)</f>
        <v>0</v>
      </c>
      <c r="N191" s="11">
        <f>IF('respostes SINDIC'!M191=1,(IF('respostes SINDIC'!$AS191=2021,variables!$E$17,IF('respostes SINDIC'!$AS191=2022,variables!$F$17))),0)</f>
        <v>0</v>
      </c>
      <c r="O191" s="11">
        <f>IF('respostes SINDIC'!N191="Dintre de termini",(IF('respostes SINDIC'!$AS191=2021,variables!$E$18,IF('respostes SINDIC'!$AS191=2022,variables!$F$18))),0)</f>
        <v>0</v>
      </c>
      <c r="P191" s="16">
        <f>IF('respostes SINDIC'!O191="Null",0,(IF('respostes SINDIC'!$AS191=2021,variables!$E$20,IF('respostes SINDIC'!$AS191=2022,variables!$F$20))))</f>
        <v>25</v>
      </c>
      <c r="Q191" s="16">
        <f>IF('respostes SINDIC'!P191=1,(IF('respostes SINDIC'!$AS191=2021,variables!$E$20,IF('respostes SINDIC'!$AS191=2022,variables!$F$20))),0)</f>
        <v>25</v>
      </c>
      <c r="R191" s="16">
        <f>IF('respostes SINDIC'!Q191=1,(IF('respostes SINDIC'!$AS191=2021,variables!$E$21,IF('respostes SINDIC'!$AS191=2022,variables!$F$21))),0)</f>
        <v>0</v>
      </c>
      <c r="S191" s="16">
        <f>IF('respostes SINDIC'!R191=1,(IF('respostes SINDIC'!$AS191=2021,variables!$E$22,IF('respostes SINDIC'!$AS191=2022,variables!$F$22))),0)</f>
        <v>0</v>
      </c>
      <c r="T191" s="11">
        <f>IF('respostes SINDIC'!S191=1,(IF('respostes SINDIC'!$AS191=2021,variables!$E$23,IF('respostes SINDIC'!$AS191=2022,variables!$F$23))),0)</f>
        <v>35</v>
      </c>
      <c r="U191" s="14">
        <f>IF('respostes SINDIC'!T191=1,(IF('respostes SINDIC'!$AS191=2021,variables!$E$24,IF('respostes SINDIC'!$AS191=2022,variables!$F$24))),0)</f>
        <v>25</v>
      </c>
      <c r="V191" s="8">
        <f>IF('respostes SINDIC'!U191=1,(IF('respostes SINDIC'!$AS191=2021,variables!$E$25,IF('respostes SINDIC'!$AS191=2022,variables!$F$25))),0)</f>
        <v>20</v>
      </c>
      <c r="W191" s="8">
        <f>IF('respostes SINDIC'!V191=1,(IF('respostes SINDIC'!$AS191=2021,variables!$E$26,IF('respostes SINDIC'!$AS191=2022,variables!$F$26))),0)</f>
        <v>5</v>
      </c>
      <c r="X191" s="8">
        <f>IF('respostes SINDIC'!W191=1,(IF('respostes SINDIC'!$AS191=2021,variables!$E$27,IF('respostes SINDIC'!$AS191=2022,variables!$F$27))),0)</f>
        <v>10</v>
      </c>
      <c r="Y191" s="11">
        <f>IF('respostes SINDIC'!X191=1,(IF('respostes SINDIC'!$AS191=2021,variables!$E$28,IF('respostes SINDIC'!$AS191=2022,variables!$F$28))),0)</f>
        <v>0</v>
      </c>
      <c r="Z191" s="11">
        <f>IF('respostes SINDIC'!Y191=1,(IF('respostes SINDIC'!$AS191=2021,variables!$E$29,IF('respostes SINDIC'!$AS191=2022,variables!$F$29))),0)</f>
        <v>30</v>
      </c>
      <c r="AA191" s="18">
        <f>IF('respostes SINDIC'!Z191=1,(IF('respostes SINDIC'!$AS191=2021,variables!$E$30,IF('respostes SINDIC'!$AS191=2022,variables!$F$30))),0)</f>
        <v>25</v>
      </c>
      <c r="AB191" s="18">
        <f>IF('respostes SINDIC'!AA191=1,(IF('respostes SINDIC'!$AS191=2021,variables!$E$31,IF('respostes SINDIC'!$AS191=2022,variables!$F$31))),0)</f>
        <v>0</v>
      </c>
      <c r="AC191" s="18">
        <f>IF('respostes SINDIC'!AB191=1,(IF('respostes SINDIC'!$AS191=2021,variables!$E$32,IF('respostes SINDIC'!$AS191=2022,variables!$F$32))),0)</f>
        <v>0</v>
      </c>
      <c r="AD191" s="18">
        <f>IF('respostes SINDIC'!AC191=1,(IF('respostes SINDIC'!$AS191=2021,variables!$E$33,IF('respostes SINDIC'!$AS191=2022,variables!$F$33))),0)</f>
        <v>0</v>
      </c>
      <c r="AE191" s="20">
        <f>IF('respostes SINDIC'!AD191=1,(IF('respostes SINDIC'!$AS191=2021,variables!$E$34,IF('respostes SINDIC'!$AS191=2022,variables!$F$34))),0)</f>
        <v>0</v>
      </c>
      <c r="AF191" s="20">
        <f>IF('respostes SINDIC'!AE191=1,(IF('respostes SINDIC'!$AS191=2021,variables!$E$35,IF('respostes SINDIC'!$AS191=2022,variables!$F$35))),0)</f>
        <v>0</v>
      </c>
      <c r="AG191" s="20">
        <f>IF('respostes SINDIC'!AF191=1,(IF('respostes SINDIC'!$AS191=2021,variables!$E$36,IF('respostes SINDIC'!$AS191=2022,variables!$F$36))),0)</f>
        <v>0</v>
      </c>
      <c r="AH191" s="20">
        <f>IF('respostes SINDIC'!AG191=1,(IF('respostes SINDIC'!$AS191=2021,variables!$E$37,IF('respostes SINDIC'!$AS191=2022,variables!$F$37))),0)</f>
        <v>0</v>
      </c>
      <c r="AI191" s="14">
        <f>IF('respostes SINDIC'!AH191=1,(IF('respostes SINDIC'!$AS191=2021,variables!$E$38,IF('respostes SINDIC'!$AS191=2022,variables!$F$38))),0)</f>
        <v>25</v>
      </c>
      <c r="AJ191" s="20">
        <f>IF('respostes SINDIC'!AI191=1,(IF('respostes SINDIC'!$AS191=2021,variables!$E$39,IF('respostes SINDIC'!$AS191=2022,variables!$F$39))),0)</f>
        <v>20</v>
      </c>
      <c r="AK191" s="14">
        <f>IF('respostes SINDIC'!AJ191=1,(IF('respostes SINDIC'!$AS191=2021,variables!$E$40,IF('respostes SINDIC'!$AS191=2022,variables!$F$40))),0)</f>
        <v>25</v>
      </c>
      <c r="AL191" s="8">
        <f>IF('respostes SINDIC'!AK191=0,(IF('respostes SINDIC'!$AS191=2021,variables!$E$41,IF('respostes SINDIC'!$AS191=2022,variables!$F$41))),0)</f>
        <v>0</v>
      </c>
      <c r="AM191" s="20">
        <f>IF('respostes SINDIC'!AL191=1,(IF('respostes SINDIC'!$AS191=2021,variables!$E$42,IF('respostes SINDIC'!$AS191=2022,variables!$F$42))),0)</f>
        <v>10</v>
      </c>
      <c r="AN191" s="11">
        <f>IF('respostes SINDIC'!AM191=1,(IF('respostes SINDIC'!$AS191=2021,variables!$E$43,IF('respostes SINDIC'!$AS191=2022,variables!$F$43))),0)</f>
        <v>0</v>
      </c>
      <c r="AO191" s="8">
        <f>IF('respostes SINDIC'!AN191=1,(IF('respostes SINDIC'!$AS191=2021,variables!$E$44,IF('respostes SINDIC'!$AS191=2022,variables!$F$44))),0)</f>
        <v>0</v>
      </c>
      <c r="AP191" s="8">
        <f>IF('respostes SINDIC'!AO191=1,(IF('respostes SINDIC'!$AS191=2021,variables!$E$45,IF('respostes SINDIC'!$AS191=2022,variables!$F$45))),0)</f>
        <v>0</v>
      </c>
      <c r="AQ191" s="20">
        <f>IF('respostes SINDIC'!AP191=1,(IF('respostes SINDIC'!$AS191=2021,variables!$E$46,IF('respostes SINDIC'!$AS191=2022,variables!$F$46))),0)</f>
        <v>0</v>
      </c>
      <c r="AT191">
        <v>2021</v>
      </c>
    </row>
    <row r="192" spans="1:46" x14ac:dyDescent="0.3">
      <c r="A192">
        <v>823620002</v>
      </c>
      <c r="B192" t="str">
        <f>VLOOKUP(A192,'ine i comarca'!$A$1:$H$367,6,0)</f>
        <v>Alt Penedès</v>
      </c>
      <c r="C192" t="s">
        <v>242</v>
      </c>
      <c r="D192" t="s">
        <v>41</v>
      </c>
      <c r="E192" t="s">
        <v>42</v>
      </c>
      <c r="F192" t="s">
        <v>48</v>
      </c>
      <c r="G192" s="8">
        <f>IF('respostes SINDIC'!F192=1,(IF('respostes SINDIC'!$AS192=2021,variables!$E$10,IF('respostes SINDIC'!$AS192=2022,variables!$F$10))),0)</f>
        <v>7.5</v>
      </c>
      <c r="H192" s="8">
        <f>IF('respostes SINDIC'!G192=1,(IF('respostes SINDIC'!$AS192=2021,variables!$E$11,IF('respostes SINDIC'!$AS192=2022,variables!$F$11))),0)</f>
        <v>7.5</v>
      </c>
      <c r="I192" s="14">
        <f>IF('respostes SINDIC'!H192=1,(IF('respostes SINDIC'!$AS192=2021,variables!$E$12,IF('respostes SINDIC'!$AS192=2022,variables!$F$12))),0)</f>
        <v>25</v>
      </c>
      <c r="J192" s="11">
        <f>IF('respostes SINDIC'!I192=1,(IF('respostes SINDIC'!$AS192=2021,variables!$E$13,IF('respostes SINDIC'!$AS192=2022,variables!$F$13))),0)</f>
        <v>2.5</v>
      </c>
      <c r="K192" s="11">
        <f>IF('respostes SINDIC'!J192=1,(IF('respostes SINDIC'!$AS192=2021,variables!$E$14,IF('respostes SINDIC'!$AS192=2022,variables!$F$14))),0)</f>
        <v>0</v>
      </c>
      <c r="L192" s="11">
        <f>IF('respostes SINDIC'!K192=1,(IF('respostes SINDIC'!$AS192=2021,variables!$E$15,IF('respostes SINDIC'!$AS192=2022,variables!$F$15))),0)</f>
        <v>0</v>
      </c>
      <c r="M192" s="11">
        <f>IF('respostes SINDIC'!L192=1,(IF('respostes SINDIC'!$AS192=2021,variables!$E$16,IF('respostes SINDIC'!$AS192=2022,variables!$F$16))),0)</f>
        <v>0</v>
      </c>
      <c r="N192" s="11">
        <f>IF('respostes SINDIC'!M192=1,(IF('respostes SINDIC'!$AS192=2021,variables!$E$17,IF('respostes SINDIC'!$AS192=2022,variables!$F$17))),0)</f>
        <v>0</v>
      </c>
      <c r="O192" s="11">
        <f>IF('respostes SINDIC'!N192="Dintre de termini",(IF('respostes SINDIC'!$AS192=2021,variables!$E$18,IF('respostes SINDIC'!$AS192=2022,variables!$F$18))),0)</f>
        <v>0</v>
      </c>
      <c r="P192" s="16">
        <f>IF('respostes SINDIC'!O192="Null",0,(IF('respostes SINDIC'!$AS192=2021,variables!$E$20,IF('respostes SINDIC'!$AS192=2022,variables!$F$20))))</f>
        <v>25</v>
      </c>
      <c r="Q192" s="16">
        <f>IF('respostes SINDIC'!P192=1,(IF('respostes SINDIC'!$AS192=2021,variables!$E$20,IF('respostes SINDIC'!$AS192=2022,variables!$F$20))),0)</f>
        <v>25</v>
      </c>
      <c r="R192" s="16">
        <f>IF('respostes SINDIC'!Q192=1,(IF('respostes SINDIC'!$AS192=2021,variables!$E$21,IF('respostes SINDIC'!$AS192=2022,variables!$F$21))),0)</f>
        <v>0</v>
      </c>
      <c r="S192" s="16">
        <f>IF('respostes SINDIC'!R192=1,(IF('respostes SINDIC'!$AS192=2021,variables!$E$22,IF('respostes SINDIC'!$AS192=2022,variables!$F$22))),0)</f>
        <v>0</v>
      </c>
      <c r="T192" s="11">
        <f>IF('respostes SINDIC'!S192=1,(IF('respostes SINDIC'!$AS192=2021,variables!$E$23,IF('respostes SINDIC'!$AS192=2022,variables!$F$23))),0)</f>
        <v>35</v>
      </c>
      <c r="U192" s="14">
        <f>IF('respostes SINDIC'!T192=1,(IF('respostes SINDIC'!$AS192=2021,variables!$E$24,IF('respostes SINDIC'!$AS192=2022,variables!$F$24))),0)</f>
        <v>25</v>
      </c>
      <c r="V192" s="8">
        <f>IF('respostes SINDIC'!U192=1,(IF('respostes SINDIC'!$AS192=2021,variables!$E$25,IF('respostes SINDIC'!$AS192=2022,variables!$F$25))),0)</f>
        <v>20</v>
      </c>
      <c r="W192" s="8">
        <f>IF('respostes SINDIC'!V192=1,(IF('respostes SINDIC'!$AS192=2021,variables!$E$26,IF('respostes SINDIC'!$AS192=2022,variables!$F$26))),0)</f>
        <v>5</v>
      </c>
      <c r="X192" s="8">
        <f>IF('respostes SINDIC'!W192=1,(IF('respostes SINDIC'!$AS192=2021,variables!$E$27,IF('respostes SINDIC'!$AS192=2022,variables!$F$27))),0)</f>
        <v>10</v>
      </c>
      <c r="Y192" s="11">
        <f>IF('respostes SINDIC'!X192=1,(IF('respostes SINDIC'!$AS192=2021,variables!$E$28,IF('respostes SINDIC'!$AS192=2022,variables!$F$28))),0)</f>
        <v>0</v>
      </c>
      <c r="Z192" s="11">
        <f>IF('respostes SINDIC'!Y192=1,(IF('respostes SINDIC'!$AS192=2021,variables!$E$29,IF('respostes SINDIC'!$AS192=2022,variables!$F$29))),0)</f>
        <v>30</v>
      </c>
      <c r="AA192" s="18">
        <f>IF('respostes SINDIC'!Z192=1,(IF('respostes SINDIC'!$AS192=2021,variables!$E$30,IF('respostes SINDIC'!$AS192=2022,variables!$F$30))),0)</f>
        <v>25</v>
      </c>
      <c r="AB192" s="18">
        <f>IF('respostes SINDIC'!AA192=1,(IF('respostes SINDIC'!$AS192=2021,variables!$E$31,IF('respostes SINDIC'!$AS192=2022,variables!$F$31))),0)</f>
        <v>25</v>
      </c>
      <c r="AC192" s="18">
        <f>IF('respostes SINDIC'!AB192=1,(IF('respostes SINDIC'!$AS192=2021,variables!$E$32,IF('respostes SINDIC'!$AS192=2022,variables!$F$32))),0)</f>
        <v>25</v>
      </c>
      <c r="AD192" s="18">
        <f>IF('respostes SINDIC'!AC192=1,(IF('respostes SINDIC'!$AS192=2021,variables!$E$33,IF('respostes SINDIC'!$AS192=2022,variables!$F$33))),0)</f>
        <v>0</v>
      </c>
      <c r="AE192" s="20">
        <f>IF('respostes SINDIC'!AD192=1,(IF('respostes SINDIC'!$AS192=2021,variables!$E$34,IF('respostes SINDIC'!$AS192=2022,variables!$F$34))),0)</f>
        <v>0</v>
      </c>
      <c r="AF192" s="20">
        <f>IF('respostes SINDIC'!AE192=1,(IF('respostes SINDIC'!$AS192=2021,variables!$E$35,IF('respostes SINDIC'!$AS192=2022,variables!$F$35))),0)</f>
        <v>0</v>
      </c>
      <c r="AG192" s="20">
        <f>IF('respostes SINDIC'!AF192=1,(IF('respostes SINDIC'!$AS192=2021,variables!$E$36,IF('respostes SINDIC'!$AS192=2022,variables!$F$36))),0)</f>
        <v>0</v>
      </c>
      <c r="AH192" s="20">
        <f>IF('respostes SINDIC'!AG192=1,(IF('respostes SINDIC'!$AS192=2021,variables!$E$37,IF('respostes SINDIC'!$AS192=2022,variables!$F$37))),0)</f>
        <v>0</v>
      </c>
      <c r="AI192" s="14">
        <f>IF('respostes SINDIC'!AH192=1,(IF('respostes SINDIC'!$AS192=2021,variables!$E$38,IF('respostes SINDIC'!$AS192=2022,variables!$F$38))),0)</f>
        <v>25</v>
      </c>
      <c r="AJ192" s="20">
        <f>IF('respostes SINDIC'!AI192=1,(IF('respostes SINDIC'!$AS192=2021,variables!$E$39,IF('respostes SINDIC'!$AS192=2022,variables!$F$39))),0)</f>
        <v>20</v>
      </c>
      <c r="AK192" s="14">
        <f>IF('respostes SINDIC'!AJ192=1,(IF('respostes SINDIC'!$AS192=2021,variables!$E$40,IF('respostes SINDIC'!$AS192=2022,variables!$F$40))),0)</f>
        <v>25</v>
      </c>
      <c r="AL192" s="8">
        <f>IF('respostes SINDIC'!AK192=0,(IF('respostes SINDIC'!$AS192=2021,variables!$E$41,IF('respostes SINDIC'!$AS192=2022,variables!$F$41))),0)</f>
        <v>0</v>
      </c>
      <c r="AM192" s="20">
        <f>IF('respostes SINDIC'!AL192=1,(IF('respostes SINDIC'!$AS192=2021,variables!$E$42,IF('respostes SINDIC'!$AS192=2022,variables!$F$42))),0)</f>
        <v>10</v>
      </c>
      <c r="AN192" s="11">
        <f>IF('respostes SINDIC'!AM192=1,(IF('respostes SINDIC'!$AS192=2021,variables!$E$43,IF('respostes SINDIC'!$AS192=2022,variables!$F$43))),0)</f>
        <v>0</v>
      </c>
      <c r="AO192" s="8">
        <f>IF('respostes SINDIC'!AN192=1,(IF('respostes SINDIC'!$AS192=2021,variables!$E$44,IF('respostes SINDIC'!$AS192=2022,variables!$F$44))),0)</f>
        <v>0</v>
      </c>
      <c r="AP192" s="8">
        <f>IF('respostes SINDIC'!AO192=1,(IF('respostes SINDIC'!$AS192=2021,variables!$E$45,IF('respostes SINDIC'!$AS192=2022,variables!$F$45))),0)</f>
        <v>0</v>
      </c>
      <c r="AQ192" s="20">
        <f>IF('respostes SINDIC'!AP192=1,(IF('respostes SINDIC'!$AS192=2021,variables!$E$46,IF('respostes SINDIC'!$AS192=2022,variables!$F$46))),0)</f>
        <v>0</v>
      </c>
      <c r="AT192">
        <v>2021</v>
      </c>
    </row>
    <row r="193" spans="1:46" x14ac:dyDescent="0.3">
      <c r="A193">
        <v>823780001</v>
      </c>
      <c r="B193" t="str">
        <f>VLOOKUP(A193,'ine i comarca'!$A$1:$H$367,6,0)</f>
        <v>Osona</v>
      </c>
      <c r="C193" t="s">
        <v>243</v>
      </c>
      <c r="D193" t="s">
        <v>41</v>
      </c>
      <c r="E193" t="s">
        <v>42</v>
      </c>
      <c r="F193" t="s">
        <v>48</v>
      </c>
      <c r="G193" s="8">
        <f>IF('respostes SINDIC'!F193=1,(IF('respostes SINDIC'!$AS193=2021,variables!$E$10,IF('respostes SINDIC'!$AS193=2022,variables!$F$10))),0)</f>
        <v>7.5</v>
      </c>
      <c r="H193" s="8">
        <f>IF('respostes SINDIC'!G193=1,(IF('respostes SINDIC'!$AS193=2021,variables!$E$11,IF('respostes SINDIC'!$AS193=2022,variables!$F$11))),0)</f>
        <v>7.5</v>
      </c>
      <c r="I193" s="14">
        <f>IF('respostes SINDIC'!H193=1,(IF('respostes SINDIC'!$AS193=2021,variables!$E$12,IF('respostes SINDIC'!$AS193=2022,variables!$F$12))),0)</f>
        <v>25</v>
      </c>
      <c r="J193" s="11">
        <f>IF('respostes SINDIC'!I193=1,(IF('respostes SINDIC'!$AS193=2021,variables!$E$13,IF('respostes SINDIC'!$AS193=2022,variables!$F$13))),0)</f>
        <v>2.5</v>
      </c>
      <c r="K193" s="11">
        <f>IF('respostes SINDIC'!J193=1,(IF('respostes SINDIC'!$AS193=2021,variables!$E$14,IF('respostes SINDIC'!$AS193=2022,variables!$F$14))),0)</f>
        <v>0</v>
      </c>
      <c r="L193" s="11">
        <f>IF('respostes SINDIC'!K193=1,(IF('respostes SINDIC'!$AS193=2021,variables!$E$15,IF('respostes SINDIC'!$AS193=2022,variables!$F$15))),0)</f>
        <v>0</v>
      </c>
      <c r="M193" s="11">
        <f>IF('respostes SINDIC'!L193=1,(IF('respostes SINDIC'!$AS193=2021,variables!$E$16,IF('respostes SINDIC'!$AS193=2022,variables!$F$16))),0)</f>
        <v>0</v>
      </c>
      <c r="N193" s="11">
        <f>IF('respostes SINDIC'!M193=1,(IF('respostes SINDIC'!$AS193=2021,variables!$E$17,IF('respostes SINDIC'!$AS193=2022,variables!$F$17))),0)</f>
        <v>0</v>
      </c>
      <c r="O193" s="11">
        <f>IF('respostes SINDIC'!N193="Dintre de termini",(IF('respostes SINDIC'!$AS193=2021,variables!$E$18,IF('respostes SINDIC'!$AS193=2022,variables!$F$18))),0)</f>
        <v>0</v>
      </c>
      <c r="P193" s="16">
        <f>IF('respostes SINDIC'!O193="Null",0,(IF('respostes SINDIC'!$AS193=2021,variables!$E$20,IF('respostes SINDIC'!$AS193=2022,variables!$F$20))))</f>
        <v>25</v>
      </c>
      <c r="Q193" s="16">
        <f>IF('respostes SINDIC'!P193=1,(IF('respostes SINDIC'!$AS193=2021,variables!$E$20,IF('respostes SINDIC'!$AS193=2022,variables!$F$20))),0)</f>
        <v>25</v>
      </c>
      <c r="R193" s="16">
        <f>IF('respostes SINDIC'!Q193=1,(IF('respostes SINDIC'!$AS193=2021,variables!$E$21,IF('respostes SINDIC'!$AS193=2022,variables!$F$21))),0)</f>
        <v>0</v>
      </c>
      <c r="S193" s="16">
        <f>IF('respostes SINDIC'!R193=1,(IF('respostes SINDIC'!$AS193=2021,variables!$E$22,IF('respostes SINDIC'!$AS193=2022,variables!$F$22))),0)</f>
        <v>0</v>
      </c>
      <c r="T193" s="11">
        <f>IF('respostes SINDIC'!S193=1,(IF('respostes SINDIC'!$AS193=2021,variables!$E$23,IF('respostes SINDIC'!$AS193=2022,variables!$F$23))),0)</f>
        <v>35</v>
      </c>
      <c r="U193" s="14">
        <f>IF('respostes SINDIC'!T193=1,(IF('respostes SINDIC'!$AS193=2021,variables!$E$24,IF('respostes SINDIC'!$AS193=2022,variables!$F$24))),0)</f>
        <v>25</v>
      </c>
      <c r="V193" s="8">
        <f>IF('respostes SINDIC'!U193=1,(IF('respostes SINDIC'!$AS193=2021,variables!$E$25,IF('respostes SINDIC'!$AS193=2022,variables!$F$25))),0)</f>
        <v>0</v>
      </c>
      <c r="W193" s="8">
        <f>IF('respostes SINDIC'!V193=1,(IF('respostes SINDIC'!$AS193=2021,variables!$E$26,IF('respostes SINDIC'!$AS193=2022,variables!$F$26))),0)</f>
        <v>5</v>
      </c>
      <c r="X193" s="8">
        <f>IF('respostes SINDIC'!W193=1,(IF('respostes SINDIC'!$AS193=2021,variables!$E$27,IF('respostes SINDIC'!$AS193=2022,variables!$F$27))),0)</f>
        <v>10</v>
      </c>
      <c r="Y193" s="11">
        <f>IF('respostes SINDIC'!X193=1,(IF('respostes SINDIC'!$AS193=2021,variables!$E$28,IF('respostes SINDIC'!$AS193=2022,variables!$F$28))),0)</f>
        <v>0</v>
      </c>
      <c r="Z193" s="11">
        <f>IF('respostes SINDIC'!Y193=1,(IF('respostes SINDIC'!$AS193=2021,variables!$E$29,IF('respostes SINDIC'!$AS193=2022,variables!$F$29))),0)</f>
        <v>30</v>
      </c>
      <c r="AA193" s="18">
        <f>IF('respostes SINDIC'!Z193=1,(IF('respostes SINDIC'!$AS193=2021,variables!$E$30,IF('respostes SINDIC'!$AS193=2022,variables!$F$30))),0)</f>
        <v>25</v>
      </c>
      <c r="AB193" s="18">
        <f>IF('respostes SINDIC'!AA193=1,(IF('respostes SINDIC'!$AS193=2021,variables!$E$31,IF('respostes SINDIC'!$AS193=2022,variables!$F$31))),0)</f>
        <v>0</v>
      </c>
      <c r="AC193" s="18">
        <f>IF('respostes SINDIC'!AB193=1,(IF('respostes SINDIC'!$AS193=2021,variables!$E$32,IF('respostes SINDIC'!$AS193=2022,variables!$F$32))),0)</f>
        <v>0</v>
      </c>
      <c r="AD193" s="18">
        <f>IF('respostes SINDIC'!AC193=1,(IF('respostes SINDIC'!$AS193=2021,variables!$E$33,IF('respostes SINDIC'!$AS193=2022,variables!$F$33))),0)</f>
        <v>0</v>
      </c>
      <c r="AE193" s="20">
        <f>IF('respostes SINDIC'!AD193=1,(IF('respostes SINDIC'!$AS193=2021,variables!$E$34,IF('respostes SINDIC'!$AS193=2022,variables!$F$34))),0)</f>
        <v>0</v>
      </c>
      <c r="AF193" s="20">
        <f>IF('respostes SINDIC'!AE193=1,(IF('respostes SINDIC'!$AS193=2021,variables!$E$35,IF('respostes SINDIC'!$AS193=2022,variables!$F$35))),0)</f>
        <v>0</v>
      </c>
      <c r="AG193" s="20">
        <f>IF('respostes SINDIC'!AF193=1,(IF('respostes SINDIC'!$AS193=2021,variables!$E$36,IF('respostes SINDIC'!$AS193=2022,variables!$F$36))),0)</f>
        <v>0</v>
      </c>
      <c r="AH193" s="20">
        <f>IF('respostes SINDIC'!AG193=1,(IF('respostes SINDIC'!$AS193=2021,variables!$E$37,IF('respostes SINDIC'!$AS193=2022,variables!$F$37))),0)</f>
        <v>0</v>
      </c>
      <c r="AI193" s="14">
        <f>IF('respostes SINDIC'!AH193=1,(IF('respostes SINDIC'!$AS193=2021,variables!$E$38,IF('respostes SINDIC'!$AS193=2022,variables!$F$38))),0)</f>
        <v>25</v>
      </c>
      <c r="AJ193" s="20">
        <f>IF('respostes SINDIC'!AI193=1,(IF('respostes SINDIC'!$AS193=2021,variables!$E$39,IF('respostes SINDIC'!$AS193=2022,variables!$F$39))),0)</f>
        <v>0</v>
      </c>
      <c r="AK193" s="14">
        <f>IF('respostes SINDIC'!AJ193=1,(IF('respostes SINDIC'!$AS193=2021,variables!$E$40,IF('respostes SINDIC'!$AS193=2022,variables!$F$40))),0)</f>
        <v>25</v>
      </c>
      <c r="AL193" s="8">
        <f>IF('respostes SINDIC'!AK193=0,(IF('respostes SINDIC'!$AS193=2021,variables!$E$41,IF('respostes SINDIC'!$AS193=2022,variables!$F$41))),0)</f>
        <v>0</v>
      </c>
      <c r="AM193" s="20">
        <f>IF('respostes SINDIC'!AL193=1,(IF('respostes SINDIC'!$AS193=2021,variables!$E$42,IF('respostes SINDIC'!$AS193=2022,variables!$F$42))),0)</f>
        <v>10</v>
      </c>
      <c r="AN193" s="11">
        <f>IF('respostes SINDIC'!AM193=1,(IF('respostes SINDIC'!$AS193=2021,variables!$E$43,IF('respostes SINDIC'!$AS193=2022,variables!$F$43))),0)</f>
        <v>0</v>
      </c>
      <c r="AO193" s="8">
        <f>IF('respostes SINDIC'!AN193=1,(IF('respostes SINDIC'!$AS193=2021,variables!$E$44,IF('respostes SINDIC'!$AS193=2022,variables!$F$44))),0)</f>
        <v>0</v>
      </c>
      <c r="AP193" s="8">
        <f>IF('respostes SINDIC'!AO193=1,(IF('respostes SINDIC'!$AS193=2021,variables!$E$45,IF('respostes SINDIC'!$AS193=2022,variables!$F$45))),0)</f>
        <v>0</v>
      </c>
      <c r="AQ193" s="20">
        <f>IF('respostes SINDIC'!AP193=1,(IF('respostes SINDIC'!$AS193=2021,variables!$E$46,IF('respostes SINDIC'!$AS193=2022,variables!$F$46))),0)</f>
        <v>0</v>
      </c>
      <c r="AT193">
        <v>2021</v>
      </c>
    </row>
    <row r="194" spans="1:46" x14ac:dyDescent="0.3">
      <c r="A194">
        <v>823840003</v>
      </c>
      <c r="B194" t="str">
        <f>VLOOKUP(A194,'ine i comarca'!$A$1:$H$367,6,0)</f>
        <v>Vallès Occidental</v>
      </c>
      <c r="C194" t="s">
        <v>244</v>
      </c>
      <c r="D194" t="s">
        <v>41</v>
      </c>
      <c r="E194" t="s">
        <v>42</v>
      </c>
      <c r="F194" t="s">
        <v>68</v>
      </c>
      <c r="G194" s="8">
        <f>IF('respostes SINDIC'!F194=1,(IF('respostes SINDIC'!$AS194=2021,variables!$E$10,IF('respostes SINDIC'!$AS194=2022,variables!$F$10))),0)</f>
        <v>7.5</v>
      </c>
      <c r="H194" s="8">
        <f>IF('respostes SINDIC'!G194=1,(IF('respostes SINDIC'!$AS194=2021,variables!$E$11,IF('respostes SINDIC'!$AS194=2022,variables!$F$11))),0)</f>
        <v>7.5</v>
      </c>
      <c r="I194" s="14">
        <f>IF('respostes SINDIC'!H194=1,(IF('respostes SINDIC'!$AS194=2021,variables!$E$12,IF('respostes SINDIC'!$AS194=2022,variables!$F$12))),0)</f>
        <v>25</v>
      </c>
      <c r="J194" s="11">
        <f>IF('respostes SINDIC'!I194=1,(IF('respostes SINDIC'!$AS194=2021,variables!$E$13,IF('respostes SINDIC'!$AS194=2022,variables!$F$13))),0)</f>
        <v>2.5</v>
      </c>
      <c r="K194" s="11">
        <f>IF('respostes SINDIC'!J194=1,(IF('respostes SINDIC'!$AS194=2021,variables!$E$14,IF('respostes SINDIC'!$AS194=2022,variables!$F$14))),0)</f>
        <v>0</v>
      </c>
      <c r="L194" s="11">
        <f>IF('respostes SINDIC'!K194=1,(IF('respostes SINDIC'!$AS194=2021,variables!$E$15,IF('respostes SINDIC'!$AS194=2022,variables!$F$15))),0)</f>
        <v>0</v>
      </c>
      <c r="M194" s="11">
        <f>IF('respostes SINDIC'!L194=1,(IF('respostes SINDIC'!$AS194=2021,variables!$E$16,IF('respostes SINDIC'!$AS194=2022,variables!$F$16))),0)</f>
        <v>0</v>
      </c>
      <c r="N194" s="11">
        <f>IF('respostes SINDIC'!M194=1,(IF('respostes SINDIC'!$AS194=2021,variables!$E$17,IF('respostes SINDIC'!$AS194=2022,variables!$F$17))),0)</f>
        <v>0</v>
      </c>
      <c r="O194" s="11">
        <f>IF('respostes SINDIC'!N194="Dintre de termini",(IF('respostes SINDIC'!$AS194=2021,variables!$E$18,IF('respostes SINDIC'!$AS194=2022,variables!$F$18))),0)</f>
        <v>20</v>
      </c>
      <c r="P194" s="16">
        <f>IF('respostes SINDIC'!O194="Null",0,(IF('respostes SINDIC'!$AS194=2021,variables!$E$20,IF('respostes SINDIC'!$AS194=2022,variables!$F$20))))</f>
        <v>25</v>
      </c>
      <c r="Q194" s="16">
        <f>IF('respostes SINDIC'!P194=1,(IF('respostes SINDIC'!$AS194=2021,variables!$E$20,IF('respostes SINDIC'!$AS194=2022,variables!$F$20))),0)</f>
        <v>25</v>
      </c>
      <c r="R194" s="16">
        <f>IF('respostes SINDIC'!Q194=1,(IF('respostes SINDIC'!$AS194=2021,variables!$E$21,IF('respostes SINDIC'!$AS194=2022,variables!$F$21))),0)</f>
        <v>25</v>
      </c>
      <c r="S194" s="16">
        <f>IF('respostes SINDIC'!R194=1,(IF('respostes SINDIC'!$AS194=2021,variables!$E$22,IF('respostes SINDIC'!$AS194=2022,variables!$F$22))),0)</f>
        <v>25</v>
      </c>
      <c r="T194" s="11">
        <f>IF('respostes SINDIC'!S194=1,(IF('respostes SINDIC'!$AS194=2021,variables!$E$23,IF('respostes SINDIC'!$AS194=2022,variables!$F$23))),0)</f>
        <v>35</v>
      </c>
      <c r="U194" s="14">
        <f>IF('respostes SINDIC'!T194=1,(IF('respostes SINDIC'!$AS194=2021,variables!$E$24,IF('respostes SINDIC'!$AS194=2022,variables!$F$24))),0)</f>
        <v>25</v>
      </c>
      <c r="V194" s="8">
        <f>IF('respostes SINDIC'!U194=1,(IF('respostes SINDIC'!$AS194=2021,variables!$E$25,IF('respostes SINDIC'!$AS194=2022,variables!$F$25))),0)</f>
        <v>20</v>
      </c>
      <c r="W194" s="8">
        <f>IF('respostes SINDIC'!V194=1,(IF('respostes SINDIC'!$AS194=2021,variables!$E$26,IF('respostes SINDIC'!$AS194=2022,variables!$F$26))),0)</f>
        <v>5</v>
      </c>
      <c r="X194" s="8">
        <f>IF('respostes SINDIC'!W194=1,(IF('respostes SINDIC'!$AS194=2021,variables!$E$27,IF('respostes SINDIC'!$AS194=2022,variables!$F$27))),0)</f>
        <v>10</v>
      </c>
      <c r="Y194" s="11">
        <f>IF('respostes SINDIC'!X194=1,(IF('respostes SINDIC'!$AS194=2021,variables!$E$28,IF('respostes SINDIC'!$AS194=2022,variables!$F$28))),0)</f>
        <v>0</v>
      </c>
      <c r="Z194" s="11">
        <f>IF('respostes SINDIC'!Y194=1,(IF('respostes SINDIC'!$AS194=2021,variables!$E$29,IF('respostes SINDIC'!$AS194=2022,variables!$F$29))),0)</f>
        <v>30</v>
      </c>
      <c r="AA194" s="18">
        <f>IF('respostes SINDIC'!Z194=1,(IF('respostes SINDIC'!$AS194=2021,variables!$E$30,IF('respostes SINDIC'!$AS194=2022,variables!$F$30))),0)</f>
        <v>0</v>
      </c>
      <c r="AB194" s="18">
        <f>IF('respostes SINDIC'!AA194=1,(IF('respostes SINDIC'!$AS194=2021,variables!$E$31,IF('respostes SINDIC'!$AS194=2022,variables!$F$31))),0)</f>
        <v>25</v>
      </c>
      <c r="AC194" s="18">
        <f>IF('respostes SINDIC'!AB194=1,(IF('respostes SINDIC'!$AS194=2021,variables!$E$32,IF('respostes SINDIC'!$AS194=2022,variables!$F$32))),0)</f>
        <v>25</v>
      </c>
      <c r="AD194" s="18">
        <f>IF('respostes SINDIC'!AC194=1,(IF('respostes SINDIC'!$AS194=2021,variables!$E$33,IF('respostes SINDIC'!$AS194=2022,variables!$F$33))),0)</f>
        <v>0</v>
      </c>
      <c r="AE194" s="20">
        <f>IF('respostes SINDIC'!AD194=1,(IF('respostes SINDIC'!$AS194=2021,variables!$E$34,IF('respostes SINDIC'!$AS194=2022,variables!$F$34))),0)</f>
        <v>0</v>
      </c>
      <c r="AF194" s="20">
        <f>IF('respostes SINDIC'!AE194=1,(IF('respostes SINDIC'!$AS194=2021,variables!$E$35,IF('respostes SINDIC'!$AS194=2022,variables!$F$35))),0)</f>
        <v>0</v>
      </c>
      <c r="AG194" s="20">
        <f>IF('respostes SINDIC'!AF194=1,(IF('respostes SINDIC'!$AS194=2021,variables!$E$36,IF('respostes SINDIC'!$AS194=2022,variables!$F$36))),0)</f>
        <v>0</v>
      </c>
      <c r="AH194" s="20">
        <f>IF('respostes SINDIC'!AG194=1,(IF('respostes SINDIC'!$AS194=2021,variables!$E$37,IF('respostes SINDIC'!$AS194=2022,variables!$F$37))),0)</f>
        <v>10</v>
      </c>
      <c r="AI194" s="14">
        <f>IF('respostes SINDIC'!AH194=1,(IF('respostes SINDIC'!$AS194=2021,variables!$E$38,IF('respostes SINDIC'!$AS194=2022,variables!$F$38))),0)</f>
        <v>25</v>
      </c>
      <c r="AJ194" s="20">
        <f>IF('respostes SINDIC'!AI194=1,(IF('respostes SINDIC'!$AS194=2021,variables!$E$39,IF('respostes SINDIC'!$AS194=2022,variables!$F$39))),0)</f>
        <v>20</v>
      </c>
      <c r="AK194" s="14">
        <f>IF('respostes SINDIC'!AJ194=1,(IF('respostes SINDIC'!$AS194=2021,variables!$E$40,IF('respostes SINDIC'!$AS194=2022,variables!$F$40))),0)</f>
        <v>25</v>
      </c>
      <c r="AL194" s="8">
        <f>IF('respostes SINDIC'!AK194=0,(IF('respostes SINDIC'!$AS194=2021,variables!$E$41,IF('respostes SINDIC'!$AS194=2022,variables!$F$41))),0)</f>
        <v>20</v>
      </c>
      <c r="AM194" s="20">
        <f>IF('respostes SINDIC'!AL194=1,(IF('respostes SINDIC'!$AS194=2021,variables!$E$42,IF('respostes SINDIC'!$AS194=2022,variables!$F$42))),0)</f>
        <v>10</v>
      </c>
      <c r="AN194" s="11">
        <f>IF('respostes SINDIC'!AM194=1,(IF('respostes SINDIC'!$AS194=2021,variables!$E$43,IF('respostes SINDIC'!$AS194=2022,variables!$F$43))),0)</f>
        <v>0</v>
      </c>
      <c r="AO194" s="8">
        <f>IF('respostes SINDIC'!AN194=1,(IF('respostes SINDIC'!$AS194=2021,variables!$E$44,IF('respostes SINDIC'!$AS194=2022,variables!$F$44))),0)</f>
        <v>10</v>
      </c>
      <c r="AP194" s="8">
        <f>IF('respostes SINDIC'!AO194=1,(IF('respostes SINDIC'!$AS194=2021,variables!$E$45,IF('respostes SINDIC'!$AS194=2022,variables!$F$45))),0)</f>
        <v>20</v>
      </c>
      <c r="AQ194" s="20">
        <f>IF('respostes SINDIC'!AP194=1,(IF('respostes SINDIC'!$AS194=2021,variables!$E$46,IF('respostes SINDIC'!$AS194=2022,variables!$F$46))),0)</f>
        <v>0</v>
      </c>
      <c r="AT194">
        <v>2021</v>
      </c>
    </row>
    <row r="195" spans="1:46" x14ac:dyDescent="0.3">
      <c r="A195">
        <v>823970005</v>
      </c>
      <c r="B195" t="str">
        <f>VLOOKUP(A195,'ine i comarca'!$A$1:$H$367,6,0)</f>
        <v>Moianès</v>
      </c>
      <c r="C195" t="s">
        <v>245</v>
      </c>
      <c r="D195" t="s">
        <v>41</v>
      </c>
      <c r="E195" t="s">
        <v>42</v>
      </c>
      <c r="F195" t="s">
        <v>48</v>
      </c>
      <c r="G195" s="8">
        <f>IF('respostes SINDIC'!F195=1,(IF('respostes SINDIC'!$AS195=2021,variables!$E$10,IF('respostes SINDIC'!$AS195=2022,variables!$F$10))),0)</f>
        <v>7.5</v>
      </c>
      <c r="H195" s="8">
        <f>IF('respostes SINDIC'!G195=1,(IF('respostes SINDIC'!$AS195=2021,variables!$E$11,IF('respostes SINDIC'!$AS195=2022,variables!$F$11))),0)</f>
        <v>7.5</v>
      </c>
      <c r="I195" s="14">
        <f>IF('respostes SINDIC'!H195=1,(IF('respostes SINDIC'!$AS195=2021,variables!$E$12,IF('respostes SINDIC'!$AS195=2022,variables!$F$12))),0)</f>
        <v>25</v>
      </c>
      <c r="J195" s="11">
        <f>IF('respostes SINDIC'!I195=1,(IF('respostes SINDIC'!$AS195=2021,variables!$E$13,IF('respostes SINDIC'!$AS195=2022,variables!$F$13))),0)</f>
        <v>2.5</v>
      </c>
      <c r="K195" s="11">
        <f>IF('respostes SINDIC'!J195=1,(IF('respostes SINDIC'!$AS195=2021,variables!$E$14,IF('respostes SINDIC'!$AS195=2022,variables!$F$14))),0)</f>
        <v>0</v>
      </c>
      <c r="L195" s="11">
        <f>IF('respostes SINDIC'!K195=1,(IF('respostes SINDIC'!$AS195=2021,variables!$E$15,IF('respostes SINDIC'!$AS195=2022,variables!$F$15))),0)</f>
        <v>0</v>
      </c>
      <c r="M195" s="11">
        <f>IF('respostes SINDIC'!L195=1,(IF('respostes SINDIC'!$AS195=2021,variables!$E$16,IF('respostes SINDIC'!$AS195=2022,variables!$F$16))),0)</f>
        <v>0</v>
      </c>
      <c r="N195" s="11">
        <f>IF('respostes SINDIC'!M195=1,(IF('respostes SINDIC'!$AS195=2021,variables!$E$17,IF('respostes SINDIC'!$AS195=2022,variables!$F$17))),0)</f>
        <v>0</v>
      </c>
      <c r="O195" s="11">
        <f>IF('respostes SINDIC'!N195="Dintre de termini",(IF('respostes SINDIC'!$AS195=2021,variables!$E$18,IF('respostes SINDIC'!$AS195=2022,variables!$F$18))),0)</f>
        <v>0</v>
      </c>
      <c r="P195" s="16">
        <f>IF('respostes SINDIC'!O195="Null",0,(IF('respostes SINDIC'!$AS195=2021,variables!$E$20,IF('respostes SINDIC'!$AS195=2022,variables!$F$20))))</f>
        <v>0</v>
      </c>
      <c r="Q195" s="16">
        <f>IF('respostes SINDIC'!P195=1,(IF('respostes SINDIC'!$AS195=2021,variables!$E$20,IF('respostes SINDIC'!$AS195=2022,variables!$F$20))),0)</f>
        <v>0</v>
      </c>
      <c r="R195" s="16">
        <f>IF('respostes SINDIC'!Q195=1,(IF('respostes SINDIC'!$AS195=2021,variables!$E$21,IF('respostes SINDIC'!$AS195=2022,variables!$F$21))),0)</f>
        <v>0</v>
      </c>
      <c r="S195" s="16">
        <f>IF('respostes SINDIC'!R195=1,(IF('respostes SINDIC'!$AS195=2021,variables!$E$22,IF('respostes SINDIC'!$AS195=2022,variables!$F$22))),0)</f>
        <v>0</v>
      </c>
      <c r="T195" s="11">
        <f>IF('respostes SINDIC'!S195=1,(IF('respostes SINDIC'!$AS195=2021,variables!$E$23,IF('respostes SINDIC'!$AS195=2022,variables!$F$23))),0)</f>
        <v>0</v>
      </c>
      <c r="U195" s="14">
        <f>IF('respostes SINDIC'!T195=1,(IF('respostes SINDIC'!$AS195=2021,variables!$E$24,IF('respostes SINDIC'!$AS195=2022,variables!$F$24))),0)</f>
        <v>0</v>
      </c>
      <c r="V195" s="8">
        <f>IF('respostes SINDIC'!U195=1,(IF('respostes SINDIC'!$AS195=2021,variables!$E$25,IF('respostes SINDIC'!$AS195=2022,variables!$F$25))),0)</f>
        <v>20</v>
      </c>
      <c r="W195" s="8">
        <f>IF('respostes SINDIC'!V195=1,(IF('respostes SINDIC'!$AS195=2021,variables!$E$26,IF('respostes SINDIC'!$AS195=2022,variables!$F$26))),0)</f>
        <v>5</v>
      </c>
      <c r="X195" s="8">
        <f>IF('respostes SINDIC'!W195=1,(IF('respostes SINDIC'!$AS195=2021,variables!$E$27,IF('respostes SINDIC'!$AS195=2022,variables!$F$27))),0)</f>
        <v>10</v>
      </c>
      <c r="Y195" s="11">
        <f>IF('respostes SINDIC'!X195=1,(IF('respostes SINDIC'!$AS195=2021,variables!$E$28,IF('respostes SINDIC'!$AS195=2022,variables!$F$28))),0)</f>
        <v>0</v>
      </c>
      <c r="Z195" s="11">
        <f>IF('respostes SINDIC'!Y195=1,(IF('respostes SINDIC'!$AS195=2021,variables!$E$29,IF('respostes SINDIC'!$AS195=2022,variables!$F$29))),0)</f>
        <v>0</v>
      </c>
      <c r="AA195" s="18">
        <f>IF('respostes SINDIC'!Z195=1,(IF('respostes SINDIC'!$AS195=2021,variables!$E$30,IF('respostes SINDIC'!$AS195=2022,variables!$F$30))),0)</f>
        <v>25</v>
      </c>
      <c r="AB195" s="18">
        <f>IF('respostes SINDIC'!AA195=1,(IF('respostes SINDIC'!$AS195=2021,variables!$E$31,IF('respostes SINDIC'!$AS195=2022,variables!$F$31))),0)</f>
        <v>0</v>
      </c>
      <c r="AC195" s="18">
        <f>IF('respostes SINDIC'!AB195=1,(IF('respostes SINDIC'!$AS195=2021,variables!$E$32,IF('respostes SINDIC'!$AS195=2022,variables!$F$32))),0)</f>
        <v>0</v>
      </c>
      <c r="AD195" s="18">
        <f>IF('respostes SINDIC'!AC195=1,(IF('respostes SINDIC'!$AS195=2021,variables!$E$33,IF('respostes SINDIC'!$AS195=2022,variables!$F$33))),0)</f>
        <v>0</v>
      </c>
      <c r="AE195" s="20">
        <f>IF('respostes SINDIC'!AD195=1,(IF('respostes SINDIC'!$AS195=2021,variables!$E$34,IF('respostes SINDIC'!$AS195=2022,variables!$F$34))),0)</f>
        <v>0</v>
      </c>
      <c r="AF195" s="20">
        <f>IF('respostes SINDIC'!AE195=1,(IF('respostes SINDIC'!$AS195=2021,variables!$E$35,IF('respostes SINDIC'!$AS195=2022,variables!$F$35))),0)</f>
        <v>0</v>
      </c>
      <c r="AG195" s="20">
        <f>IF('respostes SINDIC'!AF195=1,(IF('respostes SINDIC'!$AS195=2021,variables!$E$36,IF('respostes SINDIC'!$AS195=2022,variables!$F$36))),0)</f>
        <v>0</v>
      </c>
      <c r="AH195" s="20">
        <f>IF('respostes SINDIC'!AG195=1,(IF('respostes SINDIC'!$AS195=2021,variables!$E$37,IF('respostes SINDIC'!$AS195=2022,variables!$F$37))),0)</f>
        <v>0</v>
      </c>
      <c r="AI195" s="14">
        <f>IF('respostes SINDIC'!AH195=1,(IF('respostes SINDIC'!$AS195=2021,variables!$E$38,IF('respostes SINDIC'!$AS195=2022,variables!$F$38))),0)</f>
        <v>25</v>
      </c>
      <c r="AJ195" s="20">
        <f>IF('respostes SINDIC'!AI195=1,(IF('respostes SINDIC'!$AS195=2021,variables!$E$39,IF('respostes SINDIC'!$AS195=2022,variables!$F$39))),0)</f>
        <v>0</v>
      </c>
      <c r="AK195" s="14">
        <f>IF('respostes SINDIC'!AJ195=1,(IF('respostes SINDIC'!$AS195=2021,variables!$E$40,IF('respostes SINDIC'!$AS195=2022,variables!$F$40))),0)</f>
        <v>0</v>
      </c>
      <c r="AL195" s="8">
        <f>IF('respostes SINDIC'!AK195=0,(IF('respostes SINDIC'!$AS195=2021,variables!$E$41,IF('respostes SINDIC'!$AS195=2022,variables!$F$41))),0)</f>
        <v>0</v>
      </c>
      <c r="AM195" s="20">
        <f>IF('respostes SINDIC'!AL195=1,(IF('respostes SINDIC'!$AS195=2021,variables!$E$42,IF('respostes SINDIC'!$AS195=2022,variables!$F$42))),0)</f>
        <v>0</v>
      </c>
      <c r="AN195" s="11">
        <f>IF('respostes SINDIC'!AM195=1,(IF('respostes SINDIC'!$AS195=2021,variables!$E$43,IF('respostes SINDIC'!$AS195=2022,variables!$F$43))),0)</f>
        <v>0</v>
      </c>
      <c r="AO195" s="8">
        <f>IF('respostes SINDIC'!AN195=1,(IF('respostes SINDIC'!$AS195=2021,variables!$E$44,IF('respostes SINDIC'!$AS195=2022,variables!$F$44))),0)</f>
        <v>0</v>
      </c>
      <c r="AP195" s="8">
        <f>IF('respostes SINDIC'!AO195=1,(IF('respostes SINDIC'!$AS195=2021,variables!$E$45,IF('respostes SINDIC'!$AS195=2022,variables!$F$45))),0)</f>
        <v>0</v>
      </c>
      <c r="AQ195" s="20">
        <f>IF('respostes SINDIC'!AP195=1,(IF('respostes SINDIC'!$AS195=2021,variables!$E$46,IF('respostes SINDIC'!$AS195=2022,variables!$F$46))),0)</f>
        <v>0</v>
      </c>
      <c r="AT195">
        <v>2021</v>
      </c>
    </row>
    <row r="196" spans="1:46" x14ac:dyDescent="0.3">
      <c r="A196">
        <v>824010007</v>
      </c>
      <c r="B196" t="str">
        <f>VLOOKUP(A196,'ine i comarca'!$A$1:$H$367,6,0)</f>
        <v>Alt Penedès</v>
      </c>
      <c r="C196" t="s">
        <v>246</v>
      </c>
      <c r="D196" t="s">
        <v>41</v>
      </c>
      <c r="E196" t="s">
        <v>42</v>
      </c>
      <c r="F196" t="s">
        <v>43</v>
      </c>
      <c r="G196" s="8">
        <f>IF('respostes SINDIC'!F196=1,(IF('respostes SINDIC'!$AS196=2021,variables!$E$10,IF('respostes SINDIC'!$AS196=2022,variables!$F$10))),0)</f>
        <v>7.5</v>
      </c>
      <c r="H196" s="8">
        <f>IF('respostes SINDIC'!G196=1,(IF('respostes SINDIC'!$AS196=2021,variables!$E$11,IF('respostes SINDIC'!$AS196=2022,variables!$F$11))),0)</f>
        <v>7.5</v>
      </c>
      <c r="I196" s="14">
        <f>IF('respostes SINDIC'!H196=1,(IF('respostes SINDIC'!$AS196=2021,variables!$E$12,IF('respostes SINDIC'!$AS196=2022,variables!$F$12))),0)</f>
        <v>25</v>
      </c>
      <c r="J196" s="11">
        <f>IF('respostes SINDIC'!I196=1,(IF('respostes SINDIC'!$AS196=2021,variables!$E$13,IF('respostes SINDIC'!$AS196=2022,variables!$F$13))),0)</f>
        <v>2.5</v>
      </c>
      <c r="K196" s="11">
        <f>IF('respostes SINDIC'!J196=1,(IF('respostes SINDIC'!$AS196=2021,variables!$E$14,IF('respostes SINDIC'!$AS196=2022,variables!$F$14))),0)</f>
        <v>0</v>
      </c>
      <c r="L196" s="11">
        <f>IF('respostes SINDIC'!K196=1,(IF('respostes SINDIC'!$AS196=2021,variables!$E$15,IF('respostes SINDIC'!$AS196=2022,variables!$F$15))),0)</f>
        <v>0</v>
      </c>
      <c r="M196" s="11">
        <f>IF('respostes SINDIC'!L196=1,(IF('respostes SINDIC'!$AS196=2021,variables!$E$16,IF('respostes SINDIC'!$AS196=2022,variables!$F$16))),0)</f>
        <v>0</v>
      </c>
      <c r="N196" s="11">
        <f>IF('respostes SINDIC'!M196=1,(IF('respostes SINDIC'!$AS196=2021,variables!$E$17,IF('respostes SINDIC'!$AS196=2022,variables!$F$17))),0)</f>
        <v>0</v>
      </c>
      <c r="O196" s="11">
        <f>IF('respostes SINDIC'!N196="Dintre de termini",(IF('respostes SINDIC'!$AS196=2021,variables!$E$18,IF('respostes SINDIC'!$AS196=2022,variables!$F$18))),0)</f>
        <v>20</v>
      </c>
      <c r="P196" s="16">
        <f>IF('respostes SINDIC'!O196="Null",0,(IF('respostes SINDIC'!$AS196=2021,variables!$E$20,IF('respostes SINDIC'!$AS196=2022,variables!$F$20))))</f>
        <v>25</v>
      </c>
      <c r="Q196" s="16">
        <f>IF('respostes SINDIC'!P196=1,(IF('respostes SINDIC'!$AS196=2021,variables!$E$20,IF('respostes SINDIC'!$AS196=2022,variables!$F$20))),0)</f>
        <v>25</v>
      </c>
      <c r="R196" s="16">
        <f>IF('respostes SINDIC'!Q196=1,(IF('respostes SINDIC'!$AS196=2021,variables!$E$21,IF('respostes SINDIC'!$AS196=2022,variables!$F$21))),0)</f>
        <v>0</v>
      </c>
      <c r="S196" s="16">
        <f>IF('respostes SINDIC'!R196=1,(IF('respostes SINDIC'!$AS196=2021,variables!$E$22,IF('respostes SINDIC'!$AS196=2022,variables!$F$22))),0)</f>
        <v>0</v>
      </c>
      <c r="T196" s="11">
        <f>IF('respostes SINDIC'!S196=1,(IF('respostes SINDIC'!$AS196=2021,variables!$E$23,IF('respostes SINDIC'!$AS196=2022,variables!$F$23))),0)</f>
        <v>35</v>
      </c>
      <c r="U196" s="14">
        <f>IF('respostes SINDIC'!T196=1,(IF('respostes SINDIC'!$AS196=2021,variables!$E$24,IF('respostes SINDIC'!$AS196=2022,variables!$F$24))),0)</f>
        <v>25</v>
      </c>
      <c r="V196" s="8">
        <f>IF('respostes SINDIC'!U196=1,(IF('respostes SINDIC'!$AS196=2021,variables!$E$25,IF('respostes SINDIC'!$AS196=2022,variables!$F$25))),0)</f>
        <v>20</v>
      </c>
      <c r="W196" s="8">
        <f>IF('respostes SINDIC'!V196=1,(IF('respostes SINDIC'!$AS196=2021,variables!$E$26,IF('respostes SINDIC'!$AS196=2022,variables!$F$26))),0)</f>
        <v>5</v>
      </c>
      <c r="X196" s="8">
        <f>IF('respostes SINDIC'!W196=1,(IF('respostes SINDIC'!$AS196=2021,variables!$E$27,IF('respostes SINDIC'!$AS196=2022,variables!$F$27))),0)</f>
        <v>10</v>
      </c>
      <c r="Y196" s="11">
        <f>IF('respostes SINDIC'!X196=1,(IF('respostes SINDIC'!$AS196=2021,variables!$E$28,IF('respostes SINDIC'!$AS196=2022,variables!$F$28))),0)</f>
        <v>0</v>
      </c>
      <c r="Z196" s="11">
        <f>IF('respostes SINDIC'!Y196=1,(IF('respostes SINDIC'!$AS196=2021,variables!$E$29,IF('respostes SINDIC'!$AS196=2022,variables!$F$29))),0)</f>
        <v>30</v>
      </c>
      <c r="AA196" s="18">
        <f>IF('respostes SINDIC'!Z196=1,(IF('respostes SINDIC'!$AS196=2021,variables!$E$30,IF('respostes SINDIC'!$AS196=2022,variables!$F$30))),0)</f>
        <v>25</v>
      </c>
      <c r="AB196" s="18">
        <f>IF('respostes SINDIC'!AA196=1,(IF('respostes SINDIC'!$AS196=2021,variables!$E$31,IF('respostes SINDIC'!$AS196=2022,variables!$F$31))),0)</f>
        <v>0</v>
      </c>
      <c r="AC196" s="18">
        <f>IF('respostes SINDIC'!AB196=1,(IF('respostes SINDIC'!$AS196=2021,variables!$E$32,IF('respostes SINDIC'!$AS196=2022,variables!$F$32))),0)</f>
        <v>25</v>
      </c>
      <c r="AD196" s="18">
        <f>IF('respostes SINDIC'!AC196=1,(IF('respostes SINDIC'!$AS196=2021,variables!$E$33,IF('respostes SINDIC'!$AS196=2022,variables!$F$33))),0)</f>
        <v>0</v>
      </c>
      <c r="AE196" s="20">
        <f>IF('respostes SINDIC'!AD196=1,(IF('respostes SINDIC'!$AS196=2021,variables!$E$34,IF('respostes SINDIC'!$AS196=2022,variables!$F$34))),0)</f>
        <v>0</v>
      </c>
      <c r="AF196" s="20">
        <f>IF('respostes SINDIC'!AE196=1,(IF('respostes SINDIC'!$AS196=2021,variables!$E$35,IF('respostes SINDIC'!$AS196=2022,variables!$F$35))),0)</f>
        <v>0</v>
      </c>
      <c r="AG196" s="20">
        <f>IF('respostes SINDIC'!AF196=1,(IF('respostes SINDIC'!$AS196=2021,variables!$E$36,IF('respostes SINDIC'!$AS196=2022,variables!$F$36))),0)</f>
        <v>0</v>
      </c>
      <c r="AH196" s="20">
        <f>IF('respostes SINDIC'!AG196=1,(IF('respostes SINDIC'!$AS196=2021,variables!$E$37,IF('respostes SINDIC'!$AS196=2022,variables!$F$37))),0)</f>
        <v>0</v>
      </c>
      <c r="AI196" s="14">
        <f>IF('respostes SINDIC'!AH196=1,(IF('respostes SINDIC'!$AS196=2021,variables!$E$38,IF('respostes SINDIC'!$AS196=2022,variables!$F$38))),0)</f>
        <v>25</v>
      </c>
      <c r="AJ196" s="20">
        <f>IF('respostes SINDIC'!AI196=1,(IF('respostes SINDIC'!$AS196=2021,variables!$E$39,IF('respostes SINDIC'!$AS196=2022,variables!$F$39))),0)</f>
        <v>0</v>
      </c>
      <c r="AK196" s="14">
        <f>IF('respostes SINDIC'!AJ196=1,(IF('respostes SINDIC'!$AS196=2021,variables!$E$40,IF('respostes SINDIC'!$AS196=2022,variables!$F$40))),0)</f>
        <v>25</v>
      </c>
      <c r="AL196" s="8">
        <f>IF('respostes SINDIC'!AK196=0,(IF('respostes SINDIC'!$AS196=2021,variables!$E$41,IF('respostes SINDIC'!$AS196=2022,variables!$F$41))),0)</f>
        <v>20</v>
      </c>
      <c r="AM196" s="20">
        <f>IF('respostes SINDIC'!AL196=1,(IF('respostes SINDIC'!$AS196=2021,variables!$E$42,IF('respostes SINDIC'!$AS196=2022,variables!$F$42))),0)</f>
        <v>10</v>
      </c>
      <c r="AN196" s="11">
        <f>IF('respostes SINDIC'!AM196=1,(IF('respostes SINDIC'!$AS196=2021,variables!$E$43,IF('respostes SINDIC'!$AS196=2022,variables!$F$43))),0)</f>
        <v>0</v>
      </c>
      <c r="AO196" s="8">
        <f>IF('respostes SINDIC'!AN196=1,(IF('respostes SINDIC'!$AS196=2021,variables!$E$44,IF('respostes SINDIC'!$AS196=2022,variables!$F$44))),0)</f>
        <v>0</v>
      </c>
      <c r="AP196" s="8">
        <f>IF('respostes SINDIC'!AO196=1,(IF('respostes SINDIC'!$AS196=2021,variables!$E$45,IF('respostes SINDIC'!$AS196=2022,variables!$F$45))),0)</f>
        <v>0</v>
      </c>
      <c r="AQ196" s="20">
        <f>IF('respostes SINDIC'!AP196=1,(IF('respostes SINDIC'!$AS196=2021,variables!$E$46,IF('respostes SINDIC'!$AS196=2022,variables!$F$46))),0)</f>
        <v>0</v>
      </c>
      <c r="AT196">
        <v>2021</v>
      </c>
    </row>
    <row r="197" spans="1:46" x14ac:dyDescent="0.3">
      <c r="A197">
        <v>809830008</v>
      </c>
      <c r="B197" t="str">
        <f>VLOOKUP(A197,'ine i comarca'!$A$1:$H$367,6,0)</f>
        <v>Bages</v>
      </c>
      <c r="C197" t="s">
        <v>247</v>
      </c>
      <c r="D197" t="s">
        <v>41</v>
      </c>
      <c r="E197" t="s">
        <v>42</v>
      </c>
      <c r="F197" t="s">
        <v>48</v>
      </c>
      <c r="G197" s="8">
        <f>IF('respostes SINDIC'!F197=1,(IF('respostes SINDIC'!$AS197=2021,variables!$E$10,IF('respostes SINDIC'!$AS197=2022,variables!$F$10))),0)</f>
        <v>7.5</v>
      </c>
      <c r="H197" s="8">
        <f>IF('respostes SINDIC'!G197=1,(IF('respostes SINDIC'!$AS197=2021,variables!$E$11,IF('respostes SINDIC'!$AS197=2022,variables!$F$11))),0)</f>
        <v>7.5</v>
      </c>
      <c r="I197" s="14">
        <f>IF('respostes SINDIC'!H197=1,(IF('respostes SINDIC'!$AS197=2021,variables!$E$12,IF('respostes SINDIC'!$AS197=2022,variables!$F$12))),0)</f>
        <v>25</v>
      </c>
      <c r="J197" s="11">
        <f>IF('respostes SINDIC'!I197=1,(IF('respostes SINDIC'!$AS197=2021,variables!$E$13,IF('respostes SINDIC'!$AS197=2022,variables!$F$13))),0)</f>
        <v>2.5</v>
      </c>
      <c r="K197" s="11">
        <f>IF('respostes SINDIC'!J197=1,(IF('respostes SINDIC'!$AS197=2021,variables!$E$14,IF('respostes SINDIC'!$AS197=2022,variables!$F$14))),0)</f>
        <v>0</v>
      </c>
      <c r="L197" s="11">
        <f>IF('respostes SINDIC'!K197=1,(IF('respostes SINDIC'!$AS197=2021,variables!$E$15,IF('respostes SINDIC'!$AS197=2022,variables!$F$15))),0)</f>
        <v>0</v>
      </c>
      <c r="M197" s="11">
        <f>IF('respostes SINDIC'!L197=1,(IF('respostes SINDIC'!$AS197=2021,variables!$E$16,IF('respostes SINDIC'!$AS197=2022,variables!$F$16))),0)</f>
        <v>0</v>
      </c>
      <c r="N197" s="11">
        <f>IF('respostes SINDIC'!M197=1,(IF('respostes SINDIC'!$AS197=2021,variables!$E$17,IF('respostes SINDIC'!$AS197=2022,variables!$F$17))),0)</f>
        <v>0</v>
      </c>
      <c r="O197" s="11">
        <f>IF('respostes SINDIC'!N197="Dintre de termini",(IF('respostes SINDIC'!$AS197=2021,variables!$E$18,IF('respostes SINDIC'!$AS197=2022,variables!$F$18))),0)</f>
        <v>0</v>
      </c>
      <c r="P197" s="16">
        <f>IF('respostes SINDIC'!O197="Null",0,(IF('respostes SINDIC'!$AS197=2021,variables!$E$20,IF('respostes SINDIC'!$AS197=2022,variables!$F$20))))</f>
        <v>25</v>
      </c>
      <c r="Q197" s="16">
        <f>IF('respostes SINDIC'!P197=1,(IF('respostes SINDIC'!$AS197=2021,variables!$E$20,IF('respostes SINDIC'!$AS197=2022,variables!$F$20))),0)</f>
        <v>25</v>
      </c>
      <c r="R197" s="16">
        <f>IF('respostes SINDIC'!Q197=1,(IF('respostes SINDIC'!$AS197=2021,variables!$E$21,IF('respostes SINDIC'!$AS197=2022,variables!$F$21))),0)</f>
        <v>0</v>
      </c>
      <c r="S197" s="16">
        <f>IF('respostes SINDIC'!R197=1,(IF('respostes SINDIC'!$AS197=2021,variables!$E$22,IF('respostes SINDIC'!$AS197=2022,variables!$F$22))),0)</f>
        <v>0</v>
      </c>
      <c r="T197" s="11">
        <f>IF('respostes SINDIC'!S197=1,(IF('respostes SINDIC'!$AS197=2021,variables!$E$23,IF('respostes SINDIC'!$AS197=2022,variables!$F$23))),0)</f>
        <v>35</v>
      </c>
      <c r="U197" s="14">
        <f>IF('respostes SINDIC'!T197=1,(IF('respostes SINDIC'!$AS197=2021,variables!$E$24,IF('respostes SINDIC'!$AS197=2022,variables!$F$24))),0)</f>
        <v>25</v>
      </c>
      <c r="V197" s="8">
        <f>IF('respostes SINDIC'!U197=1,(IF('respostes SINDIC'!$AS197=2021,variables!$E$25,IF('respostes SINDIC'!$AS197=2022,variables!$F$25))),0)</f>
        <v>20</v>
      </c>
      <c r="W197" s="8">
        <f>IF('respostes SINDIC'!V197=1,(IF('respostes SINDIC'!$AS197=2021,variables!$E$26,IF('respostes SINDIC'!$AS197=2022,variables!$F$26))),0)</f>
        <v>5</v>
      </c>
      <c r="X197" s="8">
        <f>IF('respostes SINDIC'!W197=1,(IF('respostes SINDIC'!$AS197=2021,variables!$E$27,IF('respostes SINDIC'!$AS197=2022,variables!$F$27))),0)</f>
        <v>10</v>
      </c>
      <c r="Y197" s="11">
        <f>IF('respostes SINDIC'!X197=1,(IF('respostes SINDIC'!$AS197=2021,variables!$E$28,IF('respostes SINDIC'!$AS197=2022,variables!$F$28))),0)</f>
        <v>0</v>
      </c>
      <c r="Z197" s="11">
        <f>IF('respostes SINDIC'!Y197=1,(IF('respostes SINDIC'!$AS197=2021,variables!$E$29,IF('respostes SINDIC'!$AS197=2022,variables!$F$29))),0)</f>
        <v>30</v>
      </c>
      <c r="AA197" s="18">
        <f>IF('respostes SINDIC'!Z197=1,(IF('respostes SINDIC'!$AS197=2021,variables!$E$30,IF('respostes SINDIC'!$AS197=2022,variables!$F$30))),0)</f>
        <v>25</v>
      </c>
      <c r="AB197" s="18">
        <f>IF('respostes SINDIC'!AA197=1,(IF('respostes SINDIC'!$AS197=2021,variables!$E$31,IF('respostes SINDIC'!$AS197=2022,variables!$F$31))),0)</f>
        <v>0</v>
      </c>
      <c r="AC197" s="18">
        <f>IF('respostes SINDIC'!AB197=1,(IF('respostes SINDIC'!$AS197=2021,variables!$E$32,IF('respostes SINDIC'!$AS197=2022,variables!$F$32))),0)</f>
        <v>0</v>
      </c>
      <c r="AD197" s="18">
        <f>IF('respostes SINDIC'!AC197=1,(IF('respostes SINDIC'!$AS197=2021,variables!$E$33,IF('respostes SINDIC'!$AS197=2022,variables!$F$33))),0)</f>
        <v>0</v>
      </c>
      <c r="AE197" s="20">
        <f>IF('respostes SINDIC'!AD197=1,(IF('respostes SINDIC'!$AS197=2021,variables!$E$34,IF('respostes SINDIC'!$AS197=2022,variables!$F$34))),0)</f>
        <v>0</v>
      </c>
      <c r="AF197" s="20">
        <f>IF('respostes SINDIC'!AE197=1,(IF('respostes SINDIC'!$AS197=2021,variables!$E$35,IF('respostes SINDIC'!$AS197=2022,variables!$F$35))),0)</f>
        <v>0</v>
      </c>
      <c r="AG197" s="20">
        <f>IF('respostes SINDIC'!AF197=1,(IF('respostes SINDIC'!$AS197=2021,variables!$E$36,IF('respostes SINDIC'!$AS197=2022,variables!$F$36))),0)</f>
        <v>0</v>
      </c>
      <c r="AH197" s="20">
        <f>IF('respostes SINDIC'!AG197=1,(IF('respostes SINDIC'!$AS197=2021,variables!$E$37,IF('respostes SINDIC'!$AS197=2022,variables!$F$37))),0)</f>
        <v>0</v>
      </c>
      <c r="AI197" s="14">
        <f>IF('respostes SINDIC'!AH197=1,(IF('respostes SINDIC'!$AS197=2021,variables!$E$38,IF('respostes SINDIC'!$AS197=2022,variables!$F$38))),0)</f>
        <v>25</v>
      </c>
      <c r="AJ197" s="20">
        <f>IF('respostes SINDIC'!AI197=1,(IF('respostes SINDIC'!$AS197=2021,variables!$E$39,IF('respostes SINDIC'!$AS197=2022,variables!$F$39))),0)</f>
        <v>20</v>
      </c>
      <c r="AK197" s="14">
        <f>IF('respostes SINDIC'!AJ197=1,(IF('respostes SINDIC'!$AS197=2021,variables!$E$40,IF('respostes SINDIC'!$AS197=2022,variables!$F$40))),0)</f>
        <v>25</v>
      </c>
      <c r="AL197" s="8">
        <f>IF('respostes SINDIC'!AK197=0,(IF('respostes SINDIC'!$AS197=2021,variables!$E$41,IF('respostes SINDIC'!$AS197=2022,variables!$F$41))),0)</f>
        <v>0</v>
      </c>
      <c r="AM197" s="20">
        <f>IF('respostes SINDIC'!AL197=1,(IF('respostes SINDIC'!$AS197=2021,variables!$E$42,IF('respostes SINDIC'!$AS197=2022,variables!$F$42))),0)</f>
        <v>10</v>
      </c>
      <c r="AN197" s="11">
        <f>IF('respostes SINDIC'!AM197=1,(IF('respostes SINDIC'!$AS197=2021,variables!$E$43,IF('respostes SINDIC'!$AS197=2022,variables!$F$43))),0)</f>
        <v>0</v>
      </c>
      <c r="AO197" s="8">
        <f>IF('respostes SINDIC'!AN197=1,(IF('respostes SINDIC'!$AS197=2021,variables!$E$44,IF('respostes SINDIC'!$AS197=2022,variables!$F$44))),0)</f>
        <v>0</v>
      </c>
      <c r="AP197" s="8">
        <f>IF('respostes SINDIC'!AO197=1,(IF('respostes SINDIC'!$AS197=2021,variables!$E$45,IF('respostes SINDIC'!$AS197=2022,variables!$F$45))),0)</f>
        <v>0</v>
      </c>
      <c r="AQ197" s="20">
        <f>IF('respostes SINDIC'!AP197=1,(IF('respostes SINDIC'!$AS197=2021,variables!$E$46,IF('respostes SINDIC'!$AS197=2022,variables!$F$46))),0)</f>
        <v>0</v>
      </c>
      <c r="AT197">
        <v>2021</v>
      </c>
    </row>
    <row r="198" spans="1:46" x14ac:dyDescent="0.3">
      <c r="A198">
        <v>826280001</v>
      </c>
      <c r="B198" t="str">
        <f>VLOOKUP(A198,'ine i comarca'!$A$1:$H$367,6,0)</f>
        <v>Bages</v>
      </c>
      <c r="C198" t="s">
        <v>248</v>
      </c>
      <c r="D198" t="s">
        <v>41</v>
      </c>
      <c r="E198" t="s">
        <v>42</v>
      </c>
      <c r="F198" t="s">
        <v>43</v>
      </c>
      <c r="G198" s="8">
        <f>IF('respostes SINDIC'!F198=1,(IF('respostes SINDIC'!$AS198=2021,variables!$E$10,IF('respostes SINDIC'!$AS198=2022,variables!$F$10))),0)</f>
        <v>7.5</v>
      </c>
      <c r="H198" s="8">
        <f>IF('respostes SINDIC'!G198=1,(IF('respostes SINDIC'!$AS198=2021,variables!$E$11,IF('respostes SINDIC'!$AS198=2022,variables!$F$11))),0)</f>
        <v>0</v>
      </c>
      <c r="I198" s="14">
        <f>IF('respostes SINDIC'!H198=1,(IF('respostes SINDIC'!$AS198=2021,variables!$E$12,IF('respostes SINDIC'!$AS198=2022,variables!$F$12))),0)</f>
        <v>25</v>
      </c>
      <c r="J198" s="11">
        <f>IF('respostes SINDIC'!I198=1,(IF('respostes SINDIC'!$AS198=2021,variables!$E$13,IF('respostes SINDIC'!$AS198=2022,variables!$F$13))),0)</f>
        <v>2.5</v>
      </c>
      <c r="K198" s="11">
        <f>IF('respostes SINDIC'!J198=1,(IF('respostes SINDIC'!$AS198=2021,variables!$E$14,IF('respostes SINDIC'!$AS198=2022,variables!$F$14))),0)</f>
        <v>0</v>
      </c>
      <c r="L198" s="11">
        <f>IF('respostes SINDIC'!K198=1,(IF('respostes SINDIC'!$AS198=2021,variables!$E$15,IF('respostes SINDIC'!$AS198=2022,variables!$F$15))),0)</f>
        <v>0</v>
      </c>
      <c r="M198" s="11">
        <f>IF('respostes SINDIC'!L198=1,(IF('respostes SINDIC'!$AS198=2021,variables!$E$16,IF('respostes SINDIC'!$AS198=2022,variables!$F$16))),0)</f>
        <v>0</v>
      </c>
      <c r="N198" s="11">
        <f>IF('respostes SINDIC'!M198=1,(IF('respostes SINDIC'!$AS198=2021,variables!$E$17,IF('respostes SINDIC'!$AS198=2022,variables!$F$17))),0)</f>
        <v>0</v>
      </c>
      <c r="O198" s="11">
        <f>IF('respostes SINDIC'!N198="Dintre de termini",(IF('respostes SINDIC'!$AS198=2021,variables!$E$18,IF('respostes SINDIC'!$AS198=2022,variables!$F$18))),0)</f>
        <v>20</v>
      </c>
      <c r="P198" s="16">
        <f>IF('respostes SINDIC'!O198="Null",0,(IF('respostes SINDIC'!$AS198=2021,variables!$E$20,IF('respostes SINDIC'!$AS198=2022,variables!$F$20))))</f>
        <v>25</v>
      </c>
      <c r="Q198" s="16">
        <f>IF('respostes SINDIC'!P198=1,(IF('respostes SINDIC'!$AS198=2021,variables!$E$20,IF('respostes SINDIC'!$AS198=2022,variables!$F$20))),0)</f>
        <v>25</v>
      </c>
      <c r="R198" s="16">
        <f>IF('respostes SINDIC'!Q198=1,(IF('respostes SINDIC'!$AS198=2021,variables!$E$21,IF('respostes SINDIC'!$AS198=2022,variables!$F$21))),0)</f>
        <v>0</v>
      </c>
      <c r="S198" s="16">
        <f>IF('respostes SINDIC'!R198=1,(IF('respostes SINDIC'!$AS198=2021,variables!$E$22,IF('respostes SINDIC'!$AS198=2022,variables!$F$22))),0)</f>
        <v>0</v>
      </c>
      <c r="T198" s="11">
        <f>IF('respostes SINDIC'!S198=1,(IF('respostes SINDIC'!$AS198=2021,variables!$E$23,IF('respostes SINDIC'!$AS198=2022,variables!$F$23))),0)</f>
        <v>35</v>
      </c>
      <c r="U198" s="14">
        <f>IF('respostes SINDIC'!T198=1,(IF('respostes SINDIC'!$AS198=2021,variables!$E$24,IF('respostes SINDIC'!$AS198=2022,variables!$F$24))),0)</f>
        <v>25</v>
      </c>
      <c r="V198" s="8">
        <f>IF('respostes SINDIC'!U198=1,(IF('respostes SINDIC'!$AS198=2021,variables!$E$25,IF('respostes SINDIC'!$AS198=2022,variables!$F$25))),0)</f>
        <v>0</v>
      </c>
      <c r="W198" s="8">
        <f>IF('respostes SINDIC'!V198=1,(IF('respostes SINDIC'!$AS198=2021,variables!$E$26,IF('respostes SINDIC'!$AS198=2022,variables!$F$26))),0)</f>
        <v>5</v>
      </c>
      <c r="X198" s="8">
        <f>IF('respostes SINDIC'!W198=1,(IF('respostes SINDIC'!$AS198=2021,variables!$E$27,IF('respostes SINDIC'!$AS198=2022,variables!$F$27))),0)</f>
        <v>10</v>
      </c>
      <c r="Y198" s="11">
        <f>IF('respostes SINDIC'!X198=1,(IF('respostes SINDIC'!$AS198=2021,variables!$E$28,IF('respostes SINDIC'!$AS198=2022,variables!$F$28))),0)</f>
        <v>0</v>
      </c>
      <c r="Z198" s="11">
        <f>IF('respostes SINDIC'!Y198=1,(IF('respostes SINDIC'!$AS198=2021,variables!$E$29,IF('respostes SINDIC'!$AS198=2022,variables!$F$29))),0)</f>
        <v>30</v>
      </c>
      <c r="AA198" s="18">
        <f>IF('respostes SINDIC'!Z198=1,(IF('respostes SINDIC'!$AS198=2021,variables!$E$30,IF('respostes SINDIC'!$AS198=2022,variables!$F$30))),0)</f>
        <v>0</v>
      </c>
      <c r="AB198" s="18">
        <f>IF('respostes SINDIC'!AA198=1,(IF('respostes SINDIC'!$AS198=2021,variables!$E$31,IF('respostes SINDIC'!$AS198=2022,variables!$F$31))),0)</f>
        <v>0</v>
      </c>
      <c r="AC198" s="18">
        <f>IF('respostes SINDIC'!AB198=1,(IF('respostes SINDIC'!$AS198=2021,variables!$E$32,IF('respostes SINDIC'!$AS198=2022,variables!$F$32))),0)</f>
        <v>25</v>
      </c>
      <c r="AD198" s="18">
        <f>IF('respostes SINDIC'!AC198=1,(IF('respostes SINDIC'!$AS198=2021,variables!$E$33,IF('respostes SINDIC'!$AS198=2022,variables!$F$33))),0)</f>
        <v>0</v>
      </c>
      <c r="AE198" s="20">
        <f>IF('respostes SINDIC'!AD198=1,(IF('respostes SINDIC'!$AS198=2021,variables!$E$34,IF('respostes SINDIC'!$AS198=2022,variables!$F$34))),0)</f>
        <v>0</v>
      </c>
      <c r="AF198" s="20">
        <f>IF('respostes SINDIC'!AE198=1,(IF('respostes SINDIC'!$AS198=2021,variables!$E$35,IF('respostes SINDIC'!$AS198=2022,variables!$F$35))),0)</f>
        <v>0</v>
      </c>
      <c r="AG198" s="20">
        <f>IF('respostes SINDIC'!AF198=1,(IF('respostes SINDIC'!$AS198=2021,variables!$E$36,IF('respostes SINDIC'!$AS198=2022,variables!$F$36))),0)</f>
        <v>0</v>
      </c>
      <c r="AH198" s="20">
        <f>IF('respostes SINDIC'!AG198=1,(IF('respostes SINDIC'!$AS198=2021,variables!$E$37,IF('respostes SINDIC'!$AS198=2022,variables!$F$37))),0)</f>
        <v>0</v>
      </c>
      <c r="AI198" s="14">
        <f>IF('respostes SINDIC'!AH198=1,(IF('respostes SINDIC'!$AS198=2021,variables!$E$38,IF('respostes SINDIC'!$AS198=2022,variables!$F$38))),0)</f>
        <v>25</v>
      </c>
      <c r="AJ198" s="20">
        <f>IF('respostes SINDIC'!AI198=1,(IF('respostes SINDIC'!$AS198=2021,variables!$E$39,IF('respostes SINDIC'!$AS198=2022,variables!$F$39))),0)</f>
        <v>0</v>
      </c>
      <c r="AK198" s="14">
        <f>IF('respostes SINDIC'!AJ198=1,(IF('respostes SINDIC'!$AS198=2021,variables!$E$40,IF('respostes SINDIC'!$AS198=2022,variables!$F$40))),0)</f>
        <v>25</v>
      </c>
      <c r="AL198" s="8">
        <f>IF('respostes SINDIC'!AK198=0,(IF('respostes SINDIC'!$AS198=2021,variables!$E$41,IF('respostes SINDIC'!$AS198=2022,variables!$F$41))),0)</f>
        <v>0</v>
      </c>
      <c r="AM198" s="20">
        <f>IF('respostes SINDIC'!AL198=1,(IF('respostes SINDIC'!$AS198=2021,variables!$E$42,IF('respostes SINDIC'!$AS198=2022,variables!$F$42))),0)</f>
        <v>10</v>
      </c>
      <c r="AN198" s="11">
        <f>IF('respostes SINDIC'!AM198=1,(IF('respostes SINDIC'!$AS198=2021,variables!$E$43,IF('respostes SINDIC'!$AS198=2022,variables!$F$43))),0)</f>
        <v>0</v>
      </c>
      <c r="AO198" s="8">
        <f>IF('respostes SINDIC'!AN198=1,(IF('respostes SINDIC'!$AS198=2021,variables!$E$44,IF('respostes SINDIC'!$AS198=2022,variables!$F$44))),0)</f>
        <v>0</v>
      </c>
      <c r="AP198" s="8">
        <f>IF('respostes SINDIC'!AO198=1,(IF('respostes SINDIC'!$AS198=2021,variables!$E$45,IF('respostes SINDIC'!$AS198=2022,variables!$F$45))),0)</f>
        <v>0</v>
      </c>
      <c r="AQ198" s="20">
        <f>IF('respostes SINDIC'!AP198=1,(IF('respostes SINDIC'!$AS198=2021,variables!$E$46,IF('respostes SINDIC'!$AS198=2022,variables!$F$46))),0)</f>
        <v>0</v>
      </c>
      <c r="AT198">
        <v>2021</v>
      </c>
    </row>
    <row r="199" spans="1:46" x14ac:dyDescent="0.3">
      <c r="A199">
        <v>826490004</v>
      </c>
      <c r="B199" t="str">
        <f>VLOOKUP(A199,'ine i comarca'!$A$1:$H$367,6,0)</f>
        <v>Maresme</v>
      </c>
      <c r="C199" t="s">
        <v>249</v>
      </c>
      <c r="D199" t="s">
        <v>41</v>
      </c>
      <c r="E199" t="s">
        <v>42</v>
      </c>
      <c r="F199" t="s">
        <v>43</v>
      </c>
      <c r="G199" s="8">
        <f>IF('respostes SINDIC'!F199=1,(IF('respostes SINDIC'!$AS199=2021,variables!$E$10,IF('respostes SINDIC'!$AS199=2022,variables!$F$10))),0)</f>
        <v>7.5</v>
      </c>
      <c r="H199" s="8">
        <f>IF('respostes SINDIC'!G199=1,(IF('respostes SINDIC'!$AS199=2021,variables!$E$11,IF('respostes SINDIC'!$AS199=2022,variables!$F$11))),0)</f>
        <v>0</v>
      </c>
      <c r="I199" s="14">
        <f>IF('respostes SINDIC'!H199=1,(IF('respostes SINDIC'!$AS199=2021,variables!$E$12,IF('respostes SINDIC'!$AS199=2022,variables!$F$12))),0)</f>
        <v>25</v>
      </c>
      <c r="J199" s="11">
        <f>IF('respostes SINDIC'!I199=1,(IF('respostes SINDIC'!$AS199=2021,variables!$E$13,IF('respostes SINDIC'!$AS199=2022,variables!$F$13))),0)</f>
        <v>2.5</v>
      </c>
      <c r="K199" s="11">
        <f>IF('respostes SINDIC'!J199=1,(IF('respostes SINDIC'!$AS199=2021,variables!$E$14,IF('respostes SINDIC'!$AS199=2022,variables!$F$14))),0)</f>
        <v>0</v>
      </c>
      <c r="L199" s="11">
        <f>IF('respostes SINDIC'!K199=1,(IF('respostes SINDIC'!$AS199=2021,variables!$E$15,IF('respostes SINDIC'!$AS199=2022,variables!$F$15))),0)</f>
        <v>0</v>
      </c>
      <c r="M199" s="11">
        <f>IF('respostes SINDIC'!L199=1,(IF('respostes SINDIC'!$AS199=2021,variables!$E$16,IF('respostes SINDIC'!$AS199=2022,variables!$F$16))),0)</f>
        <v>0</v>
      </c>
      <c r="N199" s="11">
        <f>IF('respostes SINDIC'!M199=1,(IF('respostes SINDIC'!$AS199=2021,variables!$E$17,IF('respostes SINDIC'!$AS199=2022,variables!$F$17))),0)</f>
        <v>0</v>
      </c>
      <c r="O199" s="11">
        <f>IF('respostes SINDIC'!N199="Dintre de termini",(IF('respostes SINDIC'!$AS199=2021,variables!$E$18,IF('respostes SINDIC'!$AS199=2022,variables!$F$18))),0)</f>
        <v>0</v>
      </c>
      <c r="P199" s="16">
        <f>IF('respostes SINDIC'!O199="Null",0,(IF('respostes SINDIC'!$AS199=2021,variables!$E$20,IF('respostes SINDIC'!$AS199=2022,variables!$F$20))))</f>
        <v>25</v>
      </c>
      <c r="Q199" s="16">
        <f>IF('respostes SINDIC'!P199=1,(IF('respostes SINDIC'!$AS199=2021,variables!$E$20,IF('respostes SINDIC'!$AS199=2022,variables!$F$20))),0)</f>
        <v>25</v>
      </c>
      <c r="R199" s="16">
        <f>IF('respostes SINDIC'!Q199=1,(IF('respostes SINDIC'!$AS199=2021,variables!$E$21,IF('respostes SINDIC'!$AS199=2022,variables!$F$21))),0)</f>
        <v>0</v>
      </c>
      <c r="S199" s="16">
        <f>IF('respostes SINDIC'!R199=1,(IF('respostes SINDIC'!$AS199=2021,variables!$E$22,IF('respostes SINDIC'!$AS199=2022,variables!$F$22))),0)</f>
        <v>0</v>
      </c>
      <c r="T199" s="11">
        <f>IF('respostes SINDIC'!S199=1,(IF('respostes SINDIC'!$AS199=2021,variables!$E$23,IF('respostes SINDIC'!$AS199=2022,variables!$F$23))),0)</f>
        <v>35</v>
      </c>
      <c r="U199" s="14">
        <f>IF('respostes SINDIC'!T199=1,(IF('respostes SINDIC'!$AS199=2021,variables!$E$24,IF('respostes SINDIC'!$AS199=2022,variables!$F$24))),0)</f>
        <v>25</v>
      </c>
      <c r="V199" s="8">
        <f>IF('respostes SINDIC'!U199=1,(IF('respostes SINDIC'!$AS199=2021,variables!$E$25,IF('respostes SINDIC'!$AS199=2022,variables!$F$25))),0)</f>
        <v>20</v>
      </c>
      <c r="W199" s="8">
        <f>IF('respostes SINDIC'!V199=1,(IF('respostes SINDIC'!$AS199=2021,variables!$E$26,IF('respostes SINDIC'!$AS199=2022,variables!$F$26))),0)</f>
        <v>5</v>
      </c>
      <c r="X199" s="8">
        <f>IF('respostes SINDIC'!W199=1,(IF('respostes SINDIC'!$AS199=2021,variables!$E$27,IF('respostes SINDIC'!$AS199=2022,variables!$F$27))),0)</f>
        <v>10</v>
      </c>
      <c r="Y199" s="11">
        <f>IF('respostes SINDIC'!X199=1,(IF('respostes SINDIC'!$AS199=2021,variables!$E$28,IF('respostes SINDIC'!$AS199=2022,variables!$F$28))),0)</f>
        <v>0</v>
      </c>
      <c r="Z199" s="11">
        <f>IF('respostes SINDIC'!Y199=1,(IF('respostes SINDIC'!$AS199=2021,variables!$E$29,IF('respostes SINDIC'!$AS199=2022,variables!$F$29))),0)</f>
        <v>30</v>
      </c>
      <c r="AA199" s="18">
        <f>IF('respostes SINDIC'!Z199=1,(IF('respostes SINDIC'!$AS199=2021,variables!$E$30,IF('respostes SINDIC'!$AS199=2022,variables!$F$30))),0)</f>
        <v>0</v>
      </c>
      <c r="AB199" s="18">
        <f>IF('respostes SINDIC'!AA199=1,(IF('respostes SINDIC'!$AS199=2021,variables!$E$31,IF('respostes SINDIC'!$AS199=2022,variables!$F$31))),0)</f>
        <v>0</v>
      </c>
      <c r="AC199" s="18">
        <f>IF('respostes SINDIC'!AB199=1,(IF('respostes SINDIC'!$AS199=2021,variables!$E$32,IF('respostes SINDIC'!$AS199=2022,variables!$F$32))),0)</f>
        <v>25</v>
      </c>
      <c r="AD199" s="18">
        <f>IF('respostes SINDIC'!AC199=1,(IF('respostes SINDIC'!$AS199=2021,variables!$E$33,IF('respostes SINDIC'!$AS199=2022,variables!$F$33))),0)</f>
        <v>0</v>
      </c>
      <c r="AE199" s="20">
        <f>IF('respostes SINDIC'!AD199=1,(IF('respostes SINDIC'!$AS199=2021,variables!$E$34,IF('respostes SINDIC'!$AS199=2022,variables!$F$34))),0)</f>
        <v>0</v>
      </c>
      <c r="AF199" s="20">
        <f>IF('respostes SINDIC'!AE199=1,(IF('respostes SINDIC'!$AS199=2021,variables!$E$35,IF('respostes SINDIC'!$AS199=2022,variables!$F$35))),0)</f>
        <v>0</v>
      </c>
      <c r="AG199" s="20">
        <f>IF('respostes SINDIC'!AF199=1,(IF('respostes SINDIC'!$AS199=2021,variables!$E$36,IF('respostes SINDIC'!$AS199=2022,variables!$F$36))),0)</f>
        <v>0</v>
      </c>
      <c r="AH199" s="20">
        <f>IF('respostes SINDIC'!AG199=1,(IF('respostes SINDIC'!$AS199=2021,variables!$E$37,IF('respostes SINDIC'!$AS199=2022,variables!$F$37))),0)</f>
        <v>0</v>
      </c>
      <c r="AI199" s="14">
        <f>IF('respostes SINDIC'!AH199=1,(IF('respostes SINDIC'!$AS199=2021,variables!$E$38,IF('respostes SINDIC'!$AS199=2022,variables!$F$38))),0)</f>
        <v>25</v>
      </c>
      <c r="AJ199" s="20">
        <f>IF('respostes SINDIC'!AI199=1,(IF('respostes SINDIC'!$AS199=2021,variables!$E$39,IF('respostes SINDIC'!$AS199=2022,variables!$F$39))),0)</f>
        <v>0</v>
      </c>
      <c r="AK199" s="14">
        <f>IF('respostes SINDIC'!AJ199=1,(IF('respostes SINDIC'!$AS199=2021,variables!$E$40,IF('respostes SINDIC'!$AS199=2022,variables!$F$40))),0)</f>
        <v>25</v>
      </c>
      <c r="AL199" s="8">
        <f>IF('respostes SINDIC'!AK199=0,(IF('respostes SINDIC'!$AS199=2021,variables!$E$41,IF('respostes SINDIC'!$AS199=2022,variables!$F$41))),0)</f>
        <v>0</v>
      </c>
      <c r="AM199" s="20">
        <f>IF('respostes SINDIC'!AL199=1,(IF('respostes SINDIC'!$AS199=2021,variables!$E$42,IF('respostes SINDIC'!$AS199=2022,variables!$F$42))),0)</f>
        <v>10</v>
      </c>
      <c r="AN199" s="11">
        <f>IF('respostes SINDIC'!AM199=1,(IF('respostes SINDIC'!$AS199=2021,variables!$E$43,IF('respostes SINDIC'!$AS199=2022,variables!$F$43))),0)</f>
        <v>0</v>
      </c>
      <c r="AO199" s="8">
        <f>IF('respostes SINDIC'!AN199=1,(IF('respostes SINDIC'!$AS199=2021,variables!$E$44,IF('respostes SINDIC'!$AS199=2022,variables!$F$44))),0)</f>
        <v>0</v>
      </c>
      <c r="AP199" s="8">
        <f>IF('respostes SINDIC'!AO199=1,(IF('respostes SINDIC'!$AS199=2021,variables!$E$45,IF('respostes SINDIC'!$AS199=2022,variables!$F$45))),0)</f>
        <v>0</v>
      </c>
      <c r="AQ199" s="20">
        <f>IF('respostes SINDIC'!AP199=1,(IF('respostes SINDIC'!$AS199=2021,variables!$E$46,IF('respostes SINDIC'!$AS199=2022,variables!$F$46))),0)</f>
        <v>0</v>
      </c>
      <c r="AT199">
        <v>2021</v>
      </c>
    </row>
    <row r="200" spans="1:46" x14ac:dyDescent="0.3">
      <c r="A200">
        <v>826520002</v>
      </c>
      <c r="B200" t="str">
        <f>VLOOKUP(A200,'ine i comarca'!$A$1:$H$367,6,0)</f>
        <v>Osona</v>
      </c>
      <c r="C200" t="s">
        <v>250</v>
      </c>
      <c r="D200" t="s">
        <v>41</v>
      </c>
      <c r="E200" t="s">
        <v>42</v>
      </c>
      <c r="F200" t="s">
        <v>48</v>
      </c>
      <c r="G200" s="8">
        <f>IF('respostes SINDIC'!F200=1,(IF('respostes SINDIC'!$AS200=2021,variables!$E$10,IF('respostes SINDIC'!$AS200=2022,variables!$F$10))),0)</f>
        <v>7.5</v>
      </c>
      <c r="H200" s="8">
        <f>IF('respostes SINDIC'!G200=1,(IF('respostes SINDIC'!$AS200=2021,variables!$E$11,IF('respostes SINDIC'!$AS200=2022,variables!$F$11))),0)</f>
        <v>7.5</v>
      </c>
      <c r="I200" s="14">
        <f>IF('respostes SINDIC'!H200=1,(IF('respostes SINDIC'!$AS200=2021,variables!$E$12,IF('respostes SINDIC'!$AS200=2022,variables!$F$12))),0)</f>
        <v>25</v>
      </c>
      <c r="J200" s="11">
        <f>IF('respostes SINDIC'!I200=1,(IF('respostes SINDIC'!$AS200=2021,variables!$E$13,IF('respostes SINDIC'!$AS200=2022,variables!$F$13))),0)</f>
        <v>2.5</v>
      </c>
      <c r="K200" s="11">
        <f>IF('respostes SINDIC'!J200=1,(IF('respostes SINDIC'!$AS200=2021,variables!$E$14,IF('respostes SINDIC'!$AS200=2022,variables!$F$14))),0)</f>
        <v>0</v>
      </c>
      <c r="L200" s="11">
        <f>IF('respostes SINDIC'!K200=1,(IF('respostes SINDIC'!$AS200=2021,variables!$E$15,IF('respostes SINDIC'!$AS200=2022,variables!$F$15))),0)</f>
        <v>0</v>
      </c>
      <c r="M200" s="11">
        <f>IF('respostes SINDIC'!L200=1,(IF('respostes SINDIC'!$AS200=2021,variables!$E$16,IF('respostes SINDIC'!$AS200=2022,variables!$F$16))),0)</f>
        <v>0</v>
      </c>
      <c r="N200" s="11">
        <f>IF('respostes SINDIC'!M200=1,(IF('respostes SINDIC'!$AS200=2021,variables!$E$17,IF('respostes SINDIC'!$AS200=2022,variables!$F$17))),0)</f>
        <v>0</v>
      </c>
      <c r="O200" s="11">
        <f>IF('respostes SINDIC'!N200="Dintre de termini",(IF('respostes SINDIC'!$AS200=2021,variables!$E$18,IF('respostes SINDIC'!$AS200=2022,variables!$F$18))),0)</f>
        <v>20</v>
      </c>
      <c r="P200" s="16">
        <f>IF('respostes SINDIC'!O200="Null",0,(IF('respostes SINDIC'!$AS200=2021,variables!$E$20,IF('respostes SINDIC'!$AS200=2022,variables!$F$20))))</f>
        <v>25</v>
      </c>
      <c r="Q200" s="16">
        <f>IF('respostes SINDIC'!P200=1,(IF('respostes SINDIC'!$AS200=2021,variables!$E$20,IF('respostes SINDIC'!$AS200=2022,variables!$F$20))),0)</f>
        <v>25</v>
      </c>
      <c r="R200" s="16">
        <f>IF('respostes SINDIC'!Q200=1,(IF('respostes SINDIC'!$AS200=2021,variables!$E$21,IF('respostes SINDIC'!$AS200=2022,variables!$F$21))),0)</f>
        <v>25</v>
      </c>
      <c r="S200" s="16">
        <f>IF('respostes SINDIC'!R200=1,(IF('respostes SINDIC'!$AS200=2021,variables!$E$22,IF('respostes SINDIC'!$AS200=2022,variables!$F$22))),0)</f>
        <v>25</v>
      </c>
      <c r="T200" s="11">
        <f>IF('respostes SINDIC'!S200=1,(IF('respostes SINDIC'!$AS200=2021,variables!$E$23,IF('respostes SINDIC'!$AS200=2022,variables!$F$23))),0)</f>
        <v>35</v>
      </c>
      <c r="U200" s="14">
        <f>IF('respostes SINDIC'!T200=1,(IF('respostes SINDIC'!$AS200=2021,variables!$E$24,IF('respostes SINDIC'!$AS200=2022,variables!$F$24))),0)</f>
        <v>25</v>
      </c>
      <c r="V200" s="8">
        <f>IF('respostes SINDIC'!U200=1,(IF('respostes SINDIC'!$AS200=2021,variables!$E$25,IF('respostes SINDIC'!$AS200=2022,variables!$F$25))),0)</f>
        <v>20</v>
      </c>
      <c r="W200" s="8">
        <f>IF('respostes SINDIC'!V200=1,(IF('respostes SINDIC'!$AS200=2021,variables!$E$26,IF('respostes SINDIC'!$AS200=2022,variables!$F$26))),0)</f>
        <v>5</v>
      </c>
      <c r="X200" s="8">
        <f>IF('respostes SINDIC'!W200=1,(IF('respostes SINDIC'!$AS200=2021,variables!$E$27,IF('respostes SINDIC'!$AS200=2022,variables!$F$27))),0)</f>
        <v>10</v>
      </c>
      <c r="Y200" s="11">
        <f>IF('respostes SINDIC'!X200=1,(IF('respostes SINDIC'!$AS200=2021,variables!$E$28,IF('respostes SINDIC'!$AS200=2022,variables!$F$28))),0)</f>
        <v>0</v>
      </c>
      <c r="Z200" s="11">
        <f>IF('respostes SINDIC'!Y200=1,(IF('respostes SINDIC'!$AS200=2021,variables!$E$29,IF('respostes SINDIC'!$AS200=2022,variables!$F$29))),0)</f>
        <v>30</v>
      </c>
      <c r="AA200" s="18">
        <f>IF('respostes SINDIC'!Z200=1,(IF('respostes SINDIC'!$AS200=2021,variables!$E$30,IF('respostes SINDIC'!$AS200=2022,variables!$F$30))),0)</f>
        <v>25</v>
      </c>
      <c r="AB200" s="18">
        <f>IF('respostes SINDIC'!AA200=1,(IF('respostes SINDIC'!$AS200=2021,variables!$E$31,IF('respostes SINDIC'!$AS200=2022,variables!$F$31))),0)</f>
        <v>0</v>
      </c>
      <c r="AC200" s="18">
        <f>IF('respostes SINDIC'!AB200=1,(IF('respostes SINDIC'!$AS200=2021,variables!$E$32,IF('respostes SINDIC'!$AS200=2022,variables!$F$32))),0)</f>
        <v>25</v>
      </c>
      <c r="AD200" s="18">
        <f>IF('respostes SINDIC'!AC200=1,(IF('respostes SINDIC'!$AS200=2021,variables!$E$33,IF('respostes SINDIC'!$AS200=2022,variables!$F$33))),0)</f>
        <v>0</v>
      </c>
      <c r="AE200" s="20">
        <f>IF('respostes SINDIC'!AD200=1,(IF('respostes SINDIC'!$AS200=2021,variables!$E$34,IF('respostes SINDIC'!$AS200=2022,variables!$F$34))),0)</f>
        <v>0</v>
      </c>
      <c r="AF200" s="20">
        <f>IF('respostes SINDIC'!AE200=1,(IF('respostes SINDIC'!$AS200=2021,variables!$E$35,IF('respostes SINDIC'!$AS200=2022,variables!$F$35))),0)</f>
        <v>0</v>
      </c>
      <c r="AG200" s="20">
        <f>IF('respostes SINDIC'!AF200=1,(IF('respostes SINDIC'!$AS200=2021,variables!$E$36,IF('respostes SINDIC'!$AS200=2022,variables!$F$36))),0)</f>
        <v>0</v>
      </c>
      <c r="AH200" s="20">
        <f>IF('respostes SINDIC'!AG200=1,(IF('respostes SINDIC'!$AS200=2021,variables!$E$37,IF('respostes SINDIC'!$AS200=2022,variables!$F$37))),0)</f>
        <v>0</v>
      </c>
      <c r="AI200" s="14">
        <f>IF('respostes SINDIC'!AH200=1,(IF('respostes SINDIC'!$AS200=2021,variables!$E$38,IF('respostes SINDIC'!$AS200=2022,variables!$F$38))),0)</f>
        <v>25</v>
      </c>
      <c r="AJ200" s="20">
        <f>IF('respostes SINDIC'!AI200=1,(IF('respostes SINDIC'!$AS200=2021,variables!$E$39,IF('respostes SINDIC'!$AS200=2022,variables!$F$39))),0)</f>
        <v>0</v>
      </c>
      <c r="AK200" s="14">
        <f>IF('respostes SINDIC'!AJ200=1,(IF('respostes SINDIC'!$AS200=2021,variables!$E$40,IF('respostes SINDIC'!$AS200=2022,variables!$F$40))),0)</f>
        <v>25</v>
      </c>
      <c r="AL200" s="8">
        <f>IF('respostes SINDIC'!AK200=0,(IF('respostes SINDIC'!$AS200=2021,variables!$E$41,IF('respostes SINDIC'!$AS200=2022,variables!$F$41))),0)</f>
        <v>20</v>
      </c>
      <c r="AM200" s="20">
        <f>IF('respostes SINDIC'!AL200=1,(IF('respostes SINDIC'!$AS200=2021,variables!$E$42,IF('respostes SINDIC'!$AS200=2022,variables!$F$42))),0)</f>
        <v>10</v>
      </c>
      <c r="AN200" s="11">
        <f>IF('respostes SINDIC'!AM200=1,(IF('respostes SINDIC'!$AS200=2021,variables!$E$43,IF('respostes SINDIC'!$AS200=2022,variables!$F$43))),0)</f>
        <v>0</v>
      </c>
      <c r="AO200" s="8">
        <f>IF('respostes SINDIC'!AN200=1,(IF('respostes SINDIC'!$AS200=2021,variables!$E$44,IF('respostes SINDIC'!$AS200=2022,variables!$F$44))),0)</f>
        <v>0</v>
      </c>
      <c r="AP200" s="8">
        <f>IF('respostes SINDIC'!AO200=1,(IF('respostes SINDIC'!$AS200=2021,variables!$E$45,IF('respostes SINDIC'!$AS200=2022,variables!$F$45))),0)</f>
        <v>0</v>
      </c>
      <c r="AQ200" s="20">
        <f>IF('respostes SINDIC'!AP200=1,(IF('respostes SINDIC'!$AS200=2021,variables!$E$46,IF('respostes SINDIC'!$AS200=2022,variables!$F$46))),0)</f>
        <v>0</v>
      </c>
      <c r="AT200">
        <v>2021</v>
      </c>
    </row>
    <row r="201" spans="1:46" x14ac:dyDescent="0.3">
      <c r="A201">
        <v>826340003</v>
      </c>
      <c r="B201" t="str">
        <f>VLOOKUP(A201,'ine i comarca'!$A$1:$H$367,6,0)</f>
        <v>Baix Llobregat</v>
      </c>
      <c r="C201" t="s">
        <v>251</v>
      </c>
      <c r="D201" t="s">
        <v>41</v>
      </c>
      <c r="E201" t="s">
        <v>42</v>
      </c>
      <c r="F201" t="s">
        <v>68</v>
      </c>
      <c r="G201" s="8">
        <f>IF('respostes SINDIC'!F201=1,(IF('respostes SINDIC'!$AS201=2021,variables!$E$10,IF('respostes SINDIC'!$AS201=2022,variables!$F$10))),0)</f>
        <v>7.5</v>
      </c>
      <c r="H201" s="8">
        <f>IF('respostes SINDIC'!G201=1,(IF('respostes SINDIC'!$AS201=2021,variables!$E$11,IF('respostes SINDIC'!$AS201=2022,variables!$F$11))),0)</f>
        <v>7.5</v>
      </c>
      <c r="I201" s="14">
        <f>IF('respostes SINDIC'!H201=1,(IF('respostes SINDIC'!$AS201=2021,variables!$E$12,IF('respostes SINDIC'!$AS201=2022,variables!$F$12))),0)</f>
        <v>25</v>
      </c>
      <c r="J201" s="11">
        <f>IF('respostes SINDIC'!I201=1,(IF('respostes SINDIC'!$AS201=2021,variables!$E$13,IF('respostes SINDIC'!$AS201=2022,variables!$F$13))),0)</f>
        <v>2.5</v>
      </c>
      <c r="K201" s="11">
        <f>IF('respostes SINDIC'!J201=1,(IF('respostes SINDIC'!$AS201=2021,variables!$E$14,IF('respostes SINDIC'!$AS201=2022,variables!$F$14))),0)</f>
        <v>0</v>
      </c>
      <c r="L201" s="11">
        <f>IF('respostes SINDIC'!K201=1,(IF('respostes SINDIC'!$AS201=2021,variables!$E$15,IF('respostes SINDIC'!$AS201=2022,variables!$F$15))),0)</f>
        <v>0</v>
      </c>
      <c r="M201" s="11">
        <f>IF('respostes SINDIC'!L201=1,(IF('respostes SINDIC'!$AS201=2021,variables!$E$16,IF('respostes SINDIC'!$AS201=2022,variables!$F$16))),0)</f>
        <v>0</v>
      </c>
      <c r="N201" s="11">
        <f>IF('respostes SINDIC'!M201=1,(IF('respostes SINDIC'!$AS201=2021,variables!$E$17,IF('respostes SINDIC'!$AS201=2022,variables!$F$17))),0)</f>
        <v>0</v>
      </c>
      <c r="O201" s="11">
        <f>IF('respostes SINDIC'!N201="Dintre de termini",(IF('respostes SINDIC'!$AS201=2021,variables!$E$18,IF('respostes SINDIC'!$AS201=2022,variables!$F$18))),0)</f>
        <v>20</v>
      </c>
      <c r="P201" s="16">
        <f>IF('respostes SINDIC'!O201="Null",0,(IF('respostes SINDIC'!$AS201=2021,variables!$E$20,IF('respostes SINDIC'!$AS201=2022,variables!$F$20))))</f>
        <v>25</v>
      </c>
      <c r="Q201" s="16">
        <f>IF('respostes SINDIC'!P201=1,(IF('respostes SINDIC'!$AS201=2021,variables!$E$20,IF('respostes SINDIC'!$AS201=2022,variables!$F$20))),0)</f>
        <v>25</v>
      </c>
      <c r="R201" s="16">
        <f>IF('respostes SINDIC'!Q201=1,(IF('respostes SINDIC'!$AS201=2021,variables!$E$21,IF('respostes SINDIC'!$AS201=2022,variables!$F$21))),0)</f>
        <v>0</v>
      </c>
      <c r="S201" s="16">
        <f>IF('respostes SINDIC'!R201=1,(IF('respostes SINDIC'!$AS201=2021,variables!$E$22,IF('respostes SINDIC'!$AS201=2022,variables!$F$22))),0)</f>
        <v>0</v>
      </c>
      <c r="T201" s="11">
        <f>IF('respostes SINDIC'!S201=1,(IF('respostes SINDIC'!$AS201=2021,variables!$E$23,IF('respostes SINDIC'!$AS201=2022,variables!$F$23))),0)</f>
        <v>35</v>
      </c>
      <c r="U201" s="14">
        <f>IF('respostes SINDIC'!T201=1,(IF('respostes SINDIC'!$AS201=2021,variables!$E$24,IF('respostes SINDIC'!$AS201=2022,variables!$F$24))),0)</f>
        <v>25</v>
      </c>
      <c r="V201" s="8">
        <f>IF('respostes SINDIC'!U201=1,(IF('respostes SINDIC'!$AS201=2021,variables!$E$25,IF('respostes SINDIC'!$AS201=2022,variables!$F$25))),0)</f>
        <v>20</v>
      </c>
      <c r="W201" s="8">
        <f>IF('respostes SINDIC'!V201=1,(IF('respostes SINDIC'!$AS201=2021,variables!$E$26,IF('respostes SINDIC'!$AS201=2022,variables!$F$26))),0)</f>
        <v>5</v>
      </c>
      <c r="X201" s="8">
        <f>IF('respostes SINDIC'!W201=1,(IF('respostes SINDIC'!$AS201=2021,variables!$E$27,IF('respostes SINDIC'!$AS201=2022,variables!$F$27))),0)</f>
        <v>10</v>
      </c>
      <c r="Y201" s="11">
        <f>IF('respostes SINDIC'!X201=1,(IF('respostes SINDIC'!$AS201=2021,variables!$E$28,IF('respostes SINDIC'!$AS201=2022,variables!$F$28))),0)</f>
        <v>0</v>
      </c>
      <c r="Z201" s="11">
        <f>IF('respostes SINDIC'!Y201=1,(IF('respostes SINDIC'!$AS201=2021,variables!$E$29,IF('respostes SINDIC'!$AS201=2022,variables!$F$29))),0)</f>
        <v>30</v>
      </c>
      <c r="AA201" s="18">
        <f>IF('respostes SINDIC'!Z201=1,(IF('respostes SINDIC'!$AS201=2021,variables!$E$30,IF('respostes SINDIC'!$AS201=2022,variables!$F$30))),0)</f>
        <v>0</v>
      </c>
      <c r="AB201" s="18">
        <f>IF('respostes SINDIC'!AA201=1,(IF('respostes SINDIC'!$AS201=2021,variables!$E$31,IF('respostes SINDIC'!$AS201=2022,variables!$F$31))),0)</f>
        <v>0</v>
      </c>
      <c r="AC201" s="18">
        <f>IF('respostes SINDIC'!AB201=1,(IF('respostes SINDIC'!$AS201=2021,variables!$E$32,IF('respostes SINDIC'!$AS201=2022,variables!$F$32))),0)</f>
        <v>0</v>
      </c>
      <c r="AD201" s="18">
        <f>IF('respostes SINDIC'!AC201=1,(IF('respostes SINDIC'!$AS201=2021,variables!$E$33,IF('respostes SINDIC'!$AS201=2022,variables!$F$33))),0)</f>
        <v>0</v>
      </c>
      <c r="AE201" s="20">
        <f>IF('respostes SINDIC'!AD201=1,(IF('respostes SINDIC'!$AS201=2021,variables!$E$34,IF('respostes SINDIC'!$AS201=2022,variables!$F$34))),0)</f>
        <v>0</v>
      </c>
      <c r="AF201" s="20">
        <f>IF('respostes SINDIC'!AE201=1,(IF('respostes SINDIC'!$AS201=2021,variables!$E$35,IF('respostes SINDIC'!$AS201=2022,variables!$F$35))),0)</f>
        <v>0</v>
      </c>
      <c r="AG201" s="20">
        <f>IF('respostes SINDIC'!AF201=1,(IF('respostes SINDIC'!$AS201=2021,variables!$E$36,IF('respostes SINDIC'!$AS201=2022,variables!$F$36))),0)</f>
        <v>0</v>
      </c>
      <c r="AH201" s="20">
        <f>IF('respostes SINDIC'!AG201=1,(IF('respostes SINDIC'!$AS201=2021,variables!$E$37,IF('respostes SINDIC'!$AS201=2022,variables!$F$37))),0)</f>
        <v>0</v>
      </c>
      <c r="AI201" s="14">
        <f>IF('respostes SINDIC'!AH201=1,(IF('respostes SINDIC'!$AS201=2021,variables!$E$38,IF('respostes SINDIC'!$AS201=2022,variables!$F$38))),0)</f>
        <v>25</v>
      </c>
      <c r="AJ201" s="20">
        <f>IF('respostes SINDIC'!AI201=1,(IF('respostes SINDIC'!$AS201=2021,variables!$E$39,IF('respostes SINDIC'!$AS201=2022,variables!$F$39))),0)</f>
        <v>20</v>
      </c>
      <c r="AK201" s="14">
        <f>IF('respostes SINDIC'!AJ201=1,(IF('respostes SINDIC'!$AS201=2021,variables!$E$40,IF('respostes SINDIC'!$AS201=2022,variables!$F$40))),0)</f>
        <v>25</v>
      </c>
      <c r="AL201" s="8">
        <f>IF('respostes SINDIC'!AK201=0,(IF('respostes SINDIC'!$AS201=2021,variables!$E$41,IF('respostes SINDIC'!$AS201=2022,variables!$F$41))),0)</f>
        <v>0</v>
      </c>
      <c r="AM201" s="20">
        <f>IF('respostes SINDIC'!AL201=1,(IF('respostes SINDIC'!$AS201=2021,variables!$E$42,IF('respostes SINDIC'!$AS201=2022,variables!$F$42))),0)</f>
        <v>10</v>
      </c>
      <c r="AN201" s="11">
        <f>IF('respostes SINDIC'!AM201=1,(IF('respostes SINDIC'!$AS201=2021,variables!$E$43,IF('respostes SINDIC'!$AS201=2022,variables!$F$43))),0)</f>
        <v>0</v>
      </c>
      <c r="AO201" s="8">
        <f>IF('respostes SINDIC'!AN201=1,(IF('respostes SINDIC'!$AS201=2021,variables!$E$44,IF('respostes SINDIC'!$AS201=2022,variables!$F$44))),0)</f>
        <v>10</v>
      </c>
      <c r="AP201" s="8">
        <f>IF('respostes SINDIC'!AO201=1,(IF('respostes SINDIC'!$AS201=2021,variables!$E$45,IF('respostes SINDIC'!$AS201=2022,variables!$F$45))),0)</f>
        <v>20</v>
      </c>
      <c r="AQ201" s="20">
        <f>IF('respostes SINDIC'!AP201=1,(IF('respostes SINDIC'!$AS201=2021,variables!$E$46,IF('respostes SINDIC'!$AS201=2022,variables!$F$46))),0)</f>
        <v>0</v>
      </c>
      <c r="AT201">
        <v>2021</v>
      </c>
    </row>
    <row r="202" spans="1:46" x14ac:dyDescent="0.3">
      <c r="A202">
        <v>824440003</v>
      </c>
      <c r="B202" t="str">
        <f>VLOOKUP(A202,'ine i comarca'!$A$1:$H$367,6,0)</f>
        <v>Baix Llobregat</v>
      </c>
      <c r="C202" t="s">
        <v>252</v>
      </c>
      <c r="D202" t="s">
        <v>41</v>
      </c>
      <c r="E202" t="s">
        <v>42</v>
      </c>
      <c r="F202" t="s">
        <v>43</v>
      </c>
      <c r="G202" s="8">
        <f>IF('respostes SINDIC'!F202=1,(IF('respostes SINDIC'!$AS202=2021,variables!$E$10,IF('respostes SINDIC'!$AS202=2022,variables!$F$10))),0)</f>
        <v>7.5</v>
      </c>
      <c r="H202" s="8">
        <f>IF('respostes SINDIC'!G202=1,(IF('respostes SINDIC'!$AS202=2021,variables!$E$11,IF('respostes SINDIC'!$AS202=2022,variables!$F$11))),0)</f>
        <v>7.5</v>
      </c>
      <c r="I202" s="14">
        <f>IF('respostes SINDIC'!H202=1,(IF('respostes SINDIC'!$AS202=2021,variables!$E$12,IF('respostes SINDIC'!$AS202=2022,variables!$F$12))),0)</f>
        <v>25</v>
      </c>
      <c r="J202" s="11">
        <f>IF('respostes SINDIC'!I202=1,(IF('respostes SINDIC'!$AS202=2021,variables!$E$13,IF('respostes SINDIC'!$AS202=2022,variables!$F$13))),0)</f>
        <v>2.5</v>
      </c>
      <c r="K202" s="11">
        <f>IF('respostes SINDIC'!J202=1,(IF('respostes SINDIC'!$AS202=2021,variables!$E$14,IF('respostes SINDIC'!$AS202=2022,variables!$F$14))),0)</f>
        <v>0</v>
      </c>
      <c r="L202" s="11">
        <f>IF('respostes SINDIC'!K202=1,(IF('respostes SINDIC'!$AS202=2021,variables!$E$15,IF('respostes SINDIC'!$AS202=2022,variables!$F$15))),0)</f>
        <v>0</v>
      </c>
      <c r="M202" s="11">
        <f>IF('respostes SINDIC'!L202=1,(IF('respostes SINDIC'!$AS202=2021,variables!$E$16,IF('respostes SINDIC'!$AS202=2022,variables!$F$16))),0)</f>
        <v>0</v>
      </c>
      <c r="N202" s="11">
        <f>IF('respostes SINDIC'!M202=1,(IF('respostes SINDIC'!$AS202=2021,variables!$E$17,IF('respostes SINDIC'!$AS202=2022,variables!$F$17))),0)</f>
        <v>0</v>
      </c>
      <c r="O202" s="11">
        <f>IF('respostes SINDIC'!N202="Dintre de termini",(IF('respostes SINDIC'!$AS202=2021,variables!$E$18,IF('respostes SINDIC'!$AS202=2022,variables!$F$18))),0)</f>
        <v>20</v>
      </c>
      <c r="P202" s="16">
        <f>IF('respostes SINDIC'!O202="Null",0,(IF('respostes SINDIC'!$AS202=2021,variables!$E$20,IF('respostes SINDIC'!$AS202=2022,variables!$F$20))))</f>
        <v>25</v>
      </c>
      <c r="Q202" s="16">
        <f>IF('respostes SINDIC'!P202=1,(IF('respostes SINDIC'!$AS202=2021,variables!$E$20,IF('respostes SINDIC'!$AS202=2022,variables!$F$20))),0)</f>
        <v>25</v>
      </c>
      <c r="R202" s="16">
        <f>IF('respostes SINDIC'!Q202=1,(IF('respostes SINDIC'!$AS202=2021,variables!$E$21,IF('respostes SINDIC'!$AS202=2022,variables!$F$21))),0)</f>
        <v>0</v>
      </c>
      <c r="S202" s="16">
        <f>IF('respostes SINDIC'!R202=1,(IF('respostes SINDIC'!$AS202=2021,variables!$E$22,IF('respostes SINDIC'!$AS202=2022,variables!$F$22))),0)</f>
        <v>0</v>
      </c>
      <c r="T202" s="11">
        <f>IF('respostes SINDIC'!S202=1,(IF('respostes SINDIC'!$AS202=2021,variables!$E$23,IF('respostes SINDIC'!$AS202=2022,variables!$F$23))),0)</f>
        <v>35</v>
      </c>
      <c r="U202" s="14">
        <f>IF('respostes SINDIC'!T202=1,(IF('respostes SINDIC'!$AS202=2021,variables!$E$24,IF('respostes SINDIC'!$AS202=2022,variables!$F$24))),0)</f>
        <v>25</v>
      </c>
      <c r="V202" s="8">
        <f>IF('respostes SINDIC'!U202=1,(IF('respostes SINDIC'!$AS202=2021,variables!$E$25,IF('respostes SINDIC'!$AS202=2022,variables!$F$25))),0)</f>
        <v>20</v>
      </c>
      <c r="W202" s="8">
        <f>IF('respostes SINDIC'!V202=1,(IF('respostes SINDIC'!$AS202=2021,variables!$E$26,IF('respostes SINDIC'!$AS202=2022,variables!$F$26))),0)</f>
        <v>5</v>
      </c>
      <c r="X202" s="8">
        <f>IF('respostes SINDIC'!W202=1,(IF('respostes SINDIC'!$AS202=2021,variables!$E$27,IF('respostes SINDIC'!$AS202=2022,variables!$F$27))),0)</f>
        <v>10</v>
      </c>
      <c r="Y202" s="11">
        <f>IF('respostes SINDIC'!X202=1,(IF('respostes SINDIC'!$AS202=2021,variables!$E$28,IF('respostes SINDIC'!$AS202=2022,variables!$F$28))),0)</f>
        <v>0</v>
      </c>
      <c r="Z202" s="11">
        <f>IF('respostes SINDIC'!Y202=1,(IF('respostes SINDIC'!$AS202=2021,variables!$E$29,IF('respostes SINDIC'!$AS202=2022,variables!$F$29))),0)</f>
        <v>30</v>
      </c>
      <c r="AA202" s="18">
        <f>IF('respostes SINDIC'!Z202=1,(IF('respostes SINDIC'!$AS202=2021,variables!$E$30,IF('respostes SINDIC'!$AS202=2022,variables!$F$30))),0)</f>
        <v>0</v>
      </c>
      <c r="AB202" s="18">
        <f>IF('respostes SINDIC'!AA202=1,(IF('respostes SINDIC'!$AS202=2021,variables!$E$31,IF('respostes SINDIC'!$AS202=2022,variables!$F$31))),0)</f>
        <v>25</v>
      </c>
      <c r="AC202" s="18">
        <f>IF('respostes SINDIC'!AB202=1,(IF('respostes SINDIC'!$AS202=2021,variables!$E$32,IF('respostes SINDIC'!$AS202=2022,variables!$F$32))),0)</f>
        <v>25</v>
      </c>
      <c r="AD202" s="18">
        <f>IF('respostes SINDIC'!AC202=1,(IF('respostes SINDIC'!$AS202=2021,variables!$E$33,IF('respostes SINDIC'!$AS202=2022,variables!$F$33))),0)</f>
        <v>0</v>
      </c>
      <c r="AE202" s="20">
        <f>IF('respostes SINDIC'!AD202=1,(IF('respostes SINDIC'!$AS202=2021,variables!$E$34,IF('respostes SINDIC'!$AS202=2022,variables!$F$34))),0)</f>
        <v>0</v>
      </c>
      <c r="AF202" s="20">
        <f>IF('respostes SINDIC'!AE202=1,(IF('respostes SINDIC'!$AS202=2021,variables!$E$35,IF('respostes SINDIC'!$AS202=2022,variables!$F$35))),0)</f>
        <v>0</v>
      </c>
      <c r="AG202" s="20">
        <f>IF('respostes SINDIC'!AF202=1,(IF('respostes SINDIC'!$AS202=2021,variables!$E$36,IF('respostes SINDIC'!$AS202=2022,variables!$F$36))),0)</f>
        <v>0</v>
      </c>
      <c r="AH202" s="20">
        <f>IF('respostes SINDIC'!AG202=1,(IF('respostes SINDIC'!$AS202=2021,variables!$E$37,IF('respostes SINDIC'!$AS202=2022,variables!$F$37))),0)</f>
        <v>0</v>
      </c>
      <c r="AI202" s="14">
        <f>IF('respostes SINDIC'!AH202=1,(IF('respostes SINDIC'!$AS202=2021,variables!$E$38,IF('respostes SINDIC'!$AS202=2022,variables!$F$38))),0)</f>
        <v>25</v>
      </c>
      <c r="AJ202" s="20">
        <f>IF('respostes SINDIC'!AI202=1,(IF('respostes SINDIC'!$AS202=2021,variables!$E$39,IF('respostes SINDIC'!$AS202=2022,variables!$F$39))),0)</f>
        <v>20</v>
      </c>
      <c r="AK202" s="14">
        <f>IF('respostes SINDIC'!AJ202=1,(IF('respostes SINDIC'!$AS202=2021,variables!$E$40,IF('respostes SINDIC'!$AS202=2022,variables!$F$40))),0)</f>
        <v>25</v>
      </c>
      <c r="AL202" s="8">
        <f>IF('respostes SINDIC'!AK202=0,(IF('respostes SINDIC'!$AS202=2021,variables!$E$41,IF('respostes SINDIC'!$AS202=2022,variables!$F$41))),0)</f>
        <v>0</v>
      </c>
      <c r="AM202" s="20">
        <f>IF('respostes SINDIC'!AL202=1,(IF('respostes SINDIC'!$AS202=2021,variables!$E$42,IF('respostes SINDIC'!$AS202=2022,variables!$F$42))),0)</f>
        <v>10</v>
      </c>
      <c r="AN202" s="11">
        <f>IF('respostes SINDIC'!AM202=1,(IF('respostes SINDIC'!$AS202=2021,variables!$E$43,IF('respostes SINDIC'!$AS202=2022,variables!$F$43))),0)</f>
        <v>0</v>
      </c>
      <c r="AO202" s="8">
        <f>IF('respostes SINDIC'!AN202=1,(IF('respostes SINDIC'!$AS202=2021,variables!$E$44,IF('respostes SINDIC'!$AS202=2022,variables!$F$44))),0)</f>
        <v>0</v>
      </c>
      <c r="AP202" s="8">
        <f>IF('respostes SINDIC'!AO202=1,(IF('respostes SINDIC'!$AS202=2021,variables!$E$45,IF('respostes SINDIC'!$AS202=2022,variables!$F$45))),0)</f>
        <v>0</v>
      </c>
      <c r="AQ202" s="20">
        <f>IF('respostes SINDIC'!AP202=1,(IF('respostes SINDIC'!$AS202=2021,variables!$E$46,IF('respostes SINDIC'!$AS202=2022,variables!$F$46))),0)</f>
        <v>0</v>
      </c>
      <c r="AT202">
        <v>2021</v>
      </c>
    </row>
    <row r="203" spans="1:46" x14ac:dyDescent="0.3">
      <c r="A203">
        <v>824570005</v>
      </c>
      <c r="B203" t="e">
        <f>VLOOKUP(A203,'ine i comarca'!$A$1:$H$367,6,0)</f>
        <v>#N/A</v>
      </c>
      <c r="C203" t="s">
        <v>253</v>
      </c>
      <c r="D203" t="s">
        <v>41</v>
      </c>
      <c r="E203" t="s">
        <v>42</v>
      </c>
      <c r="F203" t="s">
        <v>61</v>
      </c>
      <c r="G203" s="8">
        <f>IF('respostes SINDIC'!F203=1,(IF('respostes SINDIC'!$AS203=2021,variables!$E$10,IF('respostes SINDIC'!$AS203=2022,variables!$F$10))),0)</f>
        <v>7.5</v>
      </c>
      <c r="H203" s="8">
        <f>IF('respostes SINDIC'!G203=1,(IF('respostes SINDIC'!$AS203=2021,variables!$E$11,IF('respostes SINDIC'!$AS203=2022,variables!$F$11))),0)</f>
        <v>7.5</v>
      </c>
      <c r="I203" s="14">
        <f>IF('respostes SINDIC'!H203=1,(IF('respostes SINDIC'!$AS203=2021,variables!$E$12,IF('respostes SINDIC'!$AS203=2022,variables!$F$12))),0)</f>
        <v>25</v>
      </c>
      <c r="J203" s="11">
        <f>IF('respostes SINDIC'!I203=1,(IF('respostes SINDIC'!$AS203=2021,variables!$E$13,IF('respostes SINDIC'!$AS203=2022,variables!$F$13))),0)</f>
        <v>2.5</v>
      </c>
      <c r="K203" s="11">
        <f>IF('respostes SINDIC'!J203=1,(IF('respostes SINDIC'!$AS203=2021,variables!$E$14,IF('respostes SINDIC'!$AS203=2022,variables!$F$14))),0)</f>
        <v>2.5</v>
      </c>
      <c r="L203" s="11">
        <f>IF('respostes SINDIC'!K203=1,(IF('respostes SINDIC'!$AS203=2021,variables!$E$15,IF('respostes SINDIC'!$AS203=2022,variables!$F$15))),0)</f>
        <v>2.5</v>
      </c>
      <c r="M203" s="11">
        <f>IF('respostes SINDIC'!L203=1,(IF('respostes SINDIC'!$AS203=2021,variables!$E$16,IF('respostes SINDIC'!$AS203=2022,variables!$F$16))),0)</f>
        <v>2.5</v>
      </c>
      <c r="N203" s="11">
        <f>IF('respostes SINDIC'!M203=1,(IF('respostes SINDIC'!$AS203=2021,variables!$E$17,IF('respostes SINDIC'!$AS203=2022,variables!$F$17))),0)</f>
        <v>2.5</v>
      </c>
      <c r="O203" s="11">
        <f>IF('respostes SINDIC'!N203="Dintre de termini",(IF('respostes SINDIC'!$AS203=2021,variables!$E$18,IF('respostes SINDIC'!$AS203=2022,variables!$F$18))),0)</f>
        <v>0</v>
      </c>
      <c r="P203" s="16">
        <f>IF('respostes SINDIC'!O203="Null",0,(IF('respostes SINDIC'!$AS203=2021,variables!$E$20,IF('respostes SINDIC'!$AS203=2022,variables!$F$20))))</f>
        <v>0</v>
      </c>
      <c r="Q203" s="16">
        <f>IF('respostes SINDIC'!P203=1,(IF('respostes SINDIC'!$AS203=2021,variables!$E$20,IF('respostes SINDIC'!$AS203=2022,variables!$F$20))),0)</f>
        <v>0</v>
      </c>
      <c r="R203" s="16">
        <f>IF('respostes SINDIC'!Q203=1,(IF('respostes SINDIC'!$AS203=2021,variables!$E$21,IF('respostes SINDIC'!$AS203=2022,variables!$F$21))),0)</f>
        <v>0</v>
      </c>
      <c r="S203" s="16">
        <f>IF('respostes SINDIC'!R203=1,(IF('respostes SINDIC'!$AS203=2021,variables!$E$22,IF('respostes SINDIC'!$AS203=2022,variables!$F$22))),0)</f>
        <v>0</v>
      </c>
      <c r="T203" s="11">
        <f>IF('respostes SINDIC'!S203=1,(IF('respostes SINDIC'!$AS203=2021,variables!$E$23,IF('respostes SINDIC'!$AS203=2022,variables!$F$23))),0)</f>
        <v>0</v>
      </c>
      <c r="U203" s="14">
        <f>IF('respostes SINDIC'!T203=1,(IF('respostes SINDIC'!$AS203=2021,variables!$E$24,IF('respostes SINDIC'!$AS203=2022,variables!$F$24))),0)</f>
        <v>0</v>
      </c>
      <c r="V203" s="8">
        <f>IF('respostes SINDIC'!U203=1,(IF('respostes SINDIC'!$AS203=2021,variables!$E$25,IF('respostes SINDIC'!$AS203=2022,variables!$F$25))),0)</f>
        <v>0</v>
      </c>
      <c r="W203" s="8">
        <f>IF('respostes SINDIC'!V203=1,(IF('respostes SINDIC'!$AS203=2021,variables!$E$26,IF('respostes SINDIC'!$AS203=2022,variables!$F$26))),0)</f>
        <v>5</v>
      </c>
      <c r="X203" s="8">
        <f>IF('respostes SINDIC'!W203=1,(IF('respostes SINDIC'!$AS203=2021,variables!$E$27,IF('respostes SINDIC'!$AS203=2022,variables!$F$27))),0)</f>
        <v>10</v>
      </c>
      <c r="Y203" s="11">
        <f>IF('respostes SINDIC'!X203=1,(IF('respostes SINDIC'!$AS203=2021,variables!$E$28,IF('respostes SINDIC'!$AS203=2022,variables!$F$28))),0)</f>
        <v>0</v>
      </c>
      <c r="Z203" s="11">
        <f>IF('respostes SINDIC'!Y203=1,(IF('respostes SINDIC'!$AS203=2021,variables!$E$29,IF('respostes SINDIC'!$AS203=2022,variables!$F$29))),0)</f>
        <v>0</v>
      </c>
      <c r="AA203" s="18">
        <f>IF('respostes SINDIC'!Z203=1,(IF('respostes SINDIC'!$AS203=2021,variables!$E$30,IF('respostes SINDIC'!$AS203=2022,variables!$F$30))),0)</f>
        <v>25</v>
      </c>
      <c r="AB203" s="18">
        <f>IF('respostes SINDIC'!AA203=1,(IF('respostes SINDIC'!$AS203=2021,variables!$E$31,IF('respostes SINDIC'!$AS203=2022,variables!$F$31))),0)</f>
        <v>0</v>
      </c>
      <c r="AC203" s="18">
        <f>IF('respostes SINDIC'!AB203=1,(IF('respostes SINDIC'!$AS203=2021,variables!$E$32,IF('respostes SINDIC'!$AS203=2022,variables!$F$32))),0)</f>
        <v>0</v>
      </c>
      <c r="AD203" s="18">
        <f>IF('respostes SINDIC'!AC203=1,(IF('respostes SINDIC'!$AS203=2021,variables!$E$33,IF('respostes SINDIC'!$AS203=2022,variables!$F$33))),0)</f>
        <v>0</v>
      </c>
      <c r="AE203" s="20">
        <f>IF('respostes SINDIC'!AD203=1,(IF('respostes SINDIC'!$AS203=2021,variables!$E$34,IF('respostes SINDIC'!$AS203=2022,variables!$F$34))),0)</f>
        <v>0</v>
      </c>
      <c r="AF203" s="20">
        <f>IF('respostes SINDIC'!AE203=1,(IF('respostes SINDIC'!$AS203=2021,variables!$E$35,IF('respostes SINDIC'!$AS203=2022,variables!$F$35))),0)</f>
        <v>20</v>
      </c>
      <c r="AG203" s="20">
        <f>IF('respostes SINDIC'!AF203=1,(IF('respostes SINDIC'!$AS203=2021,variables!$E$36,IF('respostes SINDIC'!$AS203=2022,variables!$F$36))),0)</f>
        <v>0</v>
      </c>
      <c r="AH203" s="20">
        <f>IF('respostes SINDIC'!AG203=1,(IF('respostes SINDIC'!$AS203=2021,variables!$E$37,IF('respostes SINDIC'!$AS203=2022,variables!$F$37))),0)</f>
        <v>10</v>
      </c>
      <c r="AI203" s="14">
        <f>IF('respostes SINDIC'!AH203=1,(IF('respostes SINDIC'!$AS203=2021,variables!$E$38,IF('respostes SINDIC'!$AS203=2022,variables!$F$38))),0)</f>
        <v>25</v>
      </c>
      <c r="AJ203" s="20">
        <f>IF('respostes SINDIC'!AI203=1,(IF('respostes SINDIC'!$AS203=2021,variables!$E$39,IF('respostes SINDIC'!$AS203=2022,variables!$F$39))),0)</f>
        <v>20</v>
      </c>
      <c r="AK203" s="14">
        <f>IF('respostes SINDIC'!AJ203=1,(IF('respostes SINDIC'!$AS203=2021,variables!$E$40,IF('respostes SINDIC'!$AS203=2022,variables!$F$40))),0)</f>
        <v>0</v>
      </c>
      <c r="AL203" s="8">
        <f>IF('respostes SINDIC'!AK203=0,(IF('respostes SINDIC'!$AS203=2021,variables!$E$41,IF('respostes SINDIC'!$AS203=2022,variables!$F$41))),0)</f>
        <v>20</v>
      </c>
      <c r="AM203" s="20">
        <f>IF('respostes SINDIC'!AL203=1,(IF('respostes SINDIC'!$AS203=2021,variables!$E$42,IF('respostes SINDIC'!$AS203=2022,variables!$F$42))),0)</f>
        <v>0</v>
      </c>
      <c r="AN203" s="11">
        <f>IF('respostes SINDIC'!AM203=1,(IF('respostes SINDIC'!$AS203=2021,variables!$E$43,IF('respostes SINDIC'!$AS203=2022,variables!$F$43))),0)</f>
        <v>0</v>
      </c>
      <c r="AO203" s="8">
        <f>IF('respostes SINDIC'!AN203=1,(IF('respostes SINDIC'!$AS203=2021,variables!$E$44,IF('respostes SINDIC'!$AS203=2022,variables!$F$44))),0)</f>
        <v>10</v>
      </c>
      <c r="AP203" s="8">
        <f>IF('respostes SINDIC'!AO203=1,(IF('respostes SINDIC'!$AS203=2021,variables!$E$45,IF('respostes SINDIC'!$AS203=2022,variables!$F$45))),0)</f>
        <v>20</v>
      </c>
      <c r="AQ203" s="20">
        <f>IF('respostes SINDIC'!AP203=1,(IF('respostes SINDIC'!$AS203=2021,variables!$E$46,IF('respostes SINDIC'!$AS203=2022,variables!$F$46))),0)</f>
        <v>0</v>
      </c>
      <c r="AT203">
        <v>2021</v>
      </c>
    </row>
    <row r="204" spans="1:46" x14ac:dyDescent="0.3">
      <c r="A204">
        <v>824600000</v>
      </c>
      <c r="B204" t="str">
        <f>VLOOKUP(A204,'ine i comarca'!$A$1:$H$367,6,0)</f>
        <v>Osona</v>
      </c>
      <c r="C204" t="s">
        <v>254</v>
      </c>
      <c r="D204" t="s">
        <v>41</v>
      </c>
      <c r="E204" t="s">
        <v>42</v>
      </c>
      <c r="F204" t="s">
        <v>48</v>
      </c>
      <c r="G204" s="8">
        <f>IF('respostes SINDIC'!F204=1,(IF('respostes SINDIC'!$AS204=2021,variables!$E$10,IF('respostes SINDIC'!$AS204=2022,variables!$F$10))),0)</f>
        <v>7.5</v>
      </c>
      <c r="H204" s="8">
        <f>IF('respostes SINDIC'!G204=1,(IF('respostes SINDIC'!$AS204=2021,variables!$E$11,IF('respostes SINDIC'!$AS204=2022,variables!$F$11))),0)</f>
        <v>7.5</v>
      </c>
      <c r="I204" s="14">
        <f>IF('respostes SINDIC'!H204=1,(IF('respostes SINDIC'!$AS204=2021,variables!$E$12,IF('respostes SINDIC'!$AS204=2022,variables!$F$12))),0)</f>
        <v>25</v>
      </c>
      <c r="J204" s="11">
        <f>IF('respostes SINDIC'!I204=1,(IF('respostes SINDIC'!$AS204=2021,variables!$E$13,IF('respostes SINDIC'!$AS204=2022,variables!$F$13))),0)</f>
        <v>2.5</v>
      </c>
      <c r="K204" s="11">
        <f>IF('respostes SINDIC'!J204=1,(IF('respostes SINDIC'!$AS204=2021,variables!$E$14,IF('respostes SINDIC'!$AS204=2022,variables!$F$14))),0)</f>
        <v>0</v>
      </c>
      <c r="L204" s="11">
        <f>IF('respostes SINDIC'!K204=1,(IF('respostes SINDIC'!$AS204=2021,variables!$E$15,IF('respostes SINDIC'!$AS204=2022,variables!$F$15))),0)</f>
        <v>0</v>
      </c>
      <c r="M204" s="11">
        <f>IF('respostes SINDIC'!L204=1,(IF('respostes SINDIC'!$AS204=2021,variables!$E$16,IF('respostes SINDIC'!$AS204=2022,variables!$F$16))),0)</f>
        <v>0</v>
      </c>
      <c r="N204" s="11">
        <f>IF('respostes SINDIC'!M204=1,(IF('respostes SINDIC'!$AS204=2021,variables!$E$17,IF('respostes SINDIC'!$AS204=2022,variables!$F$17))),0)</f>
        <v>0</v>
      </c>
      <c r="O204" s="11">
        <f>IF('respostes SINDIC'!N204="Dintre de termini",(IF('respostes SINDIC'!$AS204=2021,variables!$E$18,IF('respostes SINDIC'!$AS204=2022,variables!$F$18))),0)</f>
        <v>20</v>
      </c>
      <c r="P204" s="16">
        <f>IF('respostes SINDIC'!O204="Null",0,(IF('respostes SINDIC'!$AS204=2021,variables!$E$20,IF('respostes SINDIC'!$AS204=2022,variables!$F$20))))</f>
        <v>25</v>
      </c>
      <c r="Q204" s="16">
        <f>IF('respostes SINDIC'!P204=1,(IF('respostes SINDIC'!$AS204=2021,variables!$E$20,IF('respostes SINDIC'!$AS204=2022,variables!$F$20))),0)</f>
        <v>25</v>
      </c>
      <c r="R204" s="16">
        <f>IF('respostes SINDIC'!Q204=1,(IF('respostes SINDIC'!$AS204=2021,variables!$E$21,IF('respostes SINDIC'!$AS204=2022,variables!$F$21))),0)</f>
        <v>0</v>
      </c>
      <c r="S204" s="16">
        <f>IF('respostes SINDIC'!R204=1,(IF('respostes SINDIC'!$AS204=2021,variables!$E$22,IF('respostes SINDIC'!$AS204=2022,variables!$F$22))),0)</f>
        <v>0</v>
      </c>
      <c r="T204" s="11">
        <f>IF('respostes SINDIC'!S204=1,(IF('respostes SINDIC'!$AS204=2021,variables!$E$23,IF('respostes SINDIC'!$AS204=2022,variables!$F$23))),0)</f>
        <v>35</v>
      </c>
      <c r="U204" s="14">
        <f>IF('respostes SINDIC'!T204=1,(IF('respostes SINDIC'!$AS204=2021,variables!$E$24,IF('respostes SINDIC'!$AS204=2022,variables!$F$24))),0)</f>
        <v>25</v>
      </c>
      <c r="V204" s="8">
        <f>IF('respostes SINDIC'!U204=1,(IF('respostes SINDIC'!$AS204=2021,variables!$E$25,IF('respostes SINDIC'!$AS204=2022,variables!$F$25))),0)</f>
        <v>20</v>
      </c>
      <c r="W204" s="8">
        <f>IF('respostes SINDIC'!V204=1,(IF('respostes SINDIC'!$AS204=2021,variables!$E$26,IF('respostes SINDIC'!$AS204=2022,variables!$F$26))),0)</f>
        <v>5</v>
      </c>
      <c r="X204" s="8">
        <f>IF('respostes SINDIC'!W204=1,(IF('respostes SINDIC'!$AS204=2021,variables!$E$27,IF('respostes SINDIC'!$AS204=2022,variables!$F$27))),0)</f>
        <v>10</v>
      </c>
      <c r="Y204" s="11">
        <f>IF('respostes SINDIC'!X204=1,(IF('respostes SINDIC'!$AS204=2021,variables!$E$28,IF('respostes SINDIC'!$AS204=2022,variables!$F$28))),0)</f>
        <v>0</v>
      </c>
      <c r="Z204" s="11">
        <f>IF('respostes SINDIC'!Y204=1,(IF('respostes SINDIC'!$AS204=2021,variables!$E$29,IF('respostes SINDIC'!$AS204=2022,variables!$F$29))),0)</f>
        <v>30</v>
      </c>
      <c r="AA204" s="18">
        <f>IF('respostes SINDIC'!Z204=1,(IF('respostes SINDIC'!$AS204=2021,variables!$E$30,IF('respostes SINDIC'!$AS204=2022,variables!$F$30))),0)</f>
        <v>25</v>
      </c>
      <c r="AB204" s="18">
        <f>IF('respostes SINDIC'!AA204=1,(IF('respostes SINDIC'!$AS204=2021,variables!$E$31,IF('respostes SINDIC'!$AS204=2022,variables!$F$31))),0)</f>
        <v>0</v>
      </c>
      <c r="AC204" s="18">
        <f>IF('respostes SINDIC'!AB204=1,(IF('respostes SINDIC'!$AS204=2021,variables!$E$32,IF('respostes SINDIC'!$AS204=2022,variables!$F$32))),0)</f>
        <v>0</v>
      </c>
      <c r="AD204" s="18">
        <f>IF('respostes SINDIC'!AC204=1,(IF('respostes SINDIC'!$AS204=2021,variables!$E$33,IF('respostes SINDIC'!$AS204=2022,variables!$F$33))),0)</f>
        <v>0</v>
      </c>
      <c r="AE204" s="20">
        <f>IF('respostes SINDIC'!AD204=1,(IF('respostes SINDIC'!$AS204=2021,variables!$E$34,IF('respostes SINDIC'!$AS204=2022,variables!$F$34))),0)</f>
        <v>0</v>
      </c>
      <c r="AF204" s="20">
        <f>IF('respostes SINDIC'!AE204=1,(IF('respostes SINDIC'!$AS204=2021,variables!$E$35,IF('respostes SINDIC'!$AS204=2022,variables!$F$35))),0)</f>
        <v>0</v>
      </c>
      <c r="AG204" s="20">
        <f>IF('respostes SINDIC'!AF204=1,(IF('respostes SINDIC'!$AS204=2021,variables!$E$36,IF('respostes SINDIC'!$AS204=2022,variables!$F$36))),0)</f>
        <v>0</v>
      </c>
      <c r="AH204" s="20">
        <f>IF('respostes SINDIC'!AG204=1,(IF('respostes SINDIC'!$AS204=2021,variables!$E$37,IF('respostes SINDIC'!$AS204=2022,variables!$F$37))),0)</f>
        <v>0</v>
      </c>
      <c r="AI204" s="14">
        <f>IF('respostes SINDIC'!AH204=1,(IF('respostes SINDIC'!$AS204=2021,variables!$E$38,IF('respostes SINDIC'!$AS204=2022,variables!$F$38))),0)</f>
        <v>25</v>
      </c>
      <c r="AJ204" s="20">
        <f>IF('respostes SINDIC'!AI204=1,(IF('respostes SINDIC'!$AS204=2021,variables!$E$39,IF('respostes SINDIC'!$AS204=2022,variables!$F$39))),0)</f>
        <v>0</v>
      </c>
      <c r="AK204" s="14">
        <f>IF('respostes SINDIC'!AJ204=1,(IF('respostes SINDIC'!$AS204=2021,variables!$E$40,IF('respostes SINDIC'!$AS204=2022,variables!$F$40))),0)</f>
        <v>25</v>
      </c>
      <c r="AL204" s="8">
        <f>IF('respostes SINDIC'!AK204=0,(IF('respostes SINDIC'!$AS204=2021,variables!$E$41,IF('respostes SINDIC'!$AS204=2022,variables!$F$41))),0)</f>
        <v>0</v>
      </c>
      <c r="AM204" s="20">
        <f>IF('respostes SINDIC'!AL204=1,(IF('respostes SINDIC'!$AS204=2021,variables!$E$42,IF('respostes SINDIC'!$AS204=2022,variables!$F$42))),0)</f>
        <v>10</v>
      </c>
      <c r="AN204" s="11">
        <f>IF('respostes SINDIC'!AM204=1,(IF('respostes SINDIC'!$AS204=2021,variables!$E$43,IF('respostes SINDIC'!$AS204=2022,variables!$F$43))),0)</f>
        <v>0</v>
      </c>
      <c r="AO204" s="8">
        <f>IF('respostes SINDIC'!AN204=1,(IF('respostes SINDIC'!$AS204=2021,variables!$E$44,IF('respostes SINDIC'!$AS204=2022,variables!$F$44))),0)</f>
        <v>0</v>
      </c>
      <c r="AP204" s="8">
        <f>IF('respostes SINDIC'!AO204=1,(IF('respostes SINDIC'!$AS204=2021,variables!$E$45,IF('respostes SINDIC'!$AS204=2022,variables!$F$45))),0)</f>
        <v>0</v>
      </c>
      <c r="AQ204" s="20">
        <f>IF('respostes SINDIC'!AP204=1,(IF('respostes SINDIC'!$AS204=2021,variables!$E$46,IF('respostes SINDIC'!$AS204=2022,variables!$F$46))),0)</f>
        <v>0</v>
      </c>
      <c r="AT204">
        <v>2021</v>
      </c>
    </row>
    <row r="205" spans="1:46" x14ac:dyDescent="0.3">
      <c r="A205">
        <v>824760009</v>
      </c>
      <c r="B205" t="str">
        <f>VLOOKUP(A205,'ine i comarca'!$A$1:$H$367,6,0)</f>
        <v>Osona</v>
      </c>
      <c r="C205" t="s">
        <v>255</v>
      </c>
      <c r="D205" t="s">
        <v>41</v>
      </c>
      <c r="E205" t="s">
        <v>42</v>
      </c>
      <c r="F205" t="s">
        <v>48</v>
      </c>
      <c r="G205" s="8">
        <f>IF('respostes SINDIC'!F205=1,(IF('respostes SINDIC'!$AS205=2021,variables!$E$10,IF('respostes SINDIC'!$AS205=2022,variables!$F$10))),0)</f>
        <v>7.5</v>
      </c>
      <c r="H205" s="8">
        <f>IF('respostes SINDIC'!G205=1,(IF('respostes SINDIC'!$AS205=2021,variables!$E$11,IF('respostes SINDIC'!$AS205=2022,variables!$F$11))),0)</f>
        <v>7.5</v>
      </c>
      <c r="I205" s="14">
        <f>IF('respostes SINDIC'!H205=1,(IF('respostes SINDIC'!$AS205=2021,variables!$E$12,IF('respostes SINDIC'!$AS205=2022,variables!$F$12))),0)</f>
        <v>25</v>
      </c>
      <c r="J205" s="11">
        <f>IF('respostes SINDIC'!I205=1,(IF('respostes SINDIC'!$AS205=2021,variables!$E$13,IF('respostes SINDIC'!$AS205=2022,variables!$F$13))),0)</f>
        <v>2.5</v>
      </c>
      <c r="K205" s="11">
        <f>IF('respostes SINDIC'!J205=1,(IF('respostes SINDIC'!$AS205=2021,variables!$E$14,IF('respostes SINDIC'!$AS205=2022,variables!$F$14))),0)</f>
        <v>0</v>
      </c>
      <c r="L205" s="11">
        <f>IF('respostes SINDIC'!K205=1,(IF('respostes SINDIC'!$AS205=2021,variables!$E$15,IF('respostes SINDIC'!$AS205=2022,variables!$F$15))),0)</f>
        <v>0</v>
      </c>
      <c r="M205" s="11">
        <f>IF('respostes SINDIC'!L205=1,(IF('respostes SINDIC'!$AS205=2021,variables!$E$16,IF('respostes SINDIC'!$AS205=2022,variables!$F$16))),0)</f>
        <v>0</v>
      </c>
      <c r="N205" s="11">
        <f>IF('respostes SINDIC'!M205=1,(IF('respostes SINDIC'!$AS205=2021,variables!$E$17,IF('respostes SINDIC'!$AS205=2022,variables!$F$17))),0)</f>
        <v>0</v>
      </c>
      <c r="O205" s="11">
        <f>IF('respostes SINDIC'!N205="Dintre de termini",(IF('respostes SINDIC'!$AS205=2021,variables!$E$18,IF('respostes SINDIC'!$AS205=2022,variables!$F$18))),0)</f>
        <v>20</v>
      </c>
      <c r="P205" s="16">
        <f>IF('respostes SINDIC'!O205="Null",0,(IF('respostes SINDIC'!$AS205=2021,variables!$E$20,IF('respostes SINDIC'!$AS205=2022,variables!$F$20))))</f>
        <v>25</v>
      </c>
      <c r="Q205" s="16">
        <f>IF('respostes SINDIC'!P205=1,(IF('respostes SINDIC'!$AS205=2021,variables!$E$20,IF('respostes SINDIC'!$AS205=2022,variables!$F$20))),0)</f>
        <v>25</v>
      </c>
      <c r="R205" s="16">
        <f>IF('respostes SINDIC'!Q205=1,(IF('respostes SINDIC'!$AS205=2021,variables!$E$21,IF('respostes SINDIC'!$AS205=2022,variables!$F$21))),0)</f>
        <v>0</v>
      </c>
      <c r="S205" s="16">
        <f>IF('respostes SINDIC'!R205=1,(IF('respostes SINDIC'!$AS205=2021,variables!$E$22,IF('respostes SINDIC'!$AS205=2022,variables!$F$22))),0)</f>
        <v>0</v>
      </c>
      <c r="T205" s="11">
        <f>IF('respostes SINDIC'!S205=1,(IF('respostes SINDIC'!$AS205=2021,variables!$E$23,IF('respostes SINDIC'!$AS205=2022,variables!$F$23))),0)</f>
        <v>35</v>
      </c>
      <c r="U205" s="14">
        <f>IF('respostes SINDIC'!T205=1,(IF('respostes SINDIC'!$AS205=2021,variables!$E$24,IF('respostes SINDIC'!$AS205=2022,variables!$F$24))),0)</f>
        <v>25</v>
      </c>
      <c r="V205" s="8">
        <f>IF('respostes SINDIC'!U205=1,(IF('respostes SINDIC'!$AS205=2021,variables!$E$25,IF('respostes SINDIC'!$AS205=2022,variables!$F$25))),0)</f>
        <v>0</v>
      </c>
      <c r="W205" s="8">
        <f>IF('respostes SINDIC'!V205=1,(IF('respostes SINDIC'!$AS205=2021,variables!$E$26,IF('respostes SINDIC'!$AS205=2022,variables!$F$26))),0)</f>
        <v>5</v>
      </c>
      <c r="X205" s="8">
        <f>IF('respostes SINDIC'!W205=1,(IF('respostes SINDIC'!$AS205=2021,variables!$E$27,IF('respostes SINDIC'!$AS205=2022,variables!$F$27))),0)</f>
        <v>10</v>
      </c>
      <c r="Y205" s="11">
        <f>IF('respostes SINDIC'!X205=1,(IF('respostes SINDIC'!$AS205=2021,variables!$E$28,IF('respostes SINDIC'!$AS205=2022,variables!$F$28))),0)</f>
        <v>0</v>
      </c>
      <c r="Z205" s="11">
        <f>IF('respostes SINDIC'!Y205=1,(IF('respostes SINDIC'!$AS205=2021,variables!$E$29,IF('respostes SINDIC'!$AS205=2022,variables!$F$29))),0)</f>
        <v>30</v>
      </c>
      <c r="AA205" s="18">
        <f>IF('respostes SINDIC'!Z205=1,(IF('respostes SINDIC'!$AS205=2021,variables!$E$30,IF('respostes SINDIC'!$AS205=2022,variables!$F$30))),0)</f>
        <v>25</v>
      </c>
      <c r="AB205" s="18">
        <f>IF('respostes SINDIC'!AA205=1,(IF('respostes SINDIC'!$AS205=2021,variables!$E$31,IF('respostes SINDIC'!$AS205=2022,variables!$F$31))),0)</f>
        <v>25</v>
      </c>
      <c r="AC205" s="18">
        <f>IF('respostes SINDIC'!AB205=1,(IF('respostes SINDIC'!$AS205=2021,variables!$E$32,IF('respostes SINDIC'!$AS205=2022,variables!$F$32))),0)</f>
        <v>25</v>
      </c>
      <c r="AD205" s="18">
        <f>IF('respostes SINDIC'!AC205=1,(IF('respostes SINDIC'!$AS205=2021,variables!$E$33,IF('respostes SINDIC'!$AS205=2022,variables!$F$33))),0)</f>
        <v>0</v>
      </c>
      <c r="AE205" s="20">
        <f>IF('respostes SINDIC'!AD205=1,(IF('respostes SINDIC'!$AS205=2021,variables!$E$34,IF('respostes SINDIC'!$AS205=2022,variables!$F$34))),0)</f>
        <v>0</v>
      </c>
      <c r="AF205" s="20">
        <f>IF('respostes SINDIC'!AE205=1,(IF('respostes SINDIC'!$AS205=2021,variables!$E$35,IF('respostes SINDIC'!$AS205=2022,variables!$F$35))),0)</f>
        <v>0</v>
      </c>
      <c r="AG205" s="20">
        <f>IF('respostes SINDIC'!AF205=1,(IF('respostes SINDIC'!$AS205=2021,variables!$E$36,IF('respostes SINDIC'!$AS205=2022,variables!$F$36))),0)</f>
        <v>0</v>
      </c>
      <c r="AH205" s="20">
        <f>IF('respostes SINDIC'!AG205=1,(IF('respostes SINDIC'!$AS205=2021,variables!$E$37,IF('respostes SINDIC'!$AS205=2022,variables!$F$37))),0)</f>
        <v>0</v>
      </c>
      <c r="AI205" s="14">
        <f>IF('respostes SINDIC'!AH205=1,(IF('respostes SINDIC'!$AS205=2021,variables!$E$38,IF('respostes SINDIC'!$AS205=2022,variables!$F$38))),0)</f>
        <v>25</v>
      </c>
      <c r="AJ205" s="20">
        <f>IF('respostes SINDIC'!AI205=1,(IF('respostes SINDIC'!$AS205=2021,variables!$E$39,IF('respostes SINDIC'!$AS205=2022,variables!$F$39))),0)</f>
        <v>0</v>
      </c>
      <c r="AK205" s="14">
        <f>IF('respostes SINDIC'!AJ205=1,(IF('respostes SINDIC'!$AS205=2021,variables!$E$40,IF('respostes SINDIC'!$AS205=2022,variables!$F$40))),0)</f>
        <v>25</v>
      </c>
      <c r="AL205" s="8">
        <f>IF('respostes SINDIC'!AK205=0,(IF('respostes SINDIC'!$AS205=2021,variables!$E$41,IF('respostes SINDIC'!$AS205=2022,variables!$F$41))),0)</f>
        <v>0</v>
      </c>
      <c r="AM205" s="20">
        <f>IF('respostes SINDIC'!AL205=1,(IF('respostes SINDIC'!$AS205=2021,variables!$E$42,IF('respostes SINDIC'!$AS205=2022,variables!$F$42))),0)</f>
        <v>10</v>
      </c>
      <c r="AN205" s="11">
        <f>IF('respostes SINDIC'!AM205=1,(IF('respostes SINDIC'!$AS205=2021,variables!$E$43,IF('respostes SINDIC'!$AS205=2022,variables!$F$43))),0)</f>
        <v>0</v>
      </c>
      <c r="AO205" s="8">
        <f>IF('respostes SINDIC'!AN205=1,(IF('respostes SINDIC'!$AS205=2021,variables!$E$44,IF('respostes SINDIC'!$AS205=2022,variables!$F$44))),0)</f>
        <v>0</v>
      </c>
      <c r="AP205" s="8">
        <f>IF('respostes SINDIC'!AO205=1,(IF('respostes SINDIC'!$AS205=2021,variables!$E$45,IF('respostes SINDIC'!$AS205=2022,variables!$F$45))),0)</f>
        <v>0</v>
      </c>
      <c r="AQ205" s="20">
        <f>IF('respostes SINDIC'!AP205=1,(IF('respostes SINDIC'!$AS205=2021,variables!$E$46,IF('respostes SINDIC'!$AS205=2022,variables!$F$46))),0)</f>
        <v>0</v>
      </c>
      <c r="AT205">
        <v>2021</v>
      </c>
    </row>
    <row r="206" spans="1:46" x14ac:dyDescent="0.3">
      <c r="A206">
        <v>824820002</v>
      </c>
      <c r="B206" t="str">
        <f>VLOOKUP(A206,'ine i comarca'!$A$1:$H$367,6,0)</f>
        <v>Vallès Oriental</v>
      </c>
      <c r="C206" t="s">
        <v>256</v>
      </c>
      <c r="D206" t="s">
        <v>41</v>
      </c>
      <c r="E206" t="s">
        <v>42</v>
      </c>
      <c r="F206" t="s">
        <v>43</v>
      </c>
      <c r="G206" s="8">
        <f>IF('respostes SINDIC'!F206=1,(IF('respostes SINDIC'!$AS206=2021,variables!$E$10,IF('respostes SINDIC'!$AS206=2022,variables!$F$10))),0)</f>
        <v>7.5</v>
      </c>
      <c r="H206" s="8">
        <f>IF('respostes SINDIC'!G206=1,(IF('respostes SINDIC'!$AS206=2021,variables!$E$11,IF('respostes SINDIC'!$AS206=2022,variables!$F$11))),0)</f>
        <v>7.5</v>
      </c>
      <c r="I206" s="14">
        <f>IF('respostes SINDIC'!H206=1,(IF('respostes SINDIC'!$AS206=2021,variables!$E$12,IF('respostes SINDIC'!$AS206=2022,variables!$F$12))),0)</f>
        <v>25</v>
      </c>
      <c r="J206" s="11">
        <f>IF('respostes SINDIC'!I206=1,(IF('respostes SINDIC'!$AS206=2021,variables!$E$13,IF('respostes SINDIC'!$AS206=2022,variables!$F$13))),0)</f>
        <v>2.5</v>
      </c>
      <c r="K206" s="11">
        <f>IF('respostes SINDIC'!J206=1,(IF('respostes SINDIC'!$AS206=2021,variables!$E$14,IF('respostes SINDIC'!$AS206=2022,variables!$F$14))),0)</f>
        <v>0</v>
      </c>
      <c r="L206" s="11">
        <f>IF('respostes SINDIC'!K206=1,(IF('respostes SINDIC'!$AS206=2021,variables!$E$15,IF('respostes SINDIC'!$AS206=2022,variables!$F$15))),0)</f>
        <v>0</v>
      </c>
      <c r="M206" s="11">
        <f>IF('respostes SINDIC'!L206=1,(IF('respostes SINDIC'!$AS206=2021,variables!$E$16,IF('respostes SINDIC'!$AS206=2022,variables!$F$16))),0)</f>
        <v>0</v>
      </c>
      <c r="N206" s="11">
        <f>IF('respostes SINDIC'!M206=1,(IF('respostes SINDIC'!$AS206=2021,variables!$E$17,IF('respostes SINDIC'!$AS206=2022,variables!$F$17))),0)</f>
        <v>0</v>
      </c>
      <c r="O206" s="11">
        <f>IF('respostes SINDIC'!N206="Dintre de termini",(IF('respostes SINDIC'!$AS206=2021,variables!$E$18,IF('respostes SINDIC'!$AS206=2022,variables!$F$18))),0)</f>
        <v>20</v>
      </c>
      <c r="P206" s="16">
        <f>IF('respostes SINDIC'!O206="Null",0,(IF('respostes SINDIC'!$AS206=2021,variables!$E$20,IF('respostes SINDIC'!$AS206=2022,variables!$F$20))))</f>
        <v>25</v>
      </c>
      <c r="Q206" s="16">
        <f>IF('respostes SINDIC'!P206=1,(IF('respostes SINDIC'!$AS206=2021,variables!$E$20,IF('respostes SINDIC'!$AS206=2022,variables!$F$20))),0)</f>
        <v>0</v>
      </c>
      <c r="R206" s="16">
        <f>IF('respostes SINDIC'!Q206=1,(IF('respostes SINDIC'!$AS206=2021,variables!$E$21,IF('respostes SINDIC'!$AS206=2022,variables!$F$21))),0)</f>
        <v>0</v>
      </c>
      <c r="S206" s="16">
        <f>IF('respostes SINDIC'!R206=1,(IF('respostes SINDIC'!$AS206=2021,variables!$E$22,IF('respostes SINDIC'!$AS206=2022,variables!$F$22))),0)</f>
        <v>0</v>
      </c>
      <c r="T206" s="11">
        <f>IF('respostes SINDIC'!S206=1,(IF('respostes SINDIC'!$AS206=2021,variables!$E$23,IF('respostes SINDIC'!$AS206=2022,variables!$F$23))),0)</f>
        <v>35</v>
      </c>
      <c r="U206" s="14">
        <f>IF('respostes SINDIC'!T206=1,(IF('respostes SINDIC'!$AS206=2021,variables!$E$24,IF('respostes SINDIC'!$AS206=2022,variables!$F$24))),0)</f>
        <v>25</v>
      </c>
      <c r="V206" s="8">
        <f>IF('respostes SINDIC'!U206=1,(IF('respostes SINDIC'!$AS206=2021,variables!$E$25,IF('respostes SINDIC'!$AS206=2022,variables!$F$25))),0)</f>
        <v>20</v>
      </c>
      <c r="W206" s="8">
        <f>IF('respostes SINDIC'!V206=1,(IF('respostes SINDIC'!$AS206=2021,variables!$E$26,IF('respostes SINDIC'!$AS206=2022,variables!$F$26))),0)</f>
        <v>5</v>
      </c>
      <c r="X206" s="8">
        <f>IF('respostes SINDIC'!W206=1,(IF('respostes SINDIC'!$AS206=2021,variables!$E$27,IF('respostes SINDIC'!$AS206=2022,variables!$F$27))),0)</f>
        <v>10</v>
      </c>
      <c r="Y206" s="11">
        <f>IF('respostes SINDIC'!X206=1,(IF('respostes SINDIC'!$AS206=2021,variables!$E$28,IF('respostes SINDIC'!$AS206=2022,variables!$F$28))),0)</f>
        <v>0</v>
      </c>
      <c r="Z206" s="11">
        <f>IF('respostes SINDIC'!Y206=1,(IF('respostes SINDIC'!$AS206=2021,variables!$E$29,IF('respostes SINDIC'!$AS206=2022,variables!$F$29))),0)</f>
        <v>30</v>
      </c>
      <c r="AA206" s="18">
        <f>IF('respostes SINDIC'!Z206=1,(IF('respostes SINDIC'!$AS206=2021,variables!$E$30,IF('respostes SINDIC'!$AS206=2022,variables!$F$30))),0)</f>
        <v>25</v>
      </c>
      <c r="AB206" s="18">
        <f>IF('respostes SINDIC'!AA206=1,(IF('respostes SINDIC'!$AS206=2021,variables!$E$31,IF('respostes SINDIC'!$AS206=2022,variables!$F$31))),0)</f>
        <v>25</v>
      </c>
      <c r="AC206" s="18">
        <f>IF('respostes SINDIC'!AB206=1,(IF('respostes SINDIC'!$AS206=2021,variables!$E$32,IF('respostes SINDIC'!$AS206=2022,variables!$F$32))),0)</f>
        <v>0</v>
      </c>
      <c r="AD206" s="18">
        <f>IF('respostes SINDIC'!AC206=1,(IF('respostes SINDIC'!$AS206=2021,variables!$E$33,IF('respostes SINDIC'!$AS206=2022,variables!$F$33))),0)</f>
        <v>0</v>
      </c>
      <c r="AE206" s="20">
        <f>IF('respostes SINDIC'!AD206=1,(IF('respostes SINDIC'!$AS206=2021,variables!$E$34,IF('respostes SINDIC'!$AS206=2022,variables!$F$34))),0)</f>
        <v>0</v>
      </c>
      <c r="AF206" s="20">
        <f>IF('respostes SINDIC'!AE206=1,(IF('respostes SINDIC'!$AS206=2021,variables!$E$35,IF('respostes SINDIC'!$AS206=2022,variables!$F$35))),0)</f>
        <v>0</v>
      </c>
      <c r="AG206" s="20">
        <f>IF('respostes SINDIC'!AF206=1,(IF('respostes SINDIC'!$AS206=2021,variables!$E$36,IF('respostes SINDIC'!$AS206=2022,variables!$F$36))),0)</f>
        <v>0</v>
      </c>
      <c r="AH206" s="20">
        <f>IF('respostes SINDIC'!AG206=1,(IF('respostes SINDIC'!$AS206=2021,variables!$E$37,IF('respostes SINDIC'!$AS206=2022,variables!$F$37))),0)</f>
        <v>0</v>
      </c>
      <c r="AI206" s="14">
        <f>IF('respostes SINDIC'!AH206=1,(IF('respostes SINDIC'!$AS206=2021,variables!$E$38,IF('respostes SINDIC'!$AS206=2022,variables!$F$38))),0)</f>
        <v>25</v>
      </c>
      <c r="AJ206" s="20">
        <f>IF('respostes SINDIC'!AI206=1,(IF('respostes SINDIC'!$AS206=2021,variables!$E$39,IF('respostes SINDIC'!$AS206=2022,variables!$F$39))),0)</f>
        <v>20</v>
      </c>
      <c r="AK206" s="14">
        <f>IF('respostes SINDIC'!AJ206=1,(IF('respostes SINDIC'!$AS206=2021,variables!$E$40,IF('respostes SINDIC'!$AS206=2022,variables!$F$40))),0)</f>
        <v>25</v>
      </c>
      <c r="AL206" s="8">
        <f>IF('respostes SINDIC'!AK206=0,(IF('respostes SINDIC'!$AS206=2021,variables!$E$41,IF('respostes SINDIC'!$AS206=2022,variables!$F$41))),0)</f>
        <v>0</v>
      </c>
      <c r="AM206" s="20">
        <f>IF('respostes SINDIC'!AL206=1,(IF('respostes SINDIC'!$AS206=2021,variables!$E$42,IF('respostes SINDIC'!$AS206=2022,variables!$F$42))),0)</f>
        <v>10</v>
      </c>
      <c r="AN206" s="11">
        <f>IF('respostes SINDIC'!AM206=1,(IF('respostes SINDIC'!$AS206=2021,variables!$E$43,IF('respostes SINDIC'!$AS206=2022,variables!$F$43))),0)</f>
        <v>0</v>
      </c>
      <c r="AO206" s="8">
        <f>IF('respostes SINDIC'!AN206=1,(IF('respostes SINDIC'!$AS206=2021,variables!$E$44,IF('respostes SINDIC'!$AS206=2022,variables!$F$44))),0)</f>
        <v>0</v>
      </c>
      <c r="AP206" s="8">
        <f>IF('respostes SINDIC'!AO206=1,(IF('respostes SINDIC'!$AS206=2021,variables!$E$45,IF('respostes SINDIC'!$AS206=2022,variables!$F$45))),0)</f>
        <v>0</v>
      </c>
      <c r="AQ206" s="20">
        <f>IF('respostes SINDIC'!AP206=1,(IF('respostes SINDIC'!$AS206=2021,variables!$E$46,IF('respostes SINDIC'!$AS206=2022,variables!$F$46))),0)</f>
        <v>0</v>
      </c>
      <c r="AT206">
        <v>2021</v>
      </c>
    </row>
    <row r="207" spans="1:46" x14ac:dyDescent="0.3">
      <c r="A207">
        <v>825080001</v>
      </c>
      <c r="B207" t="str">
        <f>VLOOKUP(A207,'ine i comarca'!$A$1:$H$367,6,0)</f>
        <v>Anoia</v>
      </c>
      <c r="C207" t="s">
        <v>257</v>
      </c>
      <c r="D207" t="s">
        <v>41</v>
      </c>
      <c r="E207" t="s">
        <v>42</v>
      </c>
      <c r="F207" t="s">
        <v>43</v>
      </c>
      <c r="G207" s="8">
        <f>IF('respostes SINDIC'!F207=1,(IF('respostes SINDIC'!$AS207=2021,variables!$E$10,IF('respostes SINDIC'!$AS207=2022,variables!$F$10))),0)</f>
        <v>7.5</v>
      </c>
      <c r="H207" s="8">
        <f>IF('respostes SINDIC'!G207=1,(IF('respostes SINDIC'!$AS207=2021,variables!$E$11,IF('respostes SINDIC'!$AS207=2022,variables!$F$11))),0)</f>
        <v>7.5</v>
      </c>
      <c r="I207" s="14">
        <f>IF('respostes SINDIC'!H207=1,(IF('respostes SINDIC'!$AS207=2021,variables!$E$12,IF('respostes SINDIC'!$AS207=2022,variables!$F$12))),0)</f>
        <v>25</v>
      </c>
      <c r="J207" s="11">
        <f>IF('respostes SINDIC'!I207=1,(IF('respostes SINDIC'!$AS207=2021,variables!$E$13,IF('respostes SINDIC'!$AS207=2022,variables!$F$13))),0)</f>
        <v>2.5</v>
      </c>
      <c r="K207" s="11">
        <f>IF('respostes SINDIC'!J207=1,(IF('respostes SINDIC'!$AS207=2021,variables!$E$14,IF('respostes SINDIC'!$AS207=2022,variables!$F$14))),0)</f>
        <v>0</v>
      </c>
      <c r="L207" s="11">
        <f>IF('respostes SINDIC'!K207=1,(IF('respostes SINDIC'!$AS207=2021,variables!$E$15,IF('respostes SINDIC'!$AS207=2022,variables!$F$15))),0)</f>
        <v>0</v>
      </c>
      <c r="M207" s="11">
        <f>IF('respostes SINDIC'!L207=1,(IF('respostes SINDIC'!$AS207=2021,variables!$E$16,IF('respostes SINDIC'!$AS207=2022,variables!$F$16))),0)</f>
        <v>0</v>
      </c>
      <c r="N207" s="11">
        <f>IF('respostes SINDIC'!M207=1,(IF('respostes SINDIC'!$AS207=2021,variables!$E$17,IF('respostes SINDIC'!$AS207=2022,variables!$F$17))),0)</f>
        <v>0</v>
      </c>
      <c r="O207" s="11">
        <f>IF('respostes SINDIC'!N207="Dintre de termini",(IF('respostes SINDIC'!$AS207=2021,variables!$E$18,IF('respostes SINDIC'!$AS207=2022,variables!$F$18))),0)</f>
        <v>20</v>
      </c>
      <c r="P207" s="16">
        <f>IF('respostes SINDIC'!O207="Null",0,(IF('respostes SINDIC'!$AS207=2021,variables!$E$20,IF('respostes SINDIC'!$AS207=2022,variables!$F$20))))</f>
        <v>25</v>
      </c>
      <c r="Q207" s="16">
        <f>IF('respostes SINDIC'!P207=1,(IF('respostes SINDIC'!$AS207=2021,variables!$E$20,IF('respostes SINDIC'!$AS207=2022,variables!$F$20))),0)</f>
        <v>25</v>
      </c>
      <c r="R207" s="16">
        <f>IF('respostes SINDIC'!Q207=1,(IF('respostes SINDIC'!$AS207=2021,variables!$E$21,IF('respostes SINDIC'!$AS207=2022,variables!$F$21))),0)</f>
        <v>0</v>
      </c>
      <c r="S207" s="16">
        <f>IF('respostes SINDIC'!R207=1,(IF('respostes SINDIC'!$AS207=2021,variables!$E$22,IF('respostes SINDIC'!$AS207=2022,variables!$F$22))),0)</f>
        <v>0</v>
      </c>
      <c r="T207" s="11">
        <f>IF('respostes SINDIC'!S207=1,(IF('respostes SINDIC'!$AS207=2021,variables!$E$23,IF('respostes SINDIC'!$AS207=2022,variables!$F$23))),0)</f>
        <v>35</v>
      </c>
      <c r="U207" s="14">
        <f>IF('respostes SINDIC'!T207=1,(IF('respostes SINDIC'!$AS207=2021,variables!$E$24,IF('respostes SINDIC'!$AS207=2022,variables!$F$24))),0)</f>
        <v>25</v>
      </c>
      <c r="V207" s="8">
        <f>IF('respostes SINDIC'!U207=1,(IF('respostes SINDIC'!$AS207=2021,variables!$E$25,IF('respostes SINDIC'!$AS207=2022,variables!$F$25))),0)</f>
        <v>20</v>
      </c>
      <c r="W207" s="8">
        <f>IF('respostes SINDIC'!V207=1,(IF('respostes SINDIC'!$AS207=2021,variables!$E$26,IF('respostes SINDIC'!$AS207=2022,variables!$F$26))),0)</f>
        <v>5</v>
      </c>
      <c r="X207" s="8">
        <f>IF('respostes SINDIC'!W207=1,(IF('respostes SINDIC'!$AS207=2021,variables!$E$27,IF('respostes SINDIC'!$AS207=2022,variables!$F$27))),0)</f>
        <v>10</v>
      </c>
      <c r="Y207" s="11">
        <f>IF('respostes SINDIC'!X207=1,(IF('respostes SINDIC'!$AS207=2021,variables!$E$28,IF('respostes SINDIC'!$AS207=2022,variables!$F$28))),0)</f>
        <v>0</v>
      </c>
      <c r="Z207" s="11">
        <f>IF('respostes SINDIC'!Y207=1,(IF('respostes SINDIC'!$AS207=2021,variables!$E$29,IF('respostes SINDIC'!$AS207=2022,variables!$F$29))),0)</f>
        <v>30</v>
      </c>
      <c r="AA207" s="18">
        <f>IF('respostes SINDIC'!Z207=1,(IF('respostes SINDIC'!$AS207=2021,variables!$E$30,IF('respostes SINDIC'!$AS207=2022,variables!$F$30))),0)</f>
        <v>25</v>
      </c>
      <c r="AB207" s="18">
        <f>IF('respostes SINDIC'!AA207=1,(IF('respostes SINDIC'!$AS207=2021,variables!$E$31,IF('respostes SINDIC'!$AS207=2022,variables!$F$31))),0)</f>
        <v>25</v>
      </c>
      <c r="AC207" s="18">
        <f>IF('respostes SINDIC'!AB207=1,(IF('respostes SINDIC'!$AS207=2021,variables!$E$32,IF('respostes SINDIC'!$AS207=2022,variables!$F$32))),0)</f>
        <v>25</v>
      </c>
      <c r="AD207" s="18">
        <f>IF('respostes SINDIC'!AC207=1,(IF('respostes SINDIC'!$AS207=2021,variables!$E$33,IF('respostes SINDIC'!$AS207=2022,variables!$F$33))),0)</f>
        <v>0</v>
      </c>
      <c r="AE207" s="20">
        <f>IF('respostes SINDIC'!AD207=1,(IF('respostes SINDIC'!$AS207=2021,variables!$E$34,IF('respostes SINDIC'!$AS207=2022,variables!$F$34))),0)</f>
        <v>0</v>
      </c>
      <c r="AF207" s="20">
        <f>IF('respostes SINDIC'!AE207=1,(IF('respostes SINDIC'!$AS207=2021,variables!$E$35,IF('respostes SINDIC'!$AS207=2022,variables!$F$35))),0)</f>
        <v>0</v>
      </c>
      <c r="AG207" s="20">
        <f>IF('respostes SINDIC'!AF207=1,(IF('respostes SINDIC'!$AS207=2021,variables!$E$36,IF('respostes SINDIC'!$AS207=2022,variables!$F$36))),0)</f>
        <v>0</v>
      </c>
      <c r="AH207" s="20">
        <f>IF('respostes SINDIC'!AG207=1,(IF('respostes SINDIC'!$AS207=2021,variables!$E$37,IF('respostes SINDIC'!$AS207=2022,variables!$F$37))),0)</f>
        <v>0</v>
      </c>
      <c r="AI207" s="14">
        <f>IF('respostes SINDIC'!AH207=1,(IF('respostes SINDIC'!$AS207=2021,variables!$E$38,IF('respostes SINDIC'!$AS207=2022,variables!$F$38))),0)</f>
        <v>25</v>
      </c>
      <c r="AJ207" s="20">
        <f>IF('respostes SINDIC'!AI207=1,(IF('respostes SINDIC'!$AS207=2021,variables!$E$39,IF('respostes SINDIC'!$AS207=2022,variables!$F$39))),0)</f>
        <v>20</v>
      </c>
      <c r="AK207" s="14">
        <f>IF('respostes SINDIC'!AJ207=1,(IF('respostes SINDIC'!$AS207=2021,variables!$E$40,IF('respostes SINDIC'!$AS207=2022,variables!$F$40))),0)</f>
        <v>25</v>
      </c>
      <c r="AL207" s="8">
        <f>IF('respostes SINDIC'!AK207=0,(IF('respostes SINDIC'!$AS207=2021,variables!$E$41,IF('respostes SINDIC'!$AS207=2022,variables!$F$41))),0)</f>
        <v>20</v>
      </c>
      <c r="AM207" s="20">
        <f>IF('respostes SINDIC'!AL207=1,(IF('respostes SINDIC'!$AS207=2021,variables!$E$42,IF('respostes SINDIC'!$AS207=2022,variables!$F$42))),0)</f>
        <v>10</v>
      </c>
      <c r="AN207" s="11">
        <f>IF('respostes SINDIC'!AM207=1,(IF('respostes SINDIC'!$AS207=2021,variables!$E$43,IF('respostes SINDIC'!$AS207=2022,variables!$F$43))),0)</f>
        <v>0</v>
      </c>
      <c r="AO207" s="8">
        <f>IF('respostes SINDIC'!AN207=1,(IF('respostes SINDIC'!$AS207=2021,variables!$E$44,IF('respostes SINDIC'!$AS207=2022,variables!$F$44))),0)</f>
        <v>0</v>
      </c>
      <c r="AP207" s="8">
        <f>IF('respostes SINDIC'!AO207=1,(IF('respostes SINDIC'!$AS207=2021,variables!$E$45,IF('respostes SINDIC'!$AS207=2022,variables!$F$45))),0)</f>
        <v>0</v>
      </c>
      <c r="AQ207" s="20">
        <f>IF('respostes SINDIC'!AP207=1,(IF('respostes SINDIC'!$AS207=2021,variables!$E$46,IF('respostes SINDIC'!$AS207=2022,variables!$F$46))),0)</f>
        <v>0</v>
      </c>
      <c r="AT207">
        <v>2021</v>
      </c>
    </row>
    <row r="208" spans="1:46" x14ac:dyDescent="0.3">
      <c r="A208">
        <v>825150006</v>
      </c>
      <c r="B208" t="str">
        <f>VLOOKUP(A208,'ine i comarca'!$A$1:$H$367,6,0)</f>
        <v>Alt Penedès</v>
      </c>
      <c r="C208" t="s">
        <v>258</v>
      </c>
      <c r="D208" t="s">
        <v>41</v>
      </c>
      <c r="E208" t="s">
        <v>42</v>
      </c>
      <c r="F208" t="s">
        <v>43</v>
      </c>
      <c r="G208" s="8">
        <f>IF('respostes SINDIC'!F208=1,(IF('respostes SINDIC'!$AS208=2021,variables!$E$10,IF('respostes SINDIC'!$AS208=2022,variables!$F$10))),0)</f>
        <v>7.5</v>
      </c>
      <c r="H208" s="8">
        <f>IF('respostes SINDIC'!G208=1,(IF('respostes SINDIC'!$AS208=2021,variables!$E$11,IF('respostes SINDIC'!$AS208=2022,variables!$F$11))),0)</f>
        <v>0</v>
      </c>
      <c r="I208" s="14">
        <f>IF('respostes SINDIC'!H208=1,(IF('respostes SINDIC'!$AS208=2021,variables!$E$12,IF('respostes SINDIC'!$AS208=2022,variables!$F$12))),0)</f>
        <v>0</v>
      </c>
      <c r="J208" s="11">
        <f>IF('respostes SINDIC'!I208=1,(IF('respostes SINDIC'!$AS208=2021,variables!$E$13,IF('respostes SINDIC'!$AS208=2022,variables!$F$13))),0)</f>
        <v>2.5</v>
      </c>
      <c r="K208" s="11">
        <f>IF('respostes SINDIC'!J208=1,(IF('respostes SINDIC'!$AS208=2021,variables!$E$14,IF('respostes SINDIC'!$AS208=2022,variables!$F$14))),0)</f>
        <v>0</v>
      </c>
      <c r="L208" s="11">
        <f>IF('respostes SINDIC'!K208=1,(IF('respostes SINDIC'!$AS208=2021,variables!$E$15,IF('respostes SINDIC'!$AS208=2022,variables!$F$15))),0)</f>
        <v>0</v>
      </c>
      <c r="M208" s="11">
        <f>IF('respostes SINDIC'!L208=1,(IF('respostes SINDIC'!$AS208=2021,variables!$E$16,IF('respostes SINDIC'!$AS208=2022,variables!$F$16))),0)</f>
        <v>0</v>
      </c>
      <c r="N208" s="11">
        <f>IF('respostes SINDIC'!M208=1,(IF('respostes SINDIC'!$AS208=2021,variables!$E$17,IF('respostes SINDIC'!$AS208=2022,variables!$F$17))),0)</f>
        <v>0</v>
      </c>
      <c r="O208" s="11">
        <f>IF('respostes SINDIC'!N208="Dintre de termini",(IF('respostes SINDIC'!$AS208=2021,variables!$E$18,IF('respostes SINDIC'!$AS208=2022,variables!$F$18))),0)</f>
        <v>0</v>
      </c>
      <c r="P208" s="16">
        <f>IF('respostes SINDIC'!O208="Null",0,(IF('respostes SINDIC'!$AS208=2021,variables!$E$20,IF('respostes SINDIC'!$AS208=2022,variables!$F$20))))</f>
        <v>0</v>
      </c>
      <c r="Q208" s="16">
        <f>IF('respostes SINDIC'!P208=1,(IF('respostes SINDIC'!$AS208=2021,variables!$E$20,IF('respostes SINDIC'!$AS208=2022,variables!$F$20))),0)</f>
        <v>0</v>
      </c>
      <c r="R208" s="16">
        <f>IF('respostes SINDIC'!Q208=1,(IF('respostes SINDIC'!$AS208=2021,variables!$E$21,IF('respostes SINDIC'!$AS208=2022,variables!$F$21))),0)</f>
        <v>0</v>
      </c>
      <c r="S208" s="16">
        <f>IF('respostes SINDIC'!R208=1,(IF('respostes SINDIC'!$AS208=2021,variables!$E$22,IF('respostes SINDIC'!$AS208=2022,variables!$F$22))),0)</f>
        <v>0</v>
      </c>
      <c r="T208" s="11">
        <f>IF('respostes SINDIC'!S208=1,(IF('respostes SINDIC'!$AS208=2021,variables!$E$23,IF('respostes SINDIC'!$AS208=2022,variables!$F$23))),0)</f>
        <v>0</v>
      </c>
      <c r="U208" s="14">
        <f>IF('respostes SINDIC'!T208=1,(IF('respostes SINDIC'!$AS208=2021,variables!$E$24,IF('respostes SINDIC'!$AS208=2022,variables!$F$24))),0)</f>
        <v>0</v>
      </c>
      <c r="V208" s="8">
        <f>IF('respostes SINDIC'!U208=1,(IF('respostes SINDIC'!$AS208=2021,variables!$E$25,IF('respostes SINDIC'!$AS208=2022,variables!$F$25))),0)</f>
        <v>20</v>
      </c>
      <c r="W208" s="8">
        <f>IF('respostes SINDIC'!V208=1,(IF('respostes SINDIC'!$AS208=2021,variables!$E$26,IF('respostes SINDIC'!$AS208=2022,variables!$F$26))),0)</f>
        <v>5</v>
      </c>
      <c r="X208" s="8">
        <f>IF('respostes SINDIC'!W208=1,(IF('respostes SINDIC'!$AS208=2021,variables!$E$27,IF('respostes SINDIC'!$AS208=2022,variables!$F$27))),0)</f>
        <v>10</v>
      </c>
      <c r="Y208" s="11">
        <f>IF('respostes SINDIC'!X208=1,(IF('respostes SINDIC'!$AS208=2021,variables!$E$28,IF('respostes SINDIC'!$AS208=2022,variables!$F$28))),0)</f>
        <v>0</v>
      </c>
      <c r="Z208" s="11">
        <f>IF('respostes SINDIC'!Y208=1,(IF('respostes SINDIC'!$AS208=2021,variables!$E$29,IF('respostes SINDIC'!$AS208=2022,variables!$F$29))),0)</f>
        <v>0</v>
      </c>
      <c r="AA208" s="18">
        <f>IF('respostes SINDIC'!Z208=1,(IF('respostes SINDIC'!$AS208=2021,variables!$E$30,IF('respostes SINDIC'!$AS208=2022,variables!$F$30))),0)</f>
        <v>0</v>
      </c>
      <c r="AB208" s="18">
        <f>IF('respostes SINDIC'!AA208=1,(IF('respostes SINDIC'!$AS208=2021,variables!$E$31,IF('respostes SINDIC'!$AS208=2022,variables!$F$31))),0)</f>
        <v>0</v>
      </c>
      <c r="AC208" s="18">
        <f>IF('respostes SINDIC'!AB208=1,(IF('respostes SINDIC'!$AS208=2021,variables!$E$32,IF('respostes SINDIC'!$AS208=2022,variables!$F$32))),0)</f>
        <v>0</v>
      </c>
      <c r="AD208" s="18">
        <f>IF('respostes SINDIC'!AC208=1,(IF('respostes SINDIC'!$AS208=2021,variables!$E$33,IF('respostes SINDIC'!$AS208=2022,variables!$F$33))),0)</f>
        <v>0</v>
      </c>
      <c r="AE208" s="20">
        <f>IF('respostes SINDIC'!AD208=1,(IF('respostes SINDIC'!$AS208=2021,variables!$E$34,IF('respostes SINDIC'!$AS208=2022,variables!$F$34))),0)</f>
        <v>0</v>
      </c>
      <c r="AF208" s="20">
        <f>IF('respostes SINDIC'!AE208=1,(IF('respostes SINDIC'!$AS208=2021,variables!$E$35,IF('respostes SINDIC'!$AS208=2022,variables!$F$35))),0)</f>
        <v>0</v>
      </c>
      <c r="AG208" s="20">
        <f>IF('respostes SINDIC'!AF208=1,(IF('respostes SINDIC'!$AS208=2021,variables!$E$36,IF('respostes SINDIC'!$AS208=2022,variables!$F$36))),0)</f>
        <v>0</v>
      </c>
      <c r="AH208" s="20">
        <f>IF('respostes SINDIC'!AG208=1,(IF('respostes SINDIC'!$AS208=2021,variables!$E$37,IF('respostes SINDIC'!$AS208=2022,variables!$F$37))),0)</f>
        <v>0</v>
      </c>
      <c r="AI208" s="14">
        <f>IF('respostes SINDIC'!AH208=1,(IF('respostes SINDIC'!$AS208=2021,variables!$E$38,IF('respostes SINDIC'!$AS208=2022,variables!$F$38))),0)</f>
        <v>0</v>
      </c>
      <c r="AJ208" s="20">
        <f>IF('respostes SINDIC'!AI208=1,(IF('respostes SINDIC'!$AS208=2021,variables!$E$39,IF('respostes SINDIC'!$AS208=2022,variables!$F$39))),0)</f>
        <v>0</v>
      </c>
      <c r="AK208" s="14">
        <f>IF('respostes SINDIC'!AJ208=1,(IF('respostes SINDIC'!$AS208=2021,variables!$E$40,IF('respostes SINDIC'!$AS208=2022,variables!$F$40))),0)</f>
        <v>0</v>
      </c>
      <c r="AL208" s="8">
        <f>IF('respostes SINDIC'!AK208=0,(IF('respostes SINDIC'!$AS208=2021,variables!$E$41,IF('respostes SINDIC'!$AS208=2022,variables!$F$41))),0)</f>
        <v>0</v>
      </c>
      <c r="AM208" s="20">
        <f>IF('respostes SINDIC'!AL208=1,(IF('respostes SINDIC'!$AS208=2021,variables!$E$42,IF('respostes SINDIC'!$AS208=2022,variables!$F$42))),0)</f>
        <v>0</v>
      </c>
      <c r="AN208" s="11">
        <f>IF('respostes SINDIC'!AM208=1,(IF('respostes SINDIC'!$AS208=2021,variables!$E$43,IF('respostes SINDIC'!$AS208=2022,variables!$F$43))),0)</f>
        <v>0</v>
      </c>
      <c r="AO208" s="8">
        <f>IF('respostes SINDIC'!AN208=1,(IF('respostes SINDIC'!$AS208=2021,variables!$E$44,IF('respostes SINDIC'!$AS208=2022,variables!$F$44))),0)</f>
        <v>0</v>
      </c>
      <c r="AP208" s="8">
        <f>IF('respostes SINDIC'!AO208=1,(IF('respostes SINDIC'!$AS208=2021,variables!$E$45,IF('respostes SINDIC'!$AS208=2022,variables!$F$45))),0)</f>
        <v>0</v>
      </c>
      <c r="AQ208" s="20">
        <f>IF('respostes SINDIC'!AP208=1,(IF('respostes SINDIC'!$AS208=2021,variables!$E$46,IF('respostes SINDIC'!$AS208=2022,variables!$F$46))),0)</f>
        <v>0</v>
      </c>
      <c r="AT208">
        <v>2021</v>
      </c>
    </row>
    <row r="209" spans="1:46" x14ac:dyDescent="0.3">
      <c r="A209">
        <v>825410007</v>
      </c>
      <c r="B209" t="str">
        <f>VLOOKUP(A209,'ine i comarca'!$A$1:$H$367,6,0)</f>
        <v>Osona</v>
      </c>
      <c r="C209" t="s">
        <v>259</v>
      </c>
      <c r="D209" t="s">
        <v>41</v>
      </c>
      <c r="E209" t="s">
        <v>42</v>
      </c>
      <c r="F209" t="s">
        <v>48</v>
      </c>
      <c r="G209" s="8">
        <f>IF('respostes SINDIC'!F209=1,(IF('respostes SINDIC'!$AS209=2021,variables!$E$10,IF('respostes SINDIC'!$AS209=2022,variables!$F$10))),0)</f>
        <v>7.5</v>
      </c>
      <c r="H209" s="8">
        <f>IF('respostes SINDIC'!G209=1,(IF('respostes SINDIC'!$AS209=2021,variables!$E$11,IF('respostes SINDIC'!$AS209=2022,variables!$F$11))),0)</f>
        <v>7.5</v>
      </c>
      <c r="I209" s="14">
        <f>IF('respostes SINDIC'!H209=1,(IF('respostes SINDIC'!$AS209=2021,variables!$E$12,IF('respostes SINDIC'!$AS209=2022,variables!$F$12))),0)</f>
        <v>25</v>
      </c>
      <c r="J209" s="11">
        <f>IF('respostes SINDIC'!I209=1,(IF('respostes SINDIC'!$AS209=2021,variables!$E$13,IF('respostes SINDIC'!$AS209=2022,variables!$F$13))),0)</f>
        <v>2.5</v>
      </c>
      <c r="K209" s="11">
        <f>IF('respostes SINDIC'!J209=1,(IF('respostes SINDIC'!$AS209=2021,variables!$E$14,IF('respostes SINDIC'!$AS209=2022,variables!$F$14))),0)</f>
        <v>0</v>
      </c>
      <c r="L209" s="11">
        <f>IF('respostes SINDIC'!K209=1,(IF('respostes SINDIC'!$AS209=2021,variables!$E$15,IF('respostes SINDIC'!$AS209=2022,variables!$F$15))),0)</f>
        <v>0</v>
      </c>
      <c r="M209" s="11">
        <f>IF('respostes SINDIC'!L209=1,(IF('respostes SINDIC'!$AS209=2021,variables!$E$16,IF('respostes SINDIC'!$AS209=2022,variables!$F$16))),0)</f>
        <v>0</v>
      </c>
      <c r="N209" s="11">
        <f>IF('respostes SINDIC'!M209=1,(IF('respostes SINDIC'!$AS209=2021,variables!$E$17,IF('respostes SINDIC'!$AS209=2022,variables!$F$17))),0)</f>
        <v>0</v>
      </c>
      <c r="O209" s="11">
        <f>IF('respostes SINDIC'!N209="Dintre de termini",(IF('respostes SINDIC'!$AS209=2021,variables!$E$18,IF('respostes SINDIC'!$AS209=2022,variables!$F$18))),0)</f>
        <v>0</v>
      </c>
      <c r="P209" s="16">
        <f>IF('respostes SINDIC'!O209="Null",0,(IF('respostes SINDIC'!$AS209=2021,variables!$E$20,IF('respostes SINDIC'!$AS209=2022,variables!$F$20))))</f>
        <v>25</v>
      </c>
      <c r="Q209" s="16">
        <f>IF('respostes SINDIC'!P209=1,(IF('respostes SINDIC'!$AS209=2021,variables!$E$20,IF('respostes SINDIC'!$AS209=2022,variables!$F$20))),0)</f>
        <v>25</v>
      </c>
      <c r="R209" s="16">
        <f>IF('respostes SINDIC'!Q209=1,(IF('respostes SINDIC'!$AS209=2021,variables!$E$21,IF('respostes SINDIC'!$AS209=2022,variables!$F$21))),0)</f>
        <v>0</v>
      </c>
      <c r="S209" s="16">
        <f>IF('respostes SINDIC'!R209=1,(IF('respostes SINDIC'!$AS209=2021,variables!$E$22,IF('respostes SINDIC'!$AS209=2022,variables!$F$22))),0)</f>
        <v>0</v>
      </c>
      <c r="T209" s="11">
        <f>IF('respostes SINDIC'!S209=1,(IF('respostes SINDIC'!$AS209=2021,variables!$E$23,IF('respostes SINDIC'!$AS209=2022,variables!$F$23))),0)</f>
        <v>35</v>
      </c>
      <c r="U209" s="14">
        <f>IF('respostes SINDIC'!T209=1,(IF('respostes SINDIC'!$AS209=2021,variables!$E$24,IF('respostes SINDIC'!$AS209=2022,variables!$F$24))),0)</f>
        <v>25</v>
      </c>
      <c r="V209" s="8">
        <f>IF('respostes SINDIC'!U209=1,(IF('respostes SINDIC'!$AS209=2021,variables!$E$25,IF('respostes SINDIC'!$AS209=2022,variables!$F$25))),0)</f>
        <v>20</v>
      </c>
      <c r="W209" s="8">
        <f>IF('respostes SINDIC'!V209=1,(IF('respostes SINDIC'!$AS209=2021,variables!$E$26,IF('respostes SINDIC'!$AS209=2022,variables!$F$26))),0)</f>
        <v>5</v>
      </c>
      <c r="X209" s="8">
        <f>IF('respostes SINDIC'!W209=1,(IF('respostes SINDIC'!$AS209=2021,variables!$E$27,IF('respostes SINDIC'!$AS209=2022,variables!$F$27))),0)</f>
        <v>10</v>
      </c>
      <c r="Y209" s="11">
        <f>IF('respostes SINDIC'!X209=1,(IF('respostes SINDIC'!$AS209=2021,variables!$E$28,IF('respostes SINDIC'!$AS209=2022,variables!$F$28))),0)</f>
        <v>0</v>
      </c>
      <c r="Z209" s="11">
        <f>IF('respostes SINDIC'!Y209=1,(IF('respostes SINDIC'!$AS209=2021,variables!$E$29,IF('respostes SINDIC'!$AS209=2022,variables!$F$29))),0)</f>
        <v>30</v>
      </c>
      <c r="AA209" s="18">
        <f>IF('respostes SINDIC'!Z209=1,(IF('respostes SINDIC'!$AS209=2021,variables!$E$30,IF('respostes SINDIC'!$AS209=2022,variables!$F$30))),0)</f>
        <v>25</v>
      </c>
      <c r="AB209" s="18">
        <f>IF('respostes SINDIC'!AA209=1,(IF('respostes SINDIC'!$AS209=2021,variables!$E$31,IF('respostes SINDIC'!$AS209=2022,variables!$F$31))),0)</f>
        <v>0</v>
      </c>
      <c r="AC209" s="18">
        <f>IF('respostes SINDIC'!AB209=1,(IF('respostes SINDIC'!$AS209=2021,variables!$E$32,IF('respostes SINDIC'!$AS209=2022,variables!$F$32))),0)</f>
        <v>25</v>
      </c>
      <c r="AD209" s="18">
        <f>IF('respostes SINDIC'!AC209=1,(IF('respostes SINDIC'!$AS209=2021,variables!$E$33,IF('respostes SINDIC'!$AS209=2022,variables!$F$33))),0)</f>
        <v>0</v>
      </c>
      <c r="AE209" s="20">
        <f>IF('respostes SINDIC'!AD209=1,(IF('respostes SINDIC'!$AS209=2021,variables!$E$34,IF('respostes SINDIC'!$AS209=2022,variables!$F$34))),0)</f>
        <v>0</v>
      </c>
      <c r="AF209" s="20">
        <f>IF('respostes SINDIC'!AE209=1,(IF('respostes SINDIC'!$AS209=2021,variables!$E$35,IF('respostes SINDIC'!$AS209=2022,variables!$F$35))),0)</f>
        <v>0</v>
      </c>
      <c r="AG209" s="20">
        <f>IF('respostes SINDIC'!AF209=1,(IF('respostes SINDIC'!$AS209=2021,variables!$E$36,IF('respostes SINDIC'!$AS209=2022,variables!$F$36))),0)</f>
        <v>0</v>
      </c>
      <c r="AH209" s="20">
        <f>IF('respostes SINDIC'!AG209=1,(IF('respostes SINDIC'!$AS209=2021,variables!$E$37,IF('respostes SINDIC'!$AS209=2022,variables!$F$37))),0)</f>
        <v>0</v>
      </c>
      <c r="AI209" s="14">
        <f>IF('respostes SINDIC'!AH209=1,(IF('respostes SINDIC'!$AS209=2021,variables!$E$38,IF('respostes SINDIC'!$AS209=2022,variables!$F$38))),0)</f>
        <v>25</v>
      </c>
      <c r="AJ209" s="20">
        <f>IF('respostes SINDIC'!AI209=1,(IF('respostes SINDIC'!$AS209=2021,variables!$E$39,IF('respostes SINDIC'!$AS209=2022,variables!$F$39))),0)</f>
        <v>0</v>
      </c>
      <c r="AK209" s="14">
        <f>IF('respostes SINDIC'!AJ209=1,(IF('respostes SINDIC'!$AS209=2021,variables!$E$40,IF('respostes SINDIC'!$AS209=2022,variables!$F$40))),0)</f>
        <v>25</v>
      </c>
      <c r="AL209" s="8">
        <f>IF('respostes SINDIC'!AK209=0,(IF('respostes SINDIC'!$AS209=2021,variables!$E$41,IF('respostes SINDIC'!$AS209=2022,variables!$F$41))),0)</f>
        <v>0</v>
      </c>
      <c r="AM209" s="20">
        <f>IF('respostes SINDIC'!AL209=1,(IF('respostes SINDIC'!$AS209=2021,variables!$E$42,IF('respostes SINDIC'!$AS209=2022,variables!$F$42))),0)</f>
        <v>10</v>
      </c>
      <c r="AN209" s="11">
        <f>IF('respostes SINDIC'!AM209=1,(IF('respostes SINDIC'!$AS209=2021,variables!$E$43,IF('respostes SINDIC'!$AS209=2022,variables!$F$43))),0)</f>
        <v>0</v>
      </c>
      <c r="AO209" s="8">
        <f>IF('respostes SINDIC'!AN209=1,(IF('respostes SINDIC'!$AS209=2021,variables!$E$44,IF('respostes SINDIC'!$AS209=2022,variables!$F$44))),0)</f>
        <v>0</v>
      </c>
      <c r="AP209" s="8">
        <f>IF('respostes SINDIC'!AO209=1,(IF('respostes SINDIC'!$AS209=2021,variables!$E$45,IF('respostes SINDIC'!$AS209=2022,variables!$F$45))),0)</f>
        <v>0</v>
      </c>
      <c r="AQ209" s="20">
        <f>IF('respostes SINDIC'!AP209=1,(IF('respostes SINDIC'!$AS209=2021,variables!$E$46,IF('respostes SINDIC'!$AS209=2022,variables!$F$46))),0)</f>
        <v>0</v>
      </c>
      <c r="AT209">
        <v>2021</v>
      </c>
    </row>
    <row r="210" spans="1:46" x14ac:dyDescent="0.3">
      <c r="A210">
        <v>825670005</v>
      </c>
      <c r="B210" t="str">
        <f>VLOOKUP(A210,'ine i comarca'!$A$1:$H$367,6,0)</f>
        <v>Vallès Oriental</v>
      </c>
      <c r="C210" t="s">
        <v>260</v>
      </c>
      <c r="D210" t="s">
        <v>41</v>
      </c>
      <c r="E210" t="s">
        <v>42</v>
      </c>
      <c r="F210" t="s">
        <v>48</v>
      </c>
      <c r="G210" s="8">
        <f>IF('respostes SINDIC'!F210=1,(IF('respostes SINDIC'!$AS210=2021,variables!$E$10,IF('respostes SINDIC'!$AS210=2022,variables!$F$10))),0)</f>
        <v>7.5</v>
      </c>
      <c r="H210" s="8">
        <f>IF('respostes SINDIC'!G210=1,(IF('respostes SINDIC'!$AS210=2021,variables!$E$11,IF('respostes SINDIC'!$AS210=2022,variables!$F$11))),0)</f>
        <v>0</v>
      </c>
      <c r="I210" s="14">
        <f>IF('respostes SINDIC'!H210=1,(IF('respostes SINDIC'!$AS210=2021,variables!$E$12,IF('respostes SINDIC'!$AS210=2022,variables!$F$12))),0)</f>
        <v>25</v>
      </c>
      <c r="J210" s="11">
        <f>IF('respostes SINDIC'!I210=1,(IF('respostes SINDIC'!$AS210=2021,variables!$E$13,IF('respostes SINDIC'!$AS210=2022,variables!$F$13))),0)</f>
        <v>2.5</v>
      </c>
      <c r="K210" s="11">
        <f>IF('respostes SINDIC'!J210=1,(IF('respostes SINDIC'!$AS210=2021,variables!$E$14,IF('respostes SINDIC'!$AS210=2022,variables!$F$14))),0)</f>
        <v>0</v>
      </c>
      <c r="L210" s="11">
        <f>IF('respostes SINDIC'!K210=1,(IF('respostes SINDIC'!$AS210=2021,variables!$E$15,IF('respostes SINDIC'!$AS210=2022,variables!$F$15))),0)</f>
        <v>0</v>
      </c>
      <c r="M210" s="11">
        <f>IF('respostes SINDIC'!L210=1,(IF('respostes SINDIC'!$AS210=2021,variables!$E$16,IF('respostes SINDIC'!$AS210=2022,variables!$F$16))),0)</f>
        <v>0</v>
      </c>
      <c r="N210" s="11">
        <f>IF('respostes SINDIC'!M210=1,(IF('respostes SINDIC'!$AS210=2021,variables!$E$17,IF('respostes SINDIC'!$AS210=2022,variables!$F$17))),0)</f>
        <v>0</v>
      </c>
      <c r="O210" s="11">
        <f>IF('respostes SINDIC'!N210="Dintre de termini",(IF('respostes SINDIC'!$AS210=2021,variables!$E$18,IF('respostes SINDIC'!$AS210=2022,variables!$F$18))),0)</f>
        <v>0</v>
      </c>
      <c r="P210" s="16">
        <f>IF('respostes SINDIC'!O210="Null",0,(IF('respostes SINDIC'!$AS210=2021,variables!$E$20,IF('respostes SINDIC'!$AS210=2022,variables!$F$20))))</f>
        <v>25</v>
      </c>
      <c r="Q210" s="16">
        <f>IF('respostes SINDIC'!P210=1,(IF('respostes SINDIC'!$AS210=2021,variables!$E$20,IF('respostes SINDIC'!$AS210=2022,variables!$F$20))),0)</f>
        <v>25</v>
      </c>
      <c r="R210" s="16">
        <f>IF('respostes SINDIC'!Q210=1,(IF('respostes SINDIC'!$AS210=2021,variables!$E$21,IF('respostes SINDIC'!$AS210=2022,variables!$F$21))),0)</f>
        <v>0</v>
      </c>
      <c r="S210" s="16">
        <f>IF('respostes SINDIC'!R210=1,(IF('respostes SINDIC'!$AS210=2021,variables!$E$22,IF('respostes SINDIC'!$AS210=2022,variables!$F$22))),0)</f>
        <v>0</v>
      </c>
      <c r="T210" s="11">
        <f>IF('respostes SINDIC'!S210=1,(IF('respostes SINDIC'!$AS210=2021,variables!$E$23,IF('respostes SINDIC'!$AS210=2022,variables!$F$23))),0)</f>
        <v>35</v>
      </c>
      <c r="U210" s="14">
        <f>IF('respostes SINDIC'!T210=1,(IF('respostes SINDIC'!$AS210=2021,variables!$E$24,IF('respostes SINDIC'!$AS210=2022,variables!$F$24))),0)</f>
        <v>25</v>
      </c>
      <c r="V210" s="8">
        <f>IF('respostes SINDIC'!U210=1,(IF('respostes SINDIC'!$AS210=2021,variables!$E$25,IF('respostes SINDIC'!$AS210=2022,variables!$F$25))),0)</f>
        <v>20</v>
      </c>
      <c r="W210" s="8">
        <f>IF('respostes SINDIC'!V210=1,(IF('respostes SINDIC'!$AS210=2021,variables!$E$26,IF('respostes SINDIC'!$AS210=2022,variables!$F$26))),0)</f>
        <v>5</v>
      </c>
      <c r="X210" s="8">
        <f>IF('respostes SINDIC'!W210=1,(IF('respostes SINDIC'!$AS210=2021,variables!$E$27,IF('respostes SINDIC'!$AS210=2022,variables!$F$27))),0)</f>
        <v>10</v>
      </c>
      <c r="Y210" s="11">
        <f>IF('respostes SINDIC'!X210=1,(IF('respostes SINDIC'!$AS210=2021,variables!$E$28,IF('respostes SINDIC'!$AS210=2022,variables!$F$28))),0)</f>
        <v>0</v>
      </c>
      <c r="Z210" s="11">
        <f>IF('respostes SINDIC'!Y210=1,(IF('respostes SINDIC'!$AS210=2021,variables!$E$29,IF('respostes SINDIC'!$AS210=2022,variables!$F$29))),0)</f>
        <v>30</v>
      </c>
      <c r="AA210" s="18">
        <f>IF('respostes SINDIC'!Z210=1,(IF('respostes SINDIC'!$AS210=2021,variables!$E$30,IF('respostes SINDIC'!$AS210=2022,variables!$F$30))),0)</f>
        <v>25</v>
      </c>
      <c r="AB210" s="18">
        <f>IF('respostes SINDIC'!AA210=1,(IF('respostes SINDIC'!$AS210=2021,variables!$E$31,IF('respostes SINDIC'!$AS210=2022,variables!$F$31))),0)</f>
        <v>0</v>
      </c>
      <c r="AC210" s="18">
        <f>IF('respostes SINDIC'!AB210=1,(IF('respostes SINDIC'!$AS210=2021,variables!$E$32,IF('respostes SINDIC'!$AS210=2022,variables!$F$32))),0)</f>
        <v>25</v>
      </c>
      <c r="AD210" s="18">
        <f>IF('respostes SINDIC'!AC210=1,(IF('respostes SINDIC'!$AS210=2021,variables!$E$33,IF('respostes SINDIC'!$AS210=2022,variables!$F$33))),0)</f>
        <v>0</v>
      </c>
      <c r="AE210" s="20">
        <f>IF('respostes SINDIC'!AD210=1,(IF('respostes SINDIC'!$AS210=2021,variables!$E$34,IF('respostes SINDIC'!$AS210=2022,variables!$F$34))),0)</f>
        <v>0</v>
      </c>
      <c r="AF210" s="20">
        <f>IF('respostes SINDIC'!AE210=1,(IF('respostes SINDIC'!$AS210=2021,variables!$E$35,IF('respostes SINDIC'!$AS210=2022,variables!$F$35))),0)</f>
        <v>0</v>
      </c>
      <c r="AG210" s="20">
        <f>IF('respostes SINDIC'!AF210=1,(IF('respostes SINDIC'!$AS210=2021,variables!$E$36,IF('respostes SINDIC'!$AS210=2022,variables!$F$36))),0)</f>
        <v>0</v>
      </c>
      <c r="AH210" s="20">
        <f>IF('respostes SINDIC'!AG210=1,(IF('respostes SINDIC'!$AS210=2021,variables!$E$37,IF('respostes SINDIC'!$AS210=2022,variables!$F$37))),0)</f>
        <v>0</v>
      </c>
      <c r="AI210" s="14">
        <f>IF('respostes SINDIC'!AH210=1,(IF('respostes SINDIC'!$AS210=2021,variables!$E$38,IF('respostes SINDIC'!$AS210=2022,variables!$F$38))),0)</f>
        <v>25</v>
      </c>
      <c r="AJ210" s="20">
        <f>IF('respostes SINDIC'!AI210=1,(IF('respostes SINDIC'!$AS210=2021,variables!$E$39,IF('respostes SINDIC'!$AS210=2022,variables!$F$39))),0)</f>
        <v>20</v>
      </c>
      <c r="AK210" s="14">
        <f>IF('respostes SINDIC'!AJ210=1,(IF('respostes SINDIC'!$AS210=2021,variables!$E$40,IF('respostes SINDIC'!$AS210=2022,variables!$F$40))),0)</f>
        <v>25</v>
      </c>
      <c r="AL210" s="8">
        <f>IF('respostes SINDIC'!AK210=0,(IF('respostes SINDIC'!$AS210=2021,variables!$E$41,IF('respostes SINDIC'!$AS210=2022,variables!$F$41))),0)</f>
        <v>20</v>
      </c>
      <c r="AM210" s="20">
        <f>IF('respostes SINDIC'!AL210=1,(IF('respostes SINDIC'!$AS210=2021,variables!$E$42,IF('respostes SINDIC'!$AS210=2022,variables!$F$42))),0)</f>
        <v>10</v>
      </c>
      <c r="AN210" s="11">
        <f>IF('respostes SINDIC'!AM210=1,(IF('respostes SINDIC'!$AS210=2021,variables!$E$43,IF('respostes SINDIC'!$AS210=2022,variables!$F$43))),0)</f>
        <v>0</v>
      </c>
      <c r="AO210" s="8">
        <f>IF('respostes SINDIC'!AN210=1,(IF('respostes SINDIC'!$AS210=2021,variables!$E$44,IF('respostes SINDIC'!$AS210=2022,variables!$F$44))),0)</f>
        <v>0</v>
      </c>
      <c r="AP210" s="8">
        <f>IF('respostes SINDIC'!AO210=1,(IF('respostes SINDIC'!$AS210=2021,variables!$E$45,IF('respostes SINDIC'!$AS210=2022,variables!$F$45))),0)</f>
        <v>0</v>
      </c>
      <c r="AQ210" s="20">
        <f>IF('respostes SINDIC'!AP210=1,(IF('respostes SINDIC'!$AS210=2021,variables!$E$46,IF('respostes SINDIC'!$AS210=2022,variables!$F$46))),0)</f>
        <v>0</v>
      </c>
      <c r="AT210">
        <v>2021</v>
      </c>
    </row>
    <row r="211" spans="1:46" x14ac:dyDescent="0.3">
      <c r="A211">
        <v>825920002</v>
      </c>
      <c r="B211" t="str">
        <f>VLOOKUP(A211,'ine i comarca'!$A$1:$H$367,6,0)</f>
        <v>Vallès Oriental</v>
      </c>
      <c r="C211" t="s">
        <v>261</v>
      </c>
      <c r="D211" t="s">
        <v>41</v>
      </c>
      <c r="E211" t="s">
        <v>42</v>
      </c>
      <c r="F211" t="s">
        <v>43</v>
      </c>
      <c r="G211" s="8">
        <f>IF('respostes SINDIC'!F211=1,(IF('respostes SINDIC'!$AS211=2021,variables!$E$10,IF('respostes SINDIC'!$AS211=2022,variables!$F$10))),0)</f>
        <v>7.5</v>
      </c>
      <c r="H211" s="8">
        <f>IF('respostes SINDIC'!G211=1,(IF('respostes SINDIC'!$AS211=2021,variables!$E$11,IF('respostes SINDIC'!$AS211=2022,variables!$F$11))),0)</f>
        <v>7.5</v>
      </c>
      <c r="I211" s="14">
        <f>IF('respostes SINDIC'!H211=1,(IF('respostes SINDIC'!$AS211=2021,variables!$E$12,IF('respostes SINDIC'!$AS211=2022,variables!$F$12))),0)</f>
        <v>25</v>
      </c>
      <c r="J211" s="11">
        <f>IF('respostes SINDIC'!I211=1,(IF('respostes SINDIC'!$AS211=2021,variables!$E$13,IF('respostes SINDIC'!$AS211=2022,variables!$F$13))),0)</f>
        <v>2.5</v>
      </c>
      <c r="K211" s="11">
        <f>IF('respostes SINDIC'!J211=1,(IF('respostes SINDIC'!$AS211=2021,variables!$E$14,IF('respostes SINDIC'!$AS211=2022,variables!$F$14))),0)</f>
        <v>0</v>
      </c>
      <c r="L211" s="11">
        <f>IF('respostes SINDIC'!K211=1,(IF('respostes SINDIC'!$AS211=2021,variables!$E$15,IF('respostes SINDIC'!$AS211=2022,variables!$F$15))),0)</f>
        <v>0</v>
      </c>
      <c r="M211" s="11">
        <f>IF('respostes SINDIC'!L211=1,(IF('respostes SINDIC'!$AS211=2021,variables!$E$16,IF('respostes SINDIC'!$AS211=2022,variables!$F$16))),0)</f>
        <v>0</v>
      </c>
      <c r="N211" s="11">
        <f>IF('respostes SINDIC'!M211=1,(IF('respostes SINDIC'!$AS211=2021,variables!$E$17,IF('respostes SINDIC'!$AS211=2022,variables!$F$17))),0)</f>
        <v>0</v>
      </c>
      <c r="O211" s="11">
        <f>IF('respostes SINDIC'!N211="Dintre de termini",(IF('respostes SINDIC'!$AS211=2021,variables!$E$18,IF('respostes SINDIC'!$AS211=2022,variables!$F$18))),0)</f>
        <v>0</v>
      </c>
      <c r="P211" s="16">
        <f>IF('respostes SINDIC'!O211="Null",0,(IF('respostes SINDIC'!$AS211=2021,variables!$E$20,IF('respostes SINDIC'!$AS211=2022,variables!$F$20))))</f>
        <v>0</v>
      </c>
      <c r="Q211" s="16">
        <f>IF('respostes SINDIC'!P211=1,(IF('respostes SINDIC'!$AS211=2021,variables!$E$20,IF('respostes SINDIC'!$AS211=2022,variables!$F$20))),0)</f>
        <v>0</v>
      </c>
      <c r="R211" s="16">
        <f>IF('respostes SINDIC'!Q211=1,(IF('respostes SINDIC'!$AS211=2021,variables!$E$21,IF('respostes SINDIC'!$AS211=2022,variables!$F$21))),0)</f>
        <v>0</v>
      </c>
      <c r="S211" s="16">
        <f>IF('respostes SINDIC'!R211=1,(IF('respostes SINDIC'!$AS211=2021,variables!$E$22,IF('respostes SINDIC'!$AS211=2022,variables!$F$22))),0)</f>
        <v>0</v>
      </c>
      <c r="T211" s="11">
        <f>IF('respostes SINDIC'!S211=1,(IF('respostes SINDIC'!$AS211=2021,variables!$E$23,IF('respostes SINDIC'!$AS211=2022,variables!$F$23))),0)</f>
        <v>0</v>
      </c>
      <c r="U211" s="14">
        <f>IF('respostes SINDIC'!T211=1,(IF('respostes SINDIC'!$AS211=2021,variables!$E$24,IF('respostes SINDIC'!$AS211=2022,variables!$F$24))),0)</f>
        <v>0</v>
      </c>
      <c r="V211" s="8">
        <f>IF('respostes SINDIC'!U211=1,(IF('respostes SINDIC'!$AS211=2021,variables!$E$25,IF('respostes SINDIC'!$AS211=2022,variables!$F$25))),0)</f>
        <v>20</v>
      </c>
      <c r="W211" s="8">
        <f>IF('respostes SINDIC'!V211=1,(IF('respostes SINDIC'!$AS211=2021,variables!$E$26,IF('respostes SINDIC'!$AS211=2022,variables!$F$26))),0)</f>
        <v>5</v>
      </c>
      <c r="X211" s="8">
        <f>IF('respostes SINDIC'!W211=1,(IF('respostes SINDIC'!$AS211=2021,variables!$E$27,IF('respostes SINDIC'!$AS211=2022,variables!$F$27))),0)</f>
        <v>10</v>
      </c>
      <c r="Y211" s="11">
        <f>IF('respostes SINDIC'!X211=1,(IF('respostes SINDIC'!$AS211=2021,variables!$E$28,IF('respostes SINDIC'!$AS211=2022,variables!$F$28))),0)</f>
        <v>0</v>
      </c>
      <c r="Z211" s="11">
        <f>IF('respostes SINDIC'!Y211=1,(IF('respostes SINDIC'!$AS211=2021,variables!$E$29,IF('respostes SINDIC'!$AS211=2022,variables!$F$29))),0)</f>
        <v>0</v>
      </c>
      <c r="AA211" s="18">
        <f>IF('respostes SINDIC'!Z211=1,(IF('respostes SINDIC'!$AS211=2021,variables!$E$30,IF('respostes SINDIC'!$AS211=2022,variables!$F$30))),0)</f>
        <v>25</v>
      </c>
      <c r="AB211" s="18">
        <f>IF('respostes SINDIC'!AA211=1,(IF('respostes SINDIC'!$AS211=2021,variables!$E$31,IF('respostes SINDIC'!$AS211=2022,variables!$F$31))),0)</f>
        <v>0</v>
      </c>
      <c r="AC211" s="18">
        <f>IF('respostes SINDIC'!AB211=1,(IF('respostes SINDIC'!$AS211=2021,variables!$E$32,IF('respostes SINDIC'!$AS211=2022,variables!$F$32))),0)</f>
        <v>0</v>
      </c>
      <c r="AD211" s="18">
        <f>IF('respostes SINDIC'!AC211=1,(IF('respostes SINDIC'!$AS211=2021,variables!$E$33,IF('respostes SINDIC'!$AS211=2022,variables!$F$33))),0)</f>
        <v>0</v>
      </c>
      <c r="AE211" s="20">
        <f>IF('respostes SINDIC'!AD211=1,(IF('respostes SINDIC'!$AS211=2021,variables!$E$34,IF('respostes SINDIC'!$AS211=2022,variables!$F$34))),0)</f>
        <v>0</v>
      </c>
      <c r="AF211" s="20">
        <f>IF('respostes SINDIC'!AE211=1,(IF('respostes SINDIC'!$AS211=2021,variables!$E$35,IF('respostes SINDIC'!$AS211=2022,variables!$F$35))),0)</f>
        <v>0</v>
      </c>
      <c r="AG211" s="20">
        <f>IF('respostes SINDIC'!AF211=1,(IF('respostes SINDIC'!$AS211=2021,variables!$E$36,IF('respostes SINDIC'!$AS211=2022,variables!$F$36))),0)</f>
        <v>0</v>
      </c>
      <c r="AH211" s="20">
        <f>IF('respostes SINDIC'!AG211=1,(IF('respostes SINDIC'!$AS211=2021,variables!$E$37,IF('respostes SINDIC'!$AS211=2022,variables!$F$37))),0)</f>
        <v>0</v>
      </c>
      <c r="AI211" s="14">
        <f>IF('respostes SINDIC'!AH211=1,(IF('respostes SINDIC'!$AS211=2021,variables!$E$38,IF('respostes SINDIC'!$AS211=2022,variables!$F$38))),0)</f>
        <v>25</v>
      </c>
      <c r="AJ211" s="20">
        <f>IF('respostes SINDIC'!AI211=1,(IF('respostes SINDIC'!$AS211=2021,variables!$E$39,IF('respostes SINDIC'!$AS211=2022,variables!$F$39))),0)</f>
        <v>20</v>
      </c>
      <c r="AK211" s="14">
        <f>IF('respostes SINDIC'!AJ211=1,(IF('respostes SINDIC'!$AS211=2021,variables!$E$40,IF('respostes SINDIC'!$AS211=2022,variables!$F$40))),0)</f>
        <v>0</v>
      </c>
      <c r="AL211" s="8">
        <f>IF('respostes SINDIC'!AK211=0,(IF('respostes SINDIC'!$AS211=2021,variables!$E$41,IF('respostes SINDIC'!$AS211=2022,variables!$F$41))),0)</f>
        <v>0</v>
      </c>
      <c r="AM211" s="20">
        <f>IF('respostes SINDIC'!AL211=1,(IF('respostes SINDIC'!$AS211=2021,variables!$E$42,IF('respostes SINDIC'!$AS211=2022,variables!$F$42))),0)</f>
        <v>0</v>
      </c>
      <c r="AN211" s="11">
        <f>IF('respostes SINDIC'!AM211=1,(IF('respostes SINDIC'!$AS211=2021,variables!$E$43,IF('respostes SINDIC'!$AS211=2022,variables!$F$43))),0)</f>
        <v>0</v>
      </c>
      <c r="AO211" s="8">
        <f>IF('respostes SINDIC'!AN211=1,(IF('respostes SINDIC'!$AS211=2021,variables!$E$44,IF('respostes SINDIC'!$AS211=2022,variables!$F$44))),0)</f>
        <v>0</v>
      </c>
      <c r="AP211" s="8">
        <f>IF('respostes SINDIC'!AO211=1,(IF('respostes SINDIC'!$AS211=2021,variables!$E$45,IF('respostes SINDIC'!$AS211=2022,variables!$F$45))),0)</f>
        <v>0</v>
      </c>
      <c r="AQ211" s="20">
        <f>IF('respostes SINDIC'!AP211=1,(IF('respostes SINDIC'!$AS211=2021,variables!$E$46,IF('respostes SINDIC'!$AS211=2022,variables!$F$46))),0)</f>
        <v>0</v>
      </c>
      <c r="AT211">
        <v>2021</v>
      </c>
    </row>
    <row r="212" spans="1:46" x14ac:dyDescent="0.3">
      <c r="A212">
        <v>825890004</v>
      </c>
      <c r="B212" t="str">
        <f>VLOOKUP(A212,'ine i comarca'!$A$1:$H$367,6,0)</f>
        <v>Moianès</v>
      </c>
      <c r="C212" t="s">
        <v>262</v>
      </c>
      <c r="D212" t="s">
        <v>41</v>
      </c>
      <c r="E212" t="s">
        <v>42</v>
      </c>
      <c r="F212" t="s">
        <v>48</v>
      </c>
      <c r="G212" s="8">
        <f>IF('respostes SINDIC'!F212=1,(IF('respostes SINDIC'!$AS212=2021,variables!$E$10,IF('respostes SINDIC'!$AS212=2022,variables!$F$10))),0)</f>
        <v>7.5</v>
      </c>
      <c r="H212" s="8">
        <f>IF('respostes SINDIC'!G212=1,(IF('respostes SINDIC'!$AS212=2021,variables!$E$11,IF('respostes SINDIC'!$AS212=2022,variables!$F$11))),0)</f>
        <v>7.5</v>
      </c>
      <c r="I212" s="14">
        <f>IF('respostes SINDIC'!H212=1,(IF('respostes SINDIC'!$AS212=2021,variables!$E$12,IF('respostes SINDIC'!$AS212=2022,variables!$F$12))),0)</f>
        <v>25</v>
      </c>
      <c r="J212" s="11">
        <f>IF('respostes SINDIC'!I212=1,(IF('respostes SINDIC'!$AS212=2021,variables!$E$13,IF('respostes SINDIC'!$AS212=2022,variables!$F$13))),0)</f>
        <v>2.5</v>
      </c>
      <c r="K212" s="11">
        <f>IF('respostes SINDIC'!J212=1,(IF('respostes SINDIC'!$AS212=2021,variables!$E$14,IF('respostes SINDIC'!$AS212=2022,variables!$F$14))),0)</f>
        <v>0</v>
      </c>
      <c r="L212" s="11">
        <f>IF('respostes SINDIC'!K212=1,(IF('respostes SINDIC'!$AS212=2021,variables!$E$15,IF('respostes SINDIC'!$AS212=2022,variables!$F$15))),0)</f>
        <v>0</v>
      </c>
      <c r="M212" s="11">
        <f>IF('respostes SINDIC'!L212=1,(IF('respostes SINDIC'!$AS212=2021,variables!$E$16,IF('respostes SINDIC'!$AS212=2022,variables!$F$16))),0)</f>
        <v>0</v>
      </c>
      <c r="N212" s="11">
        <f>IF('respostes SINDIC'!M212=1,(IF('respostes SINDIC'!$AS212=2021,variables!$E$17,IF('respostes SINDIC'!$AS212=2022,variables!$F$17))),0)</f>
        <v>0</v>
      </c>
      <c r="O212" s="11">
        <f>IF('respostes SINDIC'!N212="Dintre de termini",(IF('respostes SINDIC'!$AS212=2021,variables!$E$18,IF('respostes SINDIC'!$AS212=2022,variables!$F$18))),0)</f>
        <v>0</v>
      </c>
      <c r="P212" s="16">
        <f>IF('respostes SINDIC'!O212="Null",0,(IF('respostes SINDIC'!$AS212=2021,variables!$E$20,IF('respostes SINDIC'!$AS212=2022,variables!$F$20))))</f>
        <v>25</v>
      </c>
      <c r="Q212" s="16">
        <f>IF('respostes SINDIC'!P212=1,(IF('respostes SINDIC'!$AS212=2021,variables!$E$20,IF('respostes SINDIC'!$AS212=2022,variables!$F$20))),0)</f>
        <v>0</v>
      </c>
      <c r="R212" s="16">
        <f>IF('respostes SINDIC'!Q212=1,(IF('respostes SINDIC'!$AS212=2021,variables!$E$21,IF('respostes SINDIC'!$AS212=2022,variables!$F$21))),0)</f>
        <v>0</v>
      </c>
      <c r="S212" s="16">
        <f>IF('respostes SINDIC'!R212=1,(IF('respostes SINDIC'!$AS212=2021,variables!$E$22,IF('respostes SINDIC'!$AS212=2022,variables!$F$22))),0)</f>
        <v>0</v>
      </c>
      <c r="T212" s="11">
        <f>IF('respostes SINDIC'!S212=1,(IF('respostes SINDIC'!$AS212=2021,variables!$E$23,IF('respostes SINDIC'!$AS212=2022,variables!$F$23))),0)</f>
        <v>35</v>
      </c>
      <c r="U212" s="14">
        <f>IF('respostes SINDIC'!T212=1,(IF('respostes SINDIC'!$AS212=2021,variables!$E$24,IF('respostes SINDIC'!$AS212=2022,variables!$F$24))),0)</f>
        <v>25</v>
      </c>
      <c r="V212" s="8">
        <f>IF('respostes SINDIC'!U212=1,(IF('respostes SINDIC'!$AS212=2021,variables!$E$25,IF('respostes SINDIC'!$AS212=2022,variables!$F$25))),0)</f>
        <v>0</v>
      </c>
      <c r="W212" s="8">
        <f>IF('respostes SINDIC'!V212=1,(IF('respostes SINDIC'!$AS212=2021,variables!$E$26,IF('respostes SINDIC'!$AS212=2022,variables!$F$26))),0)</f>
        <v>5</v>
      </c>
      <c r="X212" s="8">
        <f>IF('respostes SINDIC'!W212=1,(IF('respostes SINDIC'!$AS212=2021,variables!$E$27,IF('respostes SINDIC'!$AS212=2022,variables!$F$27))),0)</f>
        <v>10</v>
      </c>
      <c r="Y212" s="11">
        <f>IF('respostes SINDIC'!X212=1,(IF('respostes SINDIC'!$AS212=2021,variables!$E$28,IF('respostes SINDIC'!$AS212=2022,variables!$F$28))),0)</f>
        <v>0</v>
      </c>
      <c r="Z212" s="11">
        <f>IF('respostes SINDIC'!Y212=1,(IF('respostes SINDIC'!$AS212=2021,variables!$E$29,IF('respostes SINDIC'!$AS212=2022,variables!$F$29))),0)</f>
        <v>30</v>
      </c>
      <c r="AA212" s="18">
        <f>IF('respostes SINDIC'!Z212=1,(IF('respostes SINDIC'!$AS212=2021,variables!$E$30,IF('respostes SINDIC'!$AS212=2022,variables!$F$30))),0)</f>
        <v>25</v>
      </c>
      <c r="AB212" s="18">
        <f>IF('respostes SINDIC'!AA212=1,(IF('respostes SINDIC'!$AS212=2021,variables!$E$31,IF('respostes SINDIC'!$AS212=2022,variables!$F$31))),0)</f>
        <v>0</v>
      </c>
      <c r="AC212" s="18">
        <f>IF('respostes SINDIC'!AB212=1,(IF('respostes SINDIC'!$AS212=2021,variables!$E$32,IF('respostes SINDIC'!$AS212=2022,variables!$F$32))),0)</f>
        <v>0</v>
      </c>
      <c r="AD212" s="18">
        <f>IF('respostes SINDIC'!AC212=1,(IF('respostes SINDIC'!$AS212=2021,variables!$E$33,IF('respostes SINDIC'!$AS212=2022,variables!$F$33))),0)</f>
        <v>0</v>
      </c>
      <c r="AE212" s="20">
        <f>IF('respostes SINDIC'!AD212=1,(IF('respostes SINDIC'!$AS212=2021,variables!$E$34,IF('respostes SINDIC'!$AS212=2022,variables!$F$34))),0)</f>
        <v>0</v>
      </c>
      <c r="AF212" s="20">
        <f>IF('respostes SINDIC'!AE212=1,(IF('respostes SINDIC'!$AS212=2021,variables!$E$35,IF('respostes SINDIC'!$AS212=2022,variables!$F$35))),0)</f>
        <v>0</v>
      </c>
      <c r="AG212" s="20">
        <f>IF('respostes SINDIC'!AF212=1,(IF('respostes SINDIC'!$AS212=2021,variables!$E$36,IF('respostes SINDIC'!$AS212=2022,variables!$F$36))),0)</f>
        <v>0</v>
      </c>
      <c r="AH212" s="20">
        <f>IF('respostes SINDIC'!AG212=1,(IF('respostes SINDIC'!$AS212=2021,variables!$E$37,IF('respostes SINDIC'!$AS212=2022,variables!$F$37))),0)</f>
        <v>0</v>
      </c>
      <c r="AI212" s="14">
        <f>IF('respostes SINDIC'!AH212=1,(IF('respostes SINDIC'!$AS212=2021,variables!$E$38,IF('respostes SINDIC'!$AS212=2022,variables!$F$38))),0)</f>
        <v>25</v>
      </c>
      <c r="AJ212" s="20">
        <f>IF('respostes SINDIC'!AI212=1,(IF('respostes SINDIC'!$AS212=2021,variables!$E$39,IF('respostes SINDIC'!$AS212=2022,variables!$F$39))),0)</f>
        <v>0</v>
      </c>
      <c r="AK212" s="14">
        <f>IF('respostes SINDIC'!AJ212=1,(IF('respostes SINDIC'!$AS212=2021,variables!$E$40,IF('respostes SINDIC'!$AS212=2022,variables!$F$40))),0)</f>
        <v>25</v>
      </c>
      <c r="AL212" s="8">
        <f>IF('respostes SINDIC'!AK212=0,(IF('respostes SINDIC'!$AS212=2021,variables!$E$41,IF('respostes SINDIC'!$AS212=2022,variables!$F$41))),0)</f>
        <v>0</v>
      </c>
      <c r="AM212" s="20">
        <f>IF('respostes SINDIC'!AL212=1,(IF('respostes SINDIC'!$AS212=2021,variables!$E$42,IF('respostes SINDIC'!$AS212=2022,variables!$F$42))),0)</f>
        <v>10</v>
      </c>
      <c r="AN212" s="11">
        <f>IF('respostes SINDIC'!AM212=1,(IF('respostes SINDIC'!$AS212=2021,variables!$E$43,IF('respostes SINDIC'!$AS212=2022,variables!$F$43))),0)</f>
        <v>0</v>
      </c>
      <c r="AO212" s="8">
        <f>IF('respostes SINDIC'!AN212=1,(IF('respostes SINDIC'!$AS212=2021,variables!$E$44,IF('respostes SINDIC'!$AS212=2022,variables!$F$44))),0)</f>
        <v>0</v>
      </c>
      <c r="AP212" s="8">
        <f>IF('respostes SINDIC'!AO212=1,(IF('respostes SINDIC'!$AS212=2021,variables!$E$45,IF('respostes SINDIC'!$AS212=2022,variables!$F$45))),0)</f>
        <v>0</v>
      </c>
      <c r="AQ212" s="20">
        <f>IF('respostes SINDIC'!AP212=1,(IF('respostes SINDIC'!$AS212=2021,variables!$E$46,IF('respostes SINDIC'!$AS212=2022,variables!$F$46))),0)</f>
        <v>0</v>
      </c>
      <c r="AT212">
        <v>2021</v>
      </c>
    </row>
    <row r="213" spans="1:46" x14ac:dyDescent="0.3">
      <c r="A213">
        <v>826060009</v>
      </c>
      <c r="B213" t="str">
        <f>VLOOKUP(A213,'ine i comarca'!$A$1:$H$367,6,0)</f>
        <v>Vallès Occidental</v>
      </c>
      <c r="C213" t="s">
        <v>263</v>
      </c>
      <c r="D213" t="s">
        <v>41</v>
      </c>
      <c r="E213" t="s">
        <v>42</v>
      </c>
      <c r="F213" t="s">
        <v>68</v>
      </c>
      <c r="G213" s="8">
        <f>IF('respostes SINDIC'!F213=1,(IF('respostes SINDIC'!$AS213=2021,variables!$E$10,IF('respostes SINDIC'!$AS213=2022,variables!$F$10))),0)</f>
        <v>7.5</v>
      </c>
      <c r="H213" s="8">
        <f>IF('respostes SINDIC'!G213=1,(IF('respostes SINDIC'!$AS213=2021,variables!$E$11,IF('respostes SINDIC'!$AS213=2022,variables!$F$11))),0)</f>
        <v>7.5</v>
      </c>
      <c r="I213" s="14">
        <f>IF('respostes SINDIC'!H213=1,(IF('respostes SINDIC'!$AS213=2021,variables!$E$12,IF('respostes SINDIC'!$AS213=2022,variables!$F$12))),0)</f>
        <v>25</v>
      </c>
      <c r="J213" s="11">
        <f>IF('respostes SINDIC'!I213=1,(IF('respostes SINDIC'!$AS213=2021,variables!$E$13,IF('respostes SINDIC'!$AS213=2022,variables!$F$13))),0)</f>
        <v>2.5</v>
      </c>
      <c r="K213" s="11">
        <f>IF('respostes SINDIC'!J213=1,(IF('respostes SINDIC'!$AS213=2021,variables!$E$14,IF('respostes SINDIC'!$AS213=2022,variables!$F$14))),0)</f>
        <v>2.5</v>
      </c>
      <c r="L213" s="11">
        <f>IF('respostes SINDIC'!K213=1,(IF('respostes SINDIC'!$AS213=2021,variables!$E$15,IF('respostes SINDIC'!$AS213=2022,variables!$F$15))),0)</f>
        <v>2.5</v>
      </c>
      <c r="M213" s="11">
        <f>IF('respostes SINDIC'!L213=1,(IF('respostes SINDIC'!$AS213=2021,variables!$E$16,IF('respostes SINDIC'!$AS213=2022,variables!$F$16))),0)</f>
        <v>2.5</v>
      </c>
      <c r="N213" s="11">
        <f>IF('respostes SINDIC'!M213=1,(IF('respostes SINDIC'!$AS213=2021,variables!$E$17,IF('respostes SINDIC'!$AS213=2022,variables!$F$17))),0)</f>
        <v>2.5</v>
      </c>
      <c r="O213" s="11">
        <f>IF('respostes SINDIC'!N213="Dintre de termini",(IF('respostes SINDIC'!$AS213=2021,variables!$E$18,IF('respostes SINDIC'!$AS213=2022,variables!$F$18))),0)</f>
        <v>0</v>
      </c>
      <c r="P213" s="16">
        <f>IF('respostes SINDIC'!O213="Null",0,(IF('respostes SINDIC'!$AS213=2021,variables!$E$20,IF('respostes SINDIC'!$AS213=2022,variables!$F$20))))</f>
        <v>25</v>
      </c>
      <c r="Q213" s="16">
        <f>IF('respostes SINDIC'!P213=1,(IF('respostes SINDIC'!$AS213=2021,variables!$E$20,IF('respostes SINDIC'!$AS213=2022,variables!$F$20))),0)</f>
        <v>25</v>
      </c>
      <c r="R213" s="16">
        <f>IF('respostes SINDIC'!Q213=1,(IF('respostes SINDIC'!$AS213=2021,variables!$E$21,IF('respostes SINDIC'!$AS213=2022,variables!$F$21))),0)</f>
        <v>25</v>
      </c>
      <c r="S213" s="16">
        <f>IF('respostes SINDIC'!R213=1,(IF('respostes SINDIC'!$AS213=2021,variables!$E$22,IF('respostes SINDIC'!$AS213=2022,variables!$F$22))),0)</f>
        <v>25</v>
      </c>
      <c r="T213" s="11">
        <f>IF('respostes SINDIC'!S213=1,(IF('respostes SINDIC'!$AS213=2021,variables!$E$23,IF('respostes SINDIC'!$AS213=2022,variables!$F$23))),0)</f>
        <v>35</v>
      </c>
      <c r="U213" s="14">
        <f>IF('respostes SINDIC'!T213=1,(IF('respostes SINDIC'!$AS213=2021,variables!$E$24,IF('respostes SINDIC'!$AS213=2022,variables!$F$24))),0)</f>
        <v>25</v>
      </c>
      <c r="V213" s="8">
        <f>IF('respostes SINDIC'!U213=1,(IF('respostes SINDIC'!$AS213=2021,variables!$E$25,IF('respostes SINDIC'!$AS213=2022,variables!$F$25))),0)</f>
        <v>0</v>
      </c>
      <c r="W213" s="8">
        <f>IF('respostes SINDIC'!V213=1,(IF('respostes SINDIC'!$AS213=2021,variables!$E$26,IF('respostes SINDIC'!$AS213=2022,variables!$F$26))),0)</f>
        <v>5</v>
      </c>
      <c r="X213" s="8">
        <f>IF('respostes SINDIC'!W213=1,(IF('respostes SINDIC'!$AS213=2021,variables!$E$27,IF('respostes SINDIC'!$AS213=2022,variables!$F$27))),0)</f>
        <v>10</v>
      </c>
      <c r="Y213" s="11">
        <f>IF('respostes SINDIC'!X213=1,(IF('respostes SINDIC'!$AS213=2021,variables!$E$28,IF('respostes SINDIC'!$AS213=2022,variables!$F$28))),0)</f>
        <v>2.5</v>
      </c>
      <c r="Z213" s="11">
        <f>IF('respostes SINDIC'!Y213=1,(IF('respostes SINDIC'!$AS213=2021,variables!$E$29,IF('respostes SINDIC'!$AS213=2022,variables!$F$29))),0)</f>
        <v>30</v>
      </c>
      <c r="AA213" s="18">
        <f>IF('respostes SINDIC'!Z213=1,(IF('respostes SINDIC'!$AS213=2021,variables!$E$30,IF('respostes SINDIC'!$AS213=2022,variables!$F$30))),0)</f>
        <v>0</v>
      </c>
      <c r="AB213" s="18">
        <f>IF('respostes SINDIC'!AA213=1,(IF('respostes SINDIC'!$AS213=2021,variables!$E$31,IF('respostes SINDIC'!$AS213=2022,variables!$F$31))),0)</f>
        <v>25</v>
      </c>
      <c r="AC213" s="18">
        <f>IF('respostes SINDIC'!AB213=1,(IF('respostes SINDIC'!$AS213=2021,variables!$E$32,IF('respostes SINDIC'!$AS213=2022,variables!$F$32))),0)</f>
        <v>25</v>
      </c>
      <c r="AD213" s="18">
        <f>IF('respostes SINDIC'!AC213=1,(IF('respostes SINDIC'!$AS213=2021,variables!$E$33,IF('respostes SINDIC'!$AS213=2022,variables!$F$33))),0)</f>
        <v>0</v>
      </c>
      <c r="AE213" s="20">
        <f>IF('respostes SINDIC'!AD213=1,(IF('respostes SINDIC'!$AS213=2021,variables!$E$34,IF('respostes SINDIC'!$AS213=2022,variables!$F$34))),0)</f>
        <v>0</v>
      </c>
      <c r="AF213" s="20">
        <f>IF('respostes SINDIC'!AE213=1,(IF('respostes SINDIC'!$AS213=2021,variables!$E$35,IF('respostes SINDIC'!$AS213=2022,variables!$F$35))),0)</f>
        <v>0</v>
      </c>
      <c r="AG213" s="20">
        <f>IF('respostes SINDIC'!AF213=1,(IF('respostes SINDIC'!$AS213=2021,variables!$E$36,IF('respostes SINDIC'!$AS213=2022,variables!$F$36))),0)</f>
        <v>0</v>
      </c>
      <c r="AH213" s="20">
        <f>IF('respostes SINDIC'!AG213=1,(IF('respostes SINDIC'!$AS213=2021,variables!$E$37,IF('respostes SINDIC'!$AS213=2022,variables!$F$37))),0)</f>
        <v>0</v>
      </c>
      <c r="AI213" s="14">
        <f>IF('respostes SINDIC'!AH213=1,(IF('respostes SINDIC'!$AS213=2021,variables!$E$38,IF('respostes SINDIC'!$AS213=2022,variables!$F$38))),0)</f>
        <v>25</v>
      </c>
      <c r="AJ213" s="20">
        <f>IF('respostes SINDIC'!AI213=1,(IF('respostes SINDIC'!$AS213=2021,variables!$E$39,IF('respostes SINDIC'!$AS213=2022,variables!$F$39))),0)</f>
        <v>20</v>
      </c>
      <c r="AK213" s="14">
        <f>IF('respostes SINDIC'!AJ213=1,(IF('respostes SINDIC'!$AS213=2021,variables!$E$40,IF('respostes SINDIC'!$AS213=2022,variables!$F$40))),0)</f>
        <v>25</v>
      </c>
      <c r="AL213" s="8">
        <f>IF('respostes SINDIC'!AK213=0,(IF('respostes SINDIC'!$AS213=2021,variables!$E$41,IF('respostes SINDIC'!$AS213=2022,variables!$F$41))),0)</f>
        <v>20</v>
      </c>
      <c r="AM213" s="20">
        <f>IF('respostes SINDIC'!AL213=1,(IF('respostes SINDIC'!$AS213=2021,variables!$E$42,IF('respostes SINDIC'!$AS213=2022,variables!$F$42))),0)</f>
        <v>10</v>
      </c>
      <c r="AN213" s="11">
        <f>IF('respostes SINDIC'!AM213=1,(IF('respostes SINDIC'!$AS213=2021,variables!$E$43,IF('respostes SINDIC'!$AS213=2022,variables!$F$43))),0)</f>
        <v>0</v>
      </c>
      <c r="AO213" s="8">
        <f>IF('respostes SINDIC'!AN213=1,(IF('respostes SINDIC'!$AS213=2021,variables!$E$44,IF('respostes SINDIC'!$AS213=2022,variables!$F$44))),0)</f>
        <v>10</v>
      </c>
      <c r="AP213" s="8">
        <f>IF('respostes SINDIC'!AO213=1,(IF('respostes SINDIC'!$AS213=2021,variables!$E$45,IF('respostes SINDIC'!$AS213=2022,variables!$F$45))),0)</f>
        <v>20</v>
      </c>
      <c r="AQ213" s="20">
        <f>IF('respostes SINDIC'!AP213=1,(IF('respostes SINDIC'!$AS213=2021,variables!$E$46,IF('respostes SINDIC'!$AS213=2022,variables!$F$46))),0)</f>
        <v>0</v>
      </c>
      <c r="AT213">
        <v>2021</v>
      </c>
    </row>
    <row r="214" spans="1:46" x14ac:dyDescent="0.3">
      <c r="A214">
        <v>826130008</v>
      </c>
      <c r="B214" t="str">
        <f>VLOOKUP(A214,'ine i comarca'!$A$1:$H$367,6,0)</f>
        <v>Maresme</v>
      </c>
      <c r="C214" t="s">
        <v>264</v>
      </c>
      <c r="D214" t="s">
        <v>41</v>
      </c>
      <c r="E214" t="s">
        <v>42</v>
      </c>
      <c r="F214" t="s">
        <v>48</v>
      </c>
      <c r="G214" s="8">
        <f>IF('respostes SINDIC'!F214=1,(IF('respostes SINDIC'!$AS214=2021,variables!$E$10,IF('respostes SINDIC'!$AS214=2022,variables!$F$10))),0)</f>
        <v>7.5</v>
      </c>
      <c r="H214" s="8">
        <f>IF('respostes SINDIC'!G214=1,(IF('respostes SINDIC'!$AS214=2021,variables!$E$11,IF('respostes SINDIC'!$AS214=2022,variables!$F$11))),0)</f>
        <v>7.5</v>
      </c>
      <c r="I214" s="14">
        <f>IF('respostes SINDIC'!H214=1,(IF('respostes SINDIC'!$AS214=2021,variables!$E$12,IF('respostes SINDIC'!$AS214=2022,variables!$F$12))),0)</f>
        <v>25</v>
      </c>
      <c r="J214" s="11">
        <f>IF('respostes SINDIC'!I214=1,(IF('respostes SINDIC'!$AS214=2021,variables!$E$13,IF('respostes SINDIC'!$AS214=2022,variables!$F$13))),0)</f>
        <v>2.5</v>
      </c>
      <c r="K214" s="11">
        <f>IF('respostes SINDIC'!J214=1,(IF('respostes SINDIC'!$AS214=2021,variables!$E$14,IF('respostes SINDIC'!$AS214=2022,variables!$F$14))),0)</f>
        <v>0</v>
      </c>
      <c r="L214" s="11">
        <f>IF('respostes SINDIC'!K214=1,(IF('respostes SINDIC'!$AS214=2021,variables!$E$15,IF('respostes SINDIC'!$AS214=2022,variables!$F$15))),0)</f>
        <v>0</v>
      </c>
      <c r="M214" s="11">
        <f>IF('respostes SINDIC'!L214=1,(IF('respostes SINDIC'!$AS214=2021,variables!$E$16,IF('respostes SINDIC'!$AS214=2022,variables!$F$16))),0)</f>
        <v>0</v>
      </c>
      <c r="N214" s="11">
        <f>IF('respostes SINDIC'!M214=1,(IF('respostes SINDIC'!$AS214=2021,variables!$E$17,IF('respostes SINDIC'!$AS214=2022,variables!$F$17))),0)</f>
        <v>0</v>
      </c>
      <c r="O214" s="11">
        <f>IF('respostes SINDIC'!N214="Dintre de termini",(IF('respostes SINDIC'!$AS214=2021,variables!$E$18,IF('respostes SINDIC'!$AS214=2022,variables!$F$18))),0)</f>
        <v>0</v>
      </c>
      <c r="P214" s="16">
        <f>IF('respostes SINDIC'!O214="Null",0,(IF('respostes SINDIC'!$AS214=2021,variables!$E$20,IF('respostes SINDIC'!$AS214=2022,variables!$F$20))))</f>
        <v>25</v>
      </c>
      <c r="Q214" s="16">
        <f>IF('respostes SINDIC'!P214=1,(IF('respostes SINDIC'!$AS214=2021,variables!$E$20,IF('respostes SINDIC'!$AS214=2022,variables!$F$20))),0)</f>
        <v>25</v>
      </c>
      <c r="R214" s="16">
        <f>IF('respostes SINDIC'!Q214=1,(IF('respostes SINDIC'!$AS214=2021,variables!$E$21,IF('respostes SINDIC'!$AS214=2022,variables!$F$21))),0)</f>
        <v>0</v>
      </c>
      <c r="S214" s="16">
        <f>IF('respostes SINDIC'!R214=1,(IF('respostes SINDIC'!$AS214=2021,variables!$E$22,IF('respostes SINDIC'!$AS214=2022,variables!$F$22))),0)</f>
        <v>0</v>
      </c>
      <c r="T214" s="11">
        <f>IF('respostes SINDIC'!S214=1,(IF('respostes SINDIC'!$AS214=2021,variables!$E$23,IF('respostes SINDIC'!$AS214=2022,variables!$F$23))),0)</f>
        <v>35</v>
      </c>
      <c r="U214" s="14">
        <f>IF('respostes SINDIC'!T214=1,(IF('respostes SINDIC'!$AS214=2021,variables!$E$24,IF('respostes SINDIC'!$AS214=2022,variables!$F$24))),0)</f>
        <v>25</v>
      </c>
      <c r="V214" s="8">
        <f>IF('respostes SINDIC'!U214=1,(IF('respostes SINDIC'!$AS214=2021,variables!$E$25,IF('respostes SINDIC'!$AS214=2022,variables!$F$25))),0)</f>
        <v>20</v>
      </c>
      <c r="W214" s="8">
        <f>IF('respostes SINDIC'!V214=1,(IF('respostes SINDIC'!$AS214=2021,variables!$E$26,IF('respostes SINDIC'!$AS214=2022,variables!$F$26))),0)</f>
        <v>5</v>
      </c>
      <c r="X214" s="8">
        <f>IF('respostes SINDIC'!W214=1,(IF('respostes SINDIC'!$AS214=2021,variables!$E$27,IF('respostes SINDIC'!$AS214=2022,variables!$F$27))),0)</f>
        <v>10</v>
      </c>
      <c r="Y214" s="11">
        <f>IF('respostes SINDIC'!X214=1,(IF('respostes SINDIC'!$AS214=2021,variables!$E$28,IF('respostes SINDIC'!$AS214=2022,variables!$F$28))),0)</f>
        <v>0</v>
      </c>
      <c r="Z214" s="11">
        <f>IF('respostes SINDIC'!Y214=1,(IF('respostes SINDIC'!$AS214=2021,variables!$E$29,IF('respostes SINDIC'!$AS214=2022,variables!$F$29))),0)</f>
        <v>30</v>
      </c>
      <c r="AA214" s="18">
        <f>IF('respostes SINDIC'!Z214=1,(IF('respostes SINDIC'!$AS214=2021,variables!$E$30,IF('respostes SINDIC'!$AS214=2022,variables!$F$30))),0)</f>
        <v>25</v>
      </c>
      <c r="AB214" s="18">
        <f>IF('respostes SINDIC'!AA214=1,(IF('respostes SINDIC'!$AS214=2021,variables!$E$31,IF('respostes SINDIC'!$AS214=2022,variables!$F$31))),0)</f>
        <v>25</v>
      </c>
      <c r="AC214" s="18">
        <f>IF('respostes SINDIC'!AB214=1,(IF('respostes SINDIC'!$AS214=2021,variables!$E$32,IF('respostes SINDIC'!$AS214=2022,variables!$F$32))),0)</f>
        <v>25</v>
      </c>
      <c r="AD214" s="18">
        <f>IF('respostes SINDIC'!AC214=1,(IF('respostes SINDIC'!$AS214=2021,variables!$E$33,IF('respostes SINDIC'!$AS214=2022,variables!$F$33))),0)</f>
        <v>0</v>
      </c>
      <c r="AE214" s="20">
        <f>IF('respostes SINDIC'!AD214=1,(IF('respostes SINDIC'!$AS214=2021,variables!$E$34,IF('respostes SINDIC'!$AS214=2022,variables!$F$34))),0)</f>
        <v>0</v>
      </c>
      <c r="AF214" s="20">
        <f>IF('respostes SINDIC'!AE214=1,(IF('respostes SINDIC'!$AS214=2021,variables!$E$35,IF('respostes SINDIC'!$AS214=2022,variables!$F$35))),0)</f>
        <v>0</v>
      </c>
      <c r="AG214" s="20">
        <f>IF('respostes SINDIC'!AF214=1,(IF('respostes SINDIC'!$AS214=2021,variables!$E$36,IF('respostes SINDIC'!$AS214=2022,variables!$F$36))),0)</f>
        <v>0</v>
      </c>
      <c r="AH214" s="20">
        <f>IF('respostes SINDIC'!AG214=1,(IF('respostes SINDIC'!$AS214=2021,variables!$E$37,IF('respostes SINDIC'!$AS214=2022,variables!$F$37))),0)</f>
        <v>0</v>
      </c>
      <c r="AI214" s="14">
        <f>IF('respostes SINDIC'!AH214=1,(IF('respostes SINDIC'!$AS214=2021,variables!$E$38,IF('respostes SINDIC'!$AS214=2022,variables!$F$38))),0)</f>
        <v>25</v>
      </c>
      <c r="AJ214" s="20">
        <f>IF('respostes SINDIC'!AI214=1,(IF('respostes SINDIC'!$AS214=2021,variables!$E$39,IF('respostes SINDIC'!$AS214=2022,variables!$F$39))),0)</f>
        <v>20</v>
      </c>
      <c r="AK214" s="14">
        <f>IF('respostes SINDIC'!AJ214=1,(IF('respostes SINDIC'!$AS214=2021,variables!$E$40,IF('respostes SINDIC'!$AS214=2022,variables!$F$40))),0)</f>
        <v>25</v>
      </c>
      <c r="AL214" s="8">
        <f>IF('respostes SINDIC'!AK214=0,(IF('respostes SINDIC'!$AS214=2021,variables!$E$41,IF('respostes SINDIC'!$AS214=2022,variables!$F$41))),0)</f>
        <v>0</v>
      </c>
      <c r="AM214" s="20">
        <f>IF('respostes SINDIC'!AL214=1,(IF('respostes SINDIC'!$AS214=2021,variables!$E$42,IF('respostes SINDIC'!$AS214=2022,variables!$F$42))),0)</f>
        <v>10</v>
      </c>
      <c r="AN214" s="11">
        <f>IF('respostes SINDIC'!AM214=1,(IF('respostes SINDIC'!$AS214=2021,variables!$E$43,IF('respostes SINDIC'!$AS214=2022,variables!$F$43))),0)</f>
        <v>0</v>
      </c>
      <c r="AO214" s="8">
        <f>IF('respostes SINDIC'!AN214=1,(IF('respostes SINDIC'!$AS214=2021,variables!$E$44,IF('respostes SINDIC'!$AS214=2022,variables!$F$44))),0)</f>
        <v>0</v>
      </c>
      <c r="AP214" s="8">
        <f>IF('respostes SINDIC'!AO214=1,(IF('respostes SINDIC'!$AS214=2021,variables!$E$45,IF('respostes SINDIC'!$AS214=2022,variables!$F$45))),0)</f>
        <v>0</v>
      </c>
      <c r="AQ214" s="20">
        <f>IF('respostes SINDIC'!AP214=1,(IF('respostes SINDIC'!$AS214=2021,variables!$E$46,IF('respostes SINDIC'!$AS214=2022,variables!$F$46))),0)</f>
        <v>0</v>
      </c>
      <c r="AT214">
        <v>2021</v>
      </c>
    </row>
    <row r="215" spans="1:46" x14ac:dyDescent="0.3">
      <c r="A215">
        <v>819230008</v>
      </c>
      <c r="B215" t="str">
        <f>VLOOKUP(A215,'ine i comarca'!$A$1:$H$367,6,0)</f>
        <v>Bages</v>
      </c>
      <c r="C215" t="s">
        <v>265</v>
      </c>
      <c r="D215" t="s">
        <v>41</v>
      </c>
      <c r="E215" t="s">
        <v>42</v>
      </c>
      <c r="F215" t="s">
        <v>43</v>
      </c>
      <c r="G215" s="8">
        <f>IF('respostes SINDIC'!F215=1,(IF('respostes SINDIC'!$AS215=2021,variables!$E$10,IF('respostes SINDIC'!$AS215=2022,variables!$F$10))),0)</f>
        <v>7.5</v>
      </c>
      <c r="H215" s="8">
        <f>IF('respostes SINDIC'!G215=1,(IF('respostes SINDIC'!$AS215=2021,variables!$E$11,IF('respostes SINDIC'!$AS215=2022,variables!$F$11))),0)</f>
        <v>7.5</v>
      </c>
      <c r="I215" s="14">
        <f>IF('respostes SINDIC'!H215=1,(IF('respostes SINDIC'!$AS215=2021,variables!$E$12,IF('respostes SINDIC'!$AS215=2022,variables!$F$12))),0)</f>
        <v>25</v>
      </c>
      <c r="J215" s="11">
        <f>IF('respostes SINDIC'!I215=1,(IF('respostes SINDIC'!$AS215=2021,variables!$E$13,IF('respostes SINDIC'!$AS215=2022,variables!$F$13))),0)</f>
        <v>2.5</v>
      </c>
      <c r="K215" s="11">
        <f>IF('respostes SINDIC'!J215=1,(IF('respostes SINDIC'!$AS215=2021,variables!$E$14,IF('respostes SINDIC'!$AS215=2022,variables!$F$14))),0)</f>
        <v>0</v>
      </c>
      <c r="L215" s="11">
        <f>IF('respostes SINDIC'!K215=1,(IF('respostes SINDIC'!$AS215=2021,variables!$E$15,IF('respostes SINDIC'!$AS215=2022,variables!$F$15))),0)</f>
        <v>0</v>
      </c>
      <c r="M215" s="11">
        <f>IF('respostes SINDIC'!L215=1,(IF('respostes SINDIC'!$AS215=2021,variables!$E$16,IF('respostes SINDIC'!$AS215=2022,variables!$F$16))),0)</f>
        <v>0</v>
      </c>
      <c r="N215" s="11">
        <f>IF('respostes SINDIC'!M215=1,(IF('respostes SINDIC'!$AS215=2021,variables!$E$17,IF('respostes SINDIC'!$AS215=2022,variables!$F$17))),0)</f>
        <v>0</v>
      </c>
      <c r="O215" s="11">
        <f>IF('respostes SINDIC'!N215="Dintre de termini",(IF('respostes SINDIC'!$AS215=2021,variables!$E$18,IF('respostes SINDIC'!$AS215=2022,variables!$F$18))),0)</f>
        <v>0</v>
      </c>
      <c r="P215" s="16">
        <f>IF('respostes SINDIC'!O215="Null",0,(IF('respostes SINDIC'!$AS215=2021,variables!$E$20,IF('respostes SINDIC'!$AS215=2022,variables!$F$20))))</f>
        <v>25</v>
      </c>
      <c r="Q215" s="16">
        <f>IF('respostes SINDIC'!P215=1,(IF('respostes SINDIC'!$AS215=2021,variables!$E$20,IF('respostes SINDIC'!$AS215=2022,variables!$F$20))),0)</f>
        <v>25</v>
      </c>
      <c r="R215" s="16">
        <f>IF('respostes SINDIC'!Q215=1,(IF('respostes SINDIC'!$AS215=2021,variables!$E$21,IF('respostes SINDIC'!$AS215=2022,variables!$F$21))),0)</f>
        <v>0</v>
      </c>
      <c r="S215" s="16">
        <f>IF('respostes SINDIC'!R215=1,(IF('respostes SINDIC'!$AS215=2021,variables!$E$22,IF('respostes SINDIC'!$AS215=2022,variables!$F$22))),0)</f>
        <v>0</v>
      </c>
      <c r="T215" s="11">
        <f>IF('respostes SINDIC'!S215=1,(IF('respostes SINDIC'!$AS215=2021,variables!$E$23,IF('respostes SINDIC'!$AS215=2022,variables!$F$23))),0)</f>
        <v>35</v>
      </c>
      <c r="U215" s="14">
        <f>IF('respostes SINDIC'!T215=1,(IF('respostes SINDIC'!$AS215=2021,variables!$E$24,IF('respostes SINDIC'!$AS215=2022,variables!$F$24))),0)</f>
        <v>25</v>
      </c>
      <c r="V215" s="8">
        <f>IF('respostes SINDIC'!U215=1,(IF('respostes SINDIC'!$AS215=2021,variables!$E$25,IF('respostes SINDIC'!$AS215=2022,variables!$F$25))),0)</f>
        <v>20</v>
      </c>
      <c r="W215" s="8">
        <f>IF('respostes SINDIC'!V215=1,(IF('respostes SINDIC'!$AS215=2021,variables!$E$26,IF('respostes SINDIC'!$AS215=2022,variables!$F$26))),0)</f>
        <v>5</v>
      </c>
      <c r="X215" s="8">
        <f>IF('respostes SINDIC'!W215=1,(IF('respostes SINDIC'!$AS215=2021,variables!$E$27,IF('respostes SINDIC'!$AS215=2022,variables!$F$27))),0)</f>
        <v>10</v>
      </c>
      <c r="Y215" s="11">
        <f>IF('respostes SINDIC'!X215=1,(IF('respostes SINDIC'!$AS215=2021,variables!$E$28,IF('respostes SINDIC'!$AS215=2022,variables!$F$28))),0)</f>
        <v>0</v>
      </c>
      <c r="Z215" s="11">
        <f>IF('respostes SINDIC'!Y215=1,(IF('respostes SINDIC'!$AS215=2021,variables!$E$29,IF('respostes SINDIC'!$AS215=2022,variables!$F$29))),0)</f>
        <v>30</v>
      </c>
      <c r="AA215" s="18">
        <f>IF('respostes SINDIC'!Z215=1,(IF('respostes SINDIC'!$AS215=2021,variables!$E$30,IF('respostes SINDIC'!$AS215=2022,variables!$F$30))),0)</f>
        <v>25</v>
      </c>
      <c r="AB215" s="18">
        <f>IF('respostes SINDIC'!AA215=1,(IF('respostes SINDIC'!$AS215=2021,variables!$E$31,IF('respostes SINDIC'!$AS215=2022,variables!$F$31))),0)</f>
        <v>0</v>
      </c>
      <c r="AC215" s="18">
        <f>IF('respostes SINDIC'!AB215=1,(IF('respostes SINDIC'!$AS215=2021,variables!$E$32,IF('respostes SINDIC'!$AS215=2022,variables!$F$32))),0)</f>
        <v>25</v>
      </c>
      <c r="AD215" s="18">
        <f>IF('respostes SINDIC'!AC215=1,(IF('respostes SINDIC'!$AS215=2021,variables!$E$33,IF('respostes SINDIC'!$AS215=2022,variables!$F$33))),0)</f>
        <v>0</v>
      </c>
      <c r="AE215" s="20">
        <f>IF('respostes SINDIC'!AD215=1,(IF('respostes SINDIC'!$AS215=2021,variables!$E$34,IF('respostes SINDIC'!$AS215=2022,variables!$F$34))),0)</f>
        <v>0</v>
      </c>
      <c r="AF215" s="20">
        <f>IF('respostes SINDIC'!AE215=1,(IF('respostes SINDIC'!$AS215=2021,variables!$E$35,IF('respostes SINDIC'!$AS215=2022,variables!$F$35))),0)</f>
        <v>0</v>
      </c>
      <c r="AG215" s="20">
        <f>IF('respostes SINDIC'!AF215=1,(IF('respostes SINDIC'!$AS215=2021,variables!$E$36,IF('respostes SINDIC'!$AS215=2022,variables!$F$36))),0)</f>
        <v>0</v>
      </c>
      <c r="AH215" s="20">
        <f>IF('respostes SINDIC'!AG215=1,(IF('respostes SINDIC'!$AS215=2021,variables!$E$37,IF('respostes SINDIC'!$AS215=2022,variables!$F$37))),0)</f>
        <v>0</v>
      </c>
      <c r="AI215" s="14">
        <f>IF('respostes SINDIC'!AH215=1,(IF('respostes SINDIC'!$AS215=2021,variables!$E$38,IF('respostes SINDIC'!$AS215=2022,variables!$F$38))),0)</f>
        <v>25</v>
      </c>
      <c r="AJ215" s="20">
        <f>IF('respostes SINDIC'!AI215=1,(IF('respostes SINDIC'!$AS215=2021,variables!$E$39,IF('respostes SINDIC'!$AS215=2022,variables!$F$39))),0)</f>
        <v>20</v>
      </c>
      <c r="AK215" s="14">
        <f>IF('respostes SINDIC'!AJ215=1,(IF('respostes SINDIC'!$AS215=2021,variables!$E$40,IF('respostes SINDIC'!$AS215=2022,variables!$F$40))),0)</f>
        <v>25</v>
      </c>
      <c r="AL215" s="8">
        <f>IF('respostes SINDIC'!AK215=0,(IF('respostes SINDIC'!$AS215=2021,variables!$E$41,IF('respostes SINDIC'!$AS215=2022,variables!$F$41))),0)</f>
        <v>0</v>
      </c>
      <c r="AM215" s="20">
        <f>IF('respostes SINDIC'!AL215=1,(IF('respostes SINDIC'!$AS215=2021,variables!$E$42,IF('respostes SINDIC'!$AS215=2022,variables!$F$42))),0)</f>
        <v>10</v>
      </c>
      <c r="AN215" s="11">
        <f>IF('respostes SINDIC'!AM215=1,(IF('respostes SINDIC'!$AS215=2021,variables!$E$43,IF('respostes SINDIC'!$AS215=2022,variables!$F$43))),0)</f>
        <v>0</v>
      </c>
      <c r="AO215" s="8">
        <f>IF('respostes SINDIC'!AN215=1,(IF('respostes SINDIC'!$AS215=2021,variables!$E$44,IF('respostes SINDIC'!$AS215=2022,variables!$F$44))),0)</f>
        <v>0</v>
      </c>
      <c r="AP215" s="8">
        <f>IF('respostes SINDIC'!AO215=1,(IF('respostes SINDIC'!$AS215=2021,variables!$E$45,IF('respostes SINDIC'!$AS215=2022,variables!$F$45))),0)</f>
        <v>0</v>
      </c>
      <c r="AQ215" s="20">
        <f>IF('respostes SINDIC'!AP215=1,(IF('respostes SINDIC'!$AS215=2021,variables!$E$46,IF('respostes SINDIC'!$AS215=2022,variables!$F$46))),0)</f>
        <v>0</v>
      </c>
      <c r="AT215">
        <v>2021</v>
      </c>
    </row>
    <row r="216" spans="1:46" x14ac:dyDescent="0.3">
      <c r="A216">
        <v>826710007</v>
      </c>
      <c r="B216" t="str">
        <f>VLOOKUP(A216,'ine i comarca'!$A$1:$H$367,6,0)</f>
        <v>Vallès Occidental</v>
      </c>
      <c r="C216" t="s">
        <v>266</v>
      </c>
      <c r="D216" t="s">
        <v>41</v>
      </c>
      <c r="E216" t="s">
        <v>42</v>
      </c>
      <c r="F216" t="s">
        <v>43</v>
      </c>
      <c r="G216" s="8">
        <f>IF('respostes SINDIC'!F216=1,(IF('respostes SINDIC'!$AS216=2021,variables!$E$10,IF('respostes SINDIC'!$AS216=2022,variables!$F$10))),0)</f>
        <v>7.5</v>
      </c>
      <c r="H216" s="8">
        <f>IF('respostes SINDIC'!G216=1,(IF('respostes SINDIC'!$AS216=2021,variables!$E$11,IF('respostes SINDIC'!$AS216=2022,variables!$F$11))),0)</f>
        <v>7.5</v>
      </c>
      <c r="I216" s="14">
        <f>IF('respostes SINDIC'!H216=1,(IF('respostes SINDIC'!$AS216=2021,variables!$E$12,IF('respostes SINDIC'!$AS216=2022,variables!$F$12))),0)</f>
        <v>25</v>
      </c>
      <c r="J216" s="11">
        <f>IF('respostes SINDIC'!I216=1,(IF('respostes SINDIC'!$AS216=2021,variables!$E$13,IF('respostes SINDIC'!$AS216=2022,variables!$F$13))),0)</f>
        <v>2.5</v>
      </c>
      <c r="K216" s="11">
        <f>IF('respostes SINDIC'!J216=1,(IF('respostes SINDIC'!$AS216=2021,variables!$E$14,IF('respostes SINDIC'!$AS216=2022,variables!$F$14))),0)</f>
        <v>0</v>
      </c>
      <c r="L216" s="11">
        <f>IF('respostes SINDIC'!K216=1,(IF('respostes SINDIC'!$AS216=2021,variables!$E$15,IF('respostes SINDIC'!$AS216=2022,variables!$F$15))),0)</f>
        <v>0</v>
      </c>
      <c r="M216" s="11">
        <f>IF('respostes SINDIC'!L216=1,(IF('respostes SINDIC'!$AS216=2021,variables!$E$16,IF('respostes SINDIC'!$AS216=2022,variables!$F$16))),0)</f>
        <v>0</v>
      </c>
      <c r="N216" s="11">
        <f>IF('respostes SINDIC'!M216=1,(IF('respostes SINDIC'!$AS216=2021,variables!$E$17,IF('respostes SINDIC'!$AS216=2022,variables!$F$17))),0)</f>
        <v>0</v>
      </c>
      <c r="O216" s="11">
        <f>IF('respostes SINDIC'!N216="Dintre de termini",(IF('respostes SINDIC'!$AS216=2021,variables!$E$18,IF('respostes SINDIC'!$AS216=2022,variables!$F$18))),0)</f>
        <v>20</v>
      </c>
      <c r="P216" s="16">
        <f>IF('respostes SINDIC'!O216="Null",0,(IF('respostes SINDIC'!$AS216=2021,variables!$E$20,IF('respostes SINDIC'!$AS216=2022,variables!$F$20))))</f>
        <v>25</v>
      </c>
      <c r="Q216" s="16">
        <f>IF('respostes SINDIC'!P216=1,(IF('respostes SINDIC'!$AS216=2021,variables!$E$20,IF('respostes SINDIC'!$AS216=2022,variables!$F$20))),0)</f>
        <v>0</v>
      </c>
      <c r="R216" s="16">
        <f>IF('respostes SINDIC'!Q216=1,(IF('respostes SINDIC'!$AS216=2021,variables!$E$21,IF('respostes SINDIC'!$AS216=2022,variables!$F$21))),0)</f>
        <v>0</v>
      </c>
      <c r="S216" s="16">
        <f>IF('respostes SINDIC'!R216=1,(IF('respostes SINDIC'!$AS216=2021,variables!$E$22,IF('respostes SINDIC'!$AS216=2022,variables!$F$22))),0)</f>
        <v>0</v>
      </c>
      <c r="T216" s="11">
        <f>IF('respostes SINDIC'!S216=1,(IF('respostes SINDIC'!$AS216=2021,variables!$E$23,IF('respostes SINDIC'!$AS216=2022,variables!$F$23))),0)</f>
        <v>35</v>
      </c>
      <c r="U216" s="14">
        <f>IF('respostes SINDIC'!T216=1,(IF('respostes SINDIC'!$AS216=2021,variables!$E$24,IF('respostes SINDIC'!$AS216=2022,variables!$F$24))),0)</f>
        <v>25</v>
      </c>
      <c r="V216" s="8">
        <f>IF('respostes SINDIC'!U216=1,(IF('respostes SINDIC'!$AS216=2021,variables!$E$25,IF('respostes SINDIC'!$AS216=2022,variables!$F$25))),0)</f>
        <v>20</v>
      </c>
      <c r="W216" s="8">
        <f>IF('respostes SINDIC'!V216=1,(IF('respostes SINDIC'!$AS216=2021,variables!$E$26,IF('respostes SINDIC'!$AS216=2022,variables!$F$26))),0)</f>
        <v>5</v>
      </c>
      <c r="X216" s="8">
        <f>IF('respostes SINDIC'!W216=1,(IF('respostes SINDIC'!$AS216=2021,variables!$E$27,IF('respostes SINDIC'!$AS216=2022,variables!$F$27))),0)</f>
        <v>10</v>
      </c>
      <c r="Y216" s="11">
        <f>IF('respostes SINDIC'!X216=1,(IF('respostes SINDIC'!$AS216=2021,variables!$E$28,IF('respostes SINDIC'!$AS216=2022,variables!$F$28))),0)</f>
        <v>0</v>
      </c>
      <c r="Z216" s="11">
        <f>IF('respostes SINDIC'!Y216=1,(IF('respostes SINDIC'!$AS216=2021,variables!$E$29,IF('respostes SINDIC'!$AS216=2022,variables!$F$29))),0)</f>
        <v>30</v>
      </c>
      <c r="AA216" s="18">
        <f>IF('respostes SINDIC'!Z216=1,(IF('respostes SINDIC'!$AS216=2021,variables!$E$30,IF('respostes SINDIC'!$AS216=2022,variables!$F$30))),0)</f>
        <v>25</v>
      </c>
      <c r="AB216" s="18">
        <f>IF('respostes SINDIC'!AA216=1,(IF('respostes SINDIC'!$AS216=2021,variables!$E$31,IF('respostes SINDIC'!$AS216=2022,variables!$F$31))),0)</f>
        <v>25</v>
      </c>
      <c r="AC216" s="18">
        <f>IF('respostes SINDIC'!AB216=1,(IF('respostes SINDIC'!$AS216=2021,variables!$E$32,IF('respostes SINDIC'!$AS216=2022,variables!$F$32))),0)</f>
        <v>25</v>
      </c>
      <c r="AD216" s="18">
        <f>IF('respostes SINDIC'!AC216=1,(IF('respostes SINDIC'!$AS216=2021,variables!$E$33,IF('respostes SINDIC'!$AS216=2022,variables!$F$33))),0)</f>
        <v>0</v>
      </c>
      <c r="AE216" s="20">
        <f>IF('respostes SINDIC'!AD216=1,(IF('respostes SINDIC'!$AS216=2021,variables!$E$34,IF('respostes SINDIC'!$AS216=2022,variables!$F$34))),0)</f>
        <v>0</v>
      </c>
      <c r="AF216" s="20">
        <f>IF('respostes SINDIC'!AE216=1,(IF('respostes SINDIC'!$AS216=2021,variables!$E$35,IF('respostes SINDIC'!$AS216=2022,variables!$F$35))),0)</f>
        <v>0</v>
      </c>
      <c r="AG216" s="20">
        <f>IF('respostes SINDIC'!AF216=1,(IF('respostes SINDIC'!$AS216=2021,variables!$E$36,IF('respostes SINDIC'!$AS216=2022,variables!$F$36))),0)</f>
        <v>0</v>
      </c>
      <c r="AH216" s="20">
        <f>IF('respostes SINDIC'!AG216=1,(IF('respostes SINDIC'!$AS216=2021,variables!$E$37,IF('respostes SINDIC'!$AS216=2022,variables!$F$37))),0)</f>
        <v>0</v>
      </c>
      <c r="AI216" s="14">
        <f>IF('respostes SINDIC'!AH216=1,(IF('respostes SINDIC'!$AS216=2021,variables!$E$38,IF('respostes SINDIC'!$AS216=2022,variables!$F$38))),0)</f>
        <v>25</v>
      </c>
      <c r="AJ216" s="20">
        <f>IF('respostes SINDIC'!AI216=1,(IF('respostes SINDIC'!$AS216=2021,variables!$E$39,IF('respostes SINDIC'!$AS216=2022,variables!$F$39))),0)</f>
        <v>20</v>
      </c>
      <c r="AK216" s="14">
        <f>IF('respostes SINDIC'!AJ216=1,(IF('respostes SINDIC'!$AS216=2021,variables!$E$40,IF('respostes SINDIC'!$AS216=2022,variables!$F$40))),0)</f>
        <v>25</v>
      </c>
      <c r="AL216" s="8">
        <f>IF('respostes SINDIC'!AK216=0,(IF('respostes SINDIC'!$AS216=2021,variables!$E$41,IF('respostes SINDIC'!$AS216=2022,variables!$F$41))),0)</f>
        <v>20</v>
      </c>
      <c r="AM216" s="20">
        <f>IF('respostes SINDIC'!AL216=1,(IF('respostes SINDIC'!$AS216=2021,variables!$E$42,IF('respostes SINDIC'!$AS216=2022,variables!$F$42))),0)</f>
        <v>10</v>
      </c>
      <c r="AN216" s="11">
        <f>IF('respostes SINDIC'!AM216=1,(IF('respostes SINDIC'!$AS216=2021,variables!$E$43,IF('respostes SINDIC'!$AS216=2022,variables!$F$43))),0)</f>
        <v>0</v>
      </c>
      <c r="AO216" s="8">
        <f>IF('respostes SINDIC'!AN216=1,(IF('respostes SINDIC'!$AS216=2021,variables!$E$44,IF('respostes SINDIC'!$AS216=2022,variables!$F$44))),0)</f>
        <v>0</v>
      </c>
      <c r="AP216" s="8">
        <f>IF('respostes SINDIC'!AO216=1,(IF('respostes SINDIC'!$AS216=2021,variables!$E$45,IF('respostes SINDIC'!$AS216=2022,variables!$F$45))),0)</f>
        <v>0</v>
      </c>
      <c r="AQ216" s="20">
        <f>IF('respostes SINDIC'!AP216=1,(IF('respostes SINDIC'!$AS216=2021,variables!$E$46,IF('respostes SINDIC'!$AS216=2022,variables!$F$46))),0)</f>
        <v>0</v>
      </c>
      <c r="AT216">
        <v>2021</v>
      </c>
    </row>
    <row r="217" spans="1:46" x14ac:dyDescent="0.3">
      <c r="A217">
        <v>826900000</v>
      </c>
      <c r="B217" t="str">
        <f>VLOOKUP(A217,'ine i comarca'!$A$1:$H$367,6,0)</f>
        <v>Osona</v>
      </c>
      <c r="C217" t="s">
        <v>267</v>
      </c>
      <c r="D217" t="s">
        <v>41</v>
      </c>
      <c r="E217" t="s">
        <v>42</v>
      </c>
      <c r="F217" t="s">
        <v>48</v>
      </c>
      <c r="G217" s="8">
        <f>IF('respostes SINDIC'!F217=1,(IF('respostes SINDIC'!$AS217=2021,variables!$E$10,IF('respostes SINDIC'!$AS217=2022,variables!$F$10))),0)</f>
        <v>7.5</v>
      </c>
      <c r="H217" s="8">
        <f>IF('respostes SINDIC'!G217=1,(IF('respostes SINDIC'!$AS217=2021,variables!$E$11,IF('respostes SINDIC'!$AS217=2022,variables!$F$11))),0)</f>
        <v>7.5</v>
      </c>
      <c r="I217" s="14">
        <f>IF('respostes SINDIC'!H217=1,(IF('respostes SINDIC'!$AS217=2021,variables!$E$12,IF('respostes SINDIC'!$AS217=2022,variables!$F$12))),0)</f>
        <v>25</v>
      </c>
      <c r="J217" s="11">
        <f>IF('respostes SINDIC'!I217=1,(IF('respostes SINDIC'!$AS217=2021,variables!$E$13,IF('respostes SINDIC'!$AS217=2022,variables!$F$13))),0)</f>
        <v>2.5</v>
      </c>
      <c r="K217" s="11">
        <f>IF('respostes SINDIC'!J217=1,(IF('respostes SINDIC'!$AS217=2021,variables!$E$14,IF('respostes SINDIC'!$AS217=2022,variables!$F$14))),0)</f>
        <v>0</v>
      </c>
      <c r="L217" s="11">
        <f>IF('respostes SINDIC'!K217=1,(IF('respostes SINDIC'!$AS217=2021,variables!$E$15,IF('respostes SINDIC'!$AS217=2022,variables!$F$15))),0)</f>
        <v>0</v>
      </c>
      <c r="M217" s="11">
        <f>IF('respostes SINDIC'!L217=1,(IF('respostes SINDIC'!$AS217=2021,variables!$E$16,IF('respostes SINDIC'!$AS217=2022,variables!$F$16))),0)</f>
        <v>0</v>
      </c>
      <c r="N217" s="11">
        <f>IF('respostes SINDIC'!M217=1,(IF('respostes SINDIC'!$AS217=2021,variables!$E$17,IF('respostes SINDIC'!$AS217=2022,variables!$F$17))),0)</f>
        <v>0</v>
      </c>
      <c r="O217" s="11">
        <f>IF('respostes SINDIC'!N217="Dintre de termini",(IF('respostes SINDIC'!$AS217=2021,variables!$E$18,IF('respostes SINDIC'!$AS217=2022,variables!$F$18))),0)</f>
        <v>20</v>
      </c>
      <c r="P217" s="16">
        <f>IF('respostes SINDIC'!O217="Null",0,(IF('respostes SINDIC'!$AS217=2021,variables!$E$20,IF('respostes SINDIC'!$AS217=2022,variables!$F$20))))</f>
        <v>25</v>
      </c>
      <c r="Q217" s="16">
        <f>IF('respostes SINDIC'!P217=1,(IF('respostes SINDIC'!$AS217=2021,variables!$E$20,IF('respostes SINDIC'!$AS217=2022,variables!$F$20))),0)</f>
        <v>25</v>
      </c>
      <c r="R217" s="16">
        <f>IF('respostes SINDIC'!Q217=1,(IF('respostes SINDIC'!$AS217=2021,variables!$E$21,IF('respostes SINDIC'!$AS217=2022,variables!$F$21))),0)</f>
        <v>0</v>
      </c>
      <c r="S217" s="16">
        <f>IF('respostes SINDIC'!R217=1,(IF('respostes SINDIC'!$AS217=2021,variables!$E$22,IF('respostes SINDIC'!$AS217=2022,variables!$F$22))),0)</f>
        <v>0</v>
      </c>
      <c r="T217" s="11">
        <f>IF('respostes SINDIC'!S217=1,(IF('respostes SINDIC'!$AS217=2021,variables!$E$23,IF('respostes SINDIC'!$AS217=2022,variables!$F$23))),0)</f>
        <v>35</v>
      </c>
      <c r="U217" s="14">
        <f>IF('respostes SINDIC'!T217=1,(IF('respostes SINDIC'!$AS217=2021,variables!$E$24,IF('respostes SINDIC'!$AS217=2022,variables!$F$24))),0)</f>
        <v>25</v>
      </c>
      <c r="V217" s="8">
        <f>IF('respostes SINDIC'!U217=1,(IF('respostes SINDIC'!$AS217=2021,variables!$E$25,IF('respostes SINDIC'!$AS217=2022,variables!$F$25))),0)</f>
        <v>20</v>
      </c>
      <c r="W217" s="8">
        <f>IF('respostes SINDIC'!V217=1,(IF('respostes SINDIC'!$AS217=2021,variables!$E$26,IF('respostes SINDIC'!$AS217=2022,variables!$F$26))),0)</f>
        <v>5</v>
      </c>
      <c r="X217" s="8">
        <f>IF('respostes SINDIC'!W217=1,(IF('respostes SINDIC'!$AS217=2021,variables!$E$27,IF('respostes SINDIC'!$AS217=2022,variables!$F$27))),0)</f>
        <v>10</v>
      </c>
      <c r="Y217" s="11">
        <f>IF('respostes SINDIC'!X217=1,(IF('respostes SINDIC'!$AS217=2021,variables!$E$28,IF('respostes SINDIC'!$AS217=2022,variables!$F$28))),0)</f>
        <v>0</v>
      </c>
      <c r="Z217" s="11">
        <f>IF('respostes SINDIC'!Y217=1,(IF('respostes SINDIC'!$AS217=2021,variables!$E$29,IF('respostes SINDIC'!$AS217=2022,variables!$F$29))),0)</f>
        <v>30</v>
      </c>
      <c r="AA217" s="18">
        <f>IF('respostes SINDIC'!Z217=1,(IF('respostes SINDIC'!$AS217=2021,variables!$E$30,IF('respostes SINDIC'!$AS217=2022,variables!$F$30))),0)</f>
        <v>25</v>
      </c>
      <c r="AB217" s="18">
        <f>IF('respostes SINDIC'!AA217=1,(IF('respostes SINDIC'!$AS217=2021,variables!$E$31,IF('respostes SINDIC'!$AS217=2022,variables!$F$31))),0)</f>
        <v>25</v>
      </c>
      <c r="AC217" s="18">
        <f>IF('respostes SINDIC'!AB217=1,(IF('respostes SINDIC'!$AS217=2021,variables!$E$32,IF('respostes SINDIC'!$AS217=2022,variables!$F$32))),0)</f>
        <v>25</v>
      </c>
      <c r="AD217" s="18">
        <f>IF('respostes SINDIC'!AC217=1,(IF('respostes SINDIC'!$AS217=2021,variables!$E$33,IF('respostes SINDIC'!$AS217=2022,variables!$F$33))),0)</f>
        <v>0</v>
      </c>
      <c r="AE217" s="20">
        <f>IF('respostes SINDIC'!AD217=1,(IF('respostes SINDIC'!$AS217=2021,variables!$E$34,IF('respostes SINDIC'!$AS217=2022,variables!$F$34))),0)</f>
        <v>0</v>
      </c>
      <c r="AF217" s="20">
        <f>IF('respostes SINDIC'!AE217=1,(IF('respostes SINDIC'!$AS217=2021,variables!$E$35,IF('respostes SINDIC'!$AS217=2022,variables!$F$35))),0)</f>
        <v>0</v>
      </c>
      <c r="AG217" s="20">
        <f>IF('respostes SINDIC'!AF217=1,(IF('respostes SINDIC'!$AS217=2021,variables!$E$36,IF('respostes SINDIC'!$AS217=2022,variables!$F$36))),0)</f>
        <v>0</v>
      </c>
      <c r="AH217" s="20">
        <f>IF('respostes SINDIC'!AG217=1,(IF('respostes SINDIC'!$AS217=2021,variables!$E$37,IF('respostes SINDIC'!$AS217=2022,variables!$F$37))),0)</f>
        <v>0</v>
      </c>
      <c r="AI217" s="14">
        <f>IF('respostes SINDIC'!AH217=1,(IF('respostes SINDIC'!$AS217=2021,variables!$E$38,IF('respostes SINDIC'!$AS217=2022,variables!$F$38))),0)</f>
        <v>25</v>
      </c>
      <c r="AJ217" s="20">
        <f>IF('respostes SINDIC'!AI217=1,(IF('respostes SINDIC'!$AS217=2021,variables!$E$39,IF('respostes SINDIC'!$AS217=2022,variables!$F$39))),0)</f>
        <v>20</v>
      </c>
      <c r="AK217" s="14">
        <f>IF('respostes SINDIC'!AJ217=1,(IF('respostes SINDIC'!$AS217=2021,variables!$E$40,IF('respostes SINDIC'!$AS217=2022,variables!$F$40))),0)</f>
        <v>25</v>
      </c>
      <c r="AL217" s="8">
        <f>IF('respostes SINDIC'!AK217=0,(IF('respostes SINDIC'!$AS217=2021,variables!$E$41,IF('respostes SINDIC'!$AS217=2022,variables!$F$41))),0)</f>
        <v>0</v>
      </c>
      <c r="AM217" s="20">
        <f>IF('respostes SINDIC'!AL217=1,(IF('respostes SINDIC'!$AS217=2021,variables!$E$42,IF('respostes SINDIC'!$AS217=2022,variables!$F$42))),0)</f>
        <v>10</v>
      </c>
      <c r="AN217" s="11">
        <f>IF('respostes SINDIC'!AM217=1,(IF('respostes SINDIC'!$AS217=2021,variables!$E$43,IF('respostes SINDIC'!$AS217=2022,variables!$F$43))),0)</f>
        <v>0</v>
      </c>
      <c r="AO217" s="8">
        <f>IF('respostes SINDIC'!AN217=1,(IF('respostes SINDIC'!$AS217=2021,variables!$E$44,IF('respostes SINDIC'!$AS217=2022,variables!$F$44))),0)</f>
        <v>0</v>
      </c>
      <c r="AP217" s="8">
        <f>IF('respostes SINDIC'!AO217=1,(IF('respostes SINDIC'!$AS217=2021,variables!$E$45,IF('respostes SINDIC'!$AS217=2022,variables!$F$45))),0)</f>
        <v>0</v>
      </c>
      <c r="AQ217" s="20">
        <f>IF('respostes SINDIC'!AP217=1,(IF('respostes SINDIC'!$AS217=2021,variables!$E$46,IF('respostes SINDIC'!$AS217=2022,variables!$F$46))),0)</f>
        <v>0</v>
      </c>
      <c r="AT217">
        <v>2021</v>
      </c>
    </row>
    <row r="218" spans="1:46" x14ac:dyDescent="0.3">
      <c r="A218">
        <v>827040003</v>
      </c>
      <c r="B218" t="str">
        <f>VLOOKUP(A218,'ine i comarca'!$A$1:$H$367,6,0)</f>
        <v>Garraf</v>
      </c>
      <c r="C218" t="s">
        <v>268</v>
      </c>
      <c r="D218" t="s">
        <v>41</v>
      </c>
      <c r="E218" t="s">
        <v>42</v>
      </c>
      <c r="F218" t="s">
        <v>68</v>
      </c>
      <c r="G218" s="8">
        <f>IF('respostes SINDIC'!F218=1,(IF('respostes SINDIC'!$AS218=2021,variables!$E$10,IF('respostes SINDIC'!$AS218=2022,variables!$F$10))),0)</f>
        <v>7.5</v>
      </c>
      <c r="H218" s="8">
        <f>IF('respostes SINDIC'!G218=1,(IF('respostes SINDIC'!$AS218=2021,variables!$E$11,IF('respostes SINDIC'!$AS218=2022,variables!$F$11))),0)</f>
        <v>7.5</v>
      </c>
      <c r="I218" s="14">
        <f>IF('respostes SINDIC'!H218=1,(IF('respostes SINDIC'!$AS218=2021,variables!$E$12,IF('respostes SINDIC'!$AS218=2022,variables!$F$12))),0)</f>
        <v>25</v>
      </c>
      <c r="J218" s="11">
        <f>IF('respostes SINDIC'!I218=1,(IF('respostes SINDIC'!$AS218=2021,variables!$E$13,IF('respostes SINDIC'!$AS218=2022,variables!$F$13))),0)</f>
        <v>2.5</v>
      </c>
      <c r="K218" s="11">
        <f>IF('respostes SINDIC'!J218=1,(IF('respostes SINDIC'!$AS218=2021,variables!$E$14,IF('respostes SINDIC'!$AS218=2022,variables!$F$14))),0)</f>
        <v>0</v>
      </c>
      <c r="L218" s="11">
        <f>IF('respostes SINDIC'!K218=1,(IF('respostes SINDIC'!$AS218=2021,variables!$E$15,IF('respostes SINDIC'!$AS218=2022,variables!$F$15))),0)</f>
        <v>0</v>
      </c>
      <c r="M218" s="11">
        <f>IF('respostes SINDIC'!L218=1,(IF('respostes SINDIC'!$AS218=2021,variables!$E$16,IF('respostes SINDIC'!$AS218=2022,variables!$F$16))),0)</f>
        <v>0</v>
      </c>
      <c r="N218" s="11">
        <f>IF('respostes SINDIC'!M218=1,(IF('respostes SINDIC'!$AS218=2021,variables!$E$17,IF('respostes SINDIC'!$AS218=2022,variables!$F$17))),0)</f>
        <v>0</v>
      </c>
      <c r="O218" s="11">
        <f>IF('respostes SINDIC'!N218="Dintre de termini",(IF('respostes SINDIC'!$AS218=2021,variables!$E$18,IF('respostes SINDIC'!$AS218=2022,variables!$F$18))),0)</f>
        <v>20</v>
      </c>
      <c r="P218" s="16">
        <f>IF('respostes SINDIC'!O218="Null",0,(IF('respostes SINDIC'!$AS218=2021,variables!$E$20,IF('respostes SINDIC'!$AS218=2022,variables!$F$20))))</f>
        <v>25</v>
      </c>
      <c r="Q218" s="16">
        <f>IF('respostes SINDIC'!P218=1,(IF('respostes SINDIC'!$AS218=2021,variables!$E$20,IF('respostes SINDIC'!$AS218=2022,variables!$F$20))),0)</f>
        <v>25</v>
      </c>
      <c r="R218" s="16">
        <f>IF('respostes SINDIC'!Q218=1,(IF('respostes SINDIC'!$AS218=2021,variables!$E$21,IF('respostes SINDIC'!$AS218=2022,variables!$F$21))),0)</f>
        <v>25</v>
      </c>
      <c r="S218" s="16">
        <f>IF('respostes SINDIC'!R218=1,(IF('respostes SINDIC'!$AS218=2021,variables!$E$22,IF('respostes SINDIC'!$AS218=2022,variables!$F$22))),0)</f>
        <v>25</v>
      </c>
      <c r="T218" s="11">
        <f>IF('respostes SINDIC'!S218=1,(IF('respostes SINDIC'!$AS218=2021,variables!$E$23,IF('respostes SINDIC'!$AS218=2022,variables!$F$23))),0)</f>
        <v>35</v>
      </c>
      <c r="U218" s="14">
        <f>IF('respostes SINDIC'!T218=1,(IF('respostes SINDIC'!$AS218=2021,variables!$E$24,IF('respostes SINDIC'!$AS218=2022,variables!$F$24))),0)</f>
        <v>25</v>
      </c>
      <c r="V218" s="8">
        <f>IF('respostes SINDIC'!U218=1,(IF('respostes SINDIC'!$AS218=2021,variables!$E$25,IF('respostes SINDIC'!$AS218=2022,variables!$F$25))),0)</f>
        <v>0</v>
      </c>
      <c r="W218" s="8">
        <f>IF('respostes SINDIC'!V218=1,(IF('respostes SINDIC'!$AS218=2021,variables!$E$26,IF('respostes SINDIC'!$AS218=2022,variables!$F$26))),0)</f>
        <v>5</v>
      </c>
      <c r="X218" s="8">
        <f>IF('respostes SINDIC'!W218=1,(IF('respostes SINDIC'!$AS218=2021,variables!$E$27,IF('respostes SINDIC'!$AS218=2022,variables!$F$27))),0)</f>
        <v>10</v>
      </c>
      <c r="Y218" s="11">
        <f>IF('respostes SINDIC'!X218=1,(IF('respostes SINDIC'!$AS218=2021,variables!$E$28,IF('respostes SINDIC'!$AS218=2022,variables!$F$28))),0)</f>
        <v>0</v>
      </c>
      <c r="Z218" s="11">
        <f>IF('respostes SINDIC'!Y218=1,(IF('respostes SINDIC'!$AS218=2021,variables!$E$29,IF('respostes SINDIC'!$AS218=2022,variables!$F$29))),0)</f>
        <v>30</v>
      </c>
      <c r="AA218" s="18">
        <f>IF('respostes SINDIC'!Z218=1,(IF('respostes SINDIC'!$AS218=2021,variables!$E$30,IF('respostes SINDIC'!$AS218=2022,variables!$F$30))),0)</f>
        <v>0</v>
      </c>
      <c r="AB218" s="18">
        <f>IF('respostes SINDIC'!AA218=1,(IF('respostes SINDIC'!$AS218=2021,variables!$E$31,IF('respostes SINDIC'!$AS218=2022,variables!$F$31))),0)</f>
        <v>0</v>
      </c>
      <c r="AC218" s="18">
        <f>IF('respostes SINDIC'!AB218=1,(IF('respostes SINDIC'!$AS218=2021,variables!$E$32,IF('respostes SINDIC'!$AS218=2022,variables!$F$32))),0)</f>
        <v>0</v>
      </c>
      <c r="AD218" s="18">
        <f>IF('respostes SINDIC'!AC218=1,(IF('respostes SINDIC'!$AS218=2021,variables!$E$33,IF('respostes SINDIC'!$AS218=2022,variables!$F$33))),0)</f>
        <v>0</v>
      </c>
      <c r="AE218" s="20">
        <f>IF('respostes SINDIC'!AD218=1,(IF('respostes SINDIC'!$AS218=2021,variables!$E$34,IF('respostes SINDIC'!$AS218=2022,variables!$F$34))),0)</f>
        <v>0</v>
      </c>
      <c r="AF218" s="20">
        <f>IF('respostes SINDIC'!AE218=1,(IF('respostes SINDIC'!$AS218=2021,variables!$E$35,IF('respostes SINDIC'!$AS218=2022,variables!$F$35))),0)</f>
        <v>0</v>
      </c>
      <c r="AG218" s="20">
        <f>IF('respostes SINDIC'!AF218=1,(IF('respostes SINDIC'!$AS218=2021,variables!$E$36,IF('respostes SINDIC'!$AS218=2022,variables!$F$36))),0)</f>
        <v>0</v>
      </c>
      <c r="AH218" s="20">
        <f>IF('respostes SINDIC'!AG218=1,(IF('respostes SINDIC'!$AS218=2021,variables!$E$37,IF('respostes SINDIC'!$AS218=2022,variables!$F$37))),0)</f>
        <v>0</v>
      </c>
      <c r="AI218" s="14">
        <f>IF('respostes SINDIC'!AH218=1,(IF('respostes SINDIC'!$AS218=2021,variables!$E$38,IF('respostes SINDIC'!$AS218=2022,variables!$F$38))),0)</f>
        <v>25</v>
      </c>
      <c r="AJ218" s="20">
        <f>IF('respostes SINDIC'!AI218=1,(IF('respostes SINDIC'!$AS218=2021,variables!$E$39,IF('respostes SINDIC'!$AS218=2022,variables!$F$39))),0)</f>
        <v>20</v>
      </c>
      <c r="AK218" s="14">
        <f>IF('respostes SINDIC'!AJ218=1,(IF('respostes SINDIC'!$AS218=2021,variables!$E$40,IF('respostes SINDIC'!$AS218=2022,variables!$F$40))),0)</f>
        <v>25</v>
      </c>
      <c r="AL218" s="8">
        <f>IF('respostes SINDIC'!AK218=0,(IF('respostes SINDIC'!$AS218=2021,variables!$E$41,IF('respostes SINDIC'!$AS218=2022,variables!$F$41))),0)</f>
        <v>20</v>
      </c>
      <c r="AM218" s="20">
        <f>IF('respostes SINDIC'!AL218=1,(IF('respostes SINDIC'!$AS218=2021,variables!$E$42,IF('respostes SINDIC'!$AS218=2022,variables!$F$42))),0)</f>
        <v>10</v>
      </c>
      <c r="AN218" s="11">
        <f>IF('respostes SINDIC'!AM218=1,(IF('respostes SINDIC'!$AS218=2021,variables!$E$43,IF('respostes SINDIC'!$AS218=2022,variables!$F$43))),0)</f>
        <v>0</v>
      </c>
      <c r="AO218" s="8">
        <f>IF('respostes SINDIC'!AN218=1,(IF('respostes SINDIC'!$AS218=2021,variables!$E$44,IF('respostes SINDIC'!$AS218=2022,variables!$F$44))),0)</f>
        <v>10</v>
      </c>
      <c r="AP218" s="8">
        <f>IF('respostes SINDIC'!AO218=1,(IF('respostes SINDIC'!$AS218=2021,variables!$E$45,IF('respostes SINDIC'!$AS218=2022,variables!$F$45))),0)</f>
        <v>20</v>
      </c>
      <c r="AQ218" s="20">
        <f>IF('respostes SINDIC'!AP218=1,(IF('respostes SINDIC'!$AS218=2021,variables!$E$46,IF('respostes SINDIC'!$AS218=2022,variables!$F$46))),0)</f>
        <v>0</v>
      </c>
      <c r="AT218">
        <v>2021</v>
      </c>
    </row>
    <row r="219" spans="1:46" x14ac:dyDescent="0.3">
      <c r="A219">
        <v>827320002</v>
      </c>
      <c r="B219" t="str">
        <f>VLOOKUP(A219,'ine i comarca'!$A$1:$H$367,6,0)</f>
        <v>Alt Penedès</v>
      </c>
      <c r="C219" t="s">
        <v>269</v>
      </c>
      <c r="D219" t="s">
        <v>41</v>
      </c>
      <c r="E219" t="s">
        <v>42</v>
      </c>
      <c r="F219" t="s">
        <v>48</v>
      </c>
      <c r="G219" s="8">
        <f>IF('respostes SINDIC'!F219=1,(IF('respostes SINDIC'!$AS219=2021,variables!$E$10,IF('respostes SINDIC'!$AS219=2022,variables!$F$10))),0)</f>
        <v>7.5</v>
      </c>
      <c r="H219" s="8">
        <f>IF('respostes SINDIC'!G219=1,(IF('respostes SINDIC'!$AS219=2021,variables!$E$11,IF('respostes SINDIC'!$AS219=2022,variables!$F$11))),0)</f>
        <v>7.5</v>
      </c>
      <c r="I219" s="14">
        <f>IF('respostes SINDIC'!H219=1,(IF('respostes SINDIC'!$AS219=2021,variables!$E$12,IF('respostes SINDIC'!$AS219=2022,variables!$F$12))),0)</f>
        <v>25</v>
      </c>
      <c r="J219" s="11">
        <f>IF('respostes SINDIC'!I219=1,(IF('respostes SINDIC'!$AS219=2021,variables!$E$13,IF('respostes SINDIC'!$AS219=2022,variables!$F$13))),0)</f>
        <v>2.5</v>
      </c>
      <c r="K219" s="11">
        <f>IF('respostes SINDIC'!J219=1,(IF('respostes SINDIC'!$AS219=2021,variables!$E$14,IF('respostes SINDIC'!$AS219=2022,variables!$F$14))),0)</f>
        <v>0</v>
      </c>
      <c r="L219" s="11">
        <f>IF('respostes SINDIC'!K219=1,(IF('respostes SINDIC'!$AS219=2021,variables!$E$15,IF('respostes SINDIC'!$AS219=2022,variables!$F$15))),0)</f>
        <v>0</v>
      </c>
      <c r="M219" s="11">
        <f>IF('respostes SINDIC'!L219=1,(IF('respostes SINDIC'!$AS219=2021,variables!$E$16,IF('respostes SINDIC'!$AS219=2022,variables!$F$16))),0)</f>
        <v>0</v>
      </c>
      <c r="N219" s="11">
        <f>IF('respostes SINDIC'!M219=1,(IF('respostes SINDIC'!$AS219=2021,variables!$E$17,IF('respostes SINDIC'!$AS219=2022,variables!$F$17))),0)</f>
        <v>0</v>
      </c>
      <c r="O219" s="11">
        <f>IF('respostes SINDIC'!N219="Dintre de termini",(IF('respostes SINDIC'!$AS219=2021,variables!$E$18,IF('respostes SINDIC'!$AS219=2022,variables!$F$18))),0)</f>
        <v>0</v>
      </c>
      <c r="P219" s="16">
        <f>IF('respostes SINDIC'!O219="Null",0,(IF('respostes SINDIC'!$AS219=2021,variables!$E$20,IF('respostes SINDIC'!$AS219=2022,variables!$F$20))))</f>
        <v>25</v>
      </c>
      <c r="Q219" s="16">
        <f>IF('respostes SINDIC'!P219=1,(IF('respostes SINDIC'!$AS219=2021,variables!$E$20,IF('respostes SINDIC'!$AS219=2022,variables!$F$20))),0)</f>
        <v>25</v>
      </c>
      <c r="R219" s="16">
        <f>IF('respostes SINDIC'!Q219=1,(IF('respostes SINDIC'!$AS219=2021,variables!$E$21,IF('respostes SINDIC'!$AS219=2022,variables!$F$21))),0)</f>
        <v>0</v>
      </c>
      <c r="S219" s="16">
        <f>IF('respostes SINDIC'!R219=1,(IF('respostes SINDIC'!$AS219=2021,variables!$E$22,IF('respostes SINDIC'!$AS219=2022,variables!$F$22))),0)</f>
        <v>0</v>
      </c>
      <c r="T219" s="11">
        <f>IF('respostes SINDIC'!S219=1,(IF('respostes SINDIC'!$AS219=2021,variables!$E$23,IF('respostes SINDIC'!$AS219=2022,variables!$F$23))),0)</f>
        <v>35</v>
      </c>
      <c r="U219" s="14">
        <f>IF('respostes SINDIC'!T219=1,(IF('respostes SINDIC'!$AS219=2021,variables!$E$24,IF('respostes SINDIC'!$AS219=2022,variables!$F$24))),0)</f>
        <v>25</v>
      </c>
      <c r="V219" s="8">
        <f>IF('respostes SINDIC'!U219=1,(IF('respostes SINDIC'!$AS219=2021,variables!$E$25,IF('respostes SINDIC'!$AS219=2022,variables!$F$25))),0)</f>
        <v>20</v>
      </c>
      <c r="W219" s="8">
        <f>IF('respostes SINDIC'!V219=1,(IF('respostes SINDIC'!$AS219=2021,variables!$E$26,IF('respostes SINDIC'!$AS219=2022,variables!$F$26))),0)</f>
        <v>5</v>
      </c>
      <c r="X219" s="8">
        <f>IF('respostes SINDIC'!W219=1,(IF('respostes SINDIC'!$AS219=2021,variables!$E$27,IF('respostes SINDIC'!$AS219=2022,variables!$F$27))),0)</f>
        <v>10</v>
      </c>
      <c r="Y219" s="11">
        <f>IF('respostes SINDIC'!X219=1,(IF('respostes SINDIC'!$AS219=2021,variables!$E$28,IF('respostes SINDIC'!$AS219=2022,variables!$F$28))),0)</f>
        <v>0</v>
      </c>
      <c r="Z219" s="11">
        <f>IF('respostes SINDIC'!Y219=1,(IF('respostes SINDIC'!$AS219=2021,variables!$E$29,IF('respostes SINDIC'!$AS219=2022,variables!$F$29))),0)</f>
        <v>30</v>
      </c>
      <c r="AA219" s="18">
        <f>IF('respostes SINDIC'!Z219=1,(IF('respostes SINDIC'!$AS219=2021,variables!$E$30,IF('respostes SINDIC'!$AS219=2022,variables!$F$30))),0)</f>
        <v>25</v>
      </c>
      <c r="AB219" s="18">
        <f>IF('respostes SINDIC'!AA219=1,(IF('respostes SINDIC'!$AS219=2021,variables!$E$31,IF('respostes SINDIC'!$AS219=2022,variables!$F$31))),0)</f>
        <v>0</v>
      </c>
      <c r="AC219" s="18">
        <f>IF('respostes SINDIC'!AB219=1,(IF('respostes SINDIC'!$AS219=2021,variables!$E$32,IF('respostes SINDIC'!$AS219=2022,variables!$F$32))),0)</f>
        <v>25</v>
      </c>
      <c r="AD219" s="18">
        <f>IF('respostes SINDIC'!AC219=1,(IF('respostes SINDIC'!$AS219=2021,variables!$E$33,IF('respostes SINDIC'!$AS219=2022,variables!$F$33))),0)</f>
        <v>0</v>
      </c>
      <c r="AE219" s="20">
        <f>IF('respostes SINDIC'!AD219=1,(IF('respostes SINDIC'!$AS219=2021,variables!$E$34,IF('respostes SINDIC'!$AS219=2022,variables!$F$34))),0)</f>
        <v>0</v>
      </c>
      <c r="AF219" s="20">
        <f>IF('respostes SINDIC'!AE219=1,(IF('respostes SINDIC'!$AS219=2021,variables!$E$35,IF('respostes SINDIC'!$AS219=2022,variables!$F$35))),0)</f>
        <v>0</v>
      </c>
      <c r="AG219" s="20">
        <f>IF('respostes SINDIC'!AF219=1,(IF('respostes SINDIC'!$AS219=2021,variables!$E$36,IF('respostes SINDIC'!$AS219=2022,variables!$F$36))),0)</f>
        <v>0</v>
      </c>
      <c r="AH219" s="20">
        <f>IF('respostes SINDIC'!AG219=1,(IF('respostes SINDIC'!$AS219=2021,variables!$E$37,IF('respostes SINDIC'!$AS219=2022,variables!$F$37))),0)</f>
        <v>0</v>
      </c>
      <c r="AI219" s="14">
        <f>IF('respostes SINDIC'!AH219=1,(IF('respostes SINDIC'!$AS219=2021,variables!$E$38,IF('respostes SINDIC'!$AS219=2022,variables!$F$38))),0)</f>
        <v>25</v>
      </c>
      <c r="AJ219" s="20">
        <f>IF('respostes SINDIC'!AI219=1,(IF('respostes SINDIC'!$AS219=2021,variables!$E$39,IF('respostes SINDIC'!$AS219=2022,variables!$F$39))),0)</f>
        <v>20</v>
      </c>
      <c r="AK219" s="14">
        <f>IF('respostes SINDIC'!AJ219=1,(IF('respostes SINDIC'!$AS219=2021,variables!$E$40,IF('respostes SINDIC'!$AS219=2022,variables!$F$40))),0)</f>
        <v>25</v>
      </c>
      <c r="AL219" s="8">
        <f>IF('respostes SINDIC'!AK219=0,(IF('respostes SINDIC'!$AS219=2021,variables!$E$41,IF('respostes SINDIC'!$AS219=2022,variables!$F$41))),0)</f>
        <v>0</v>
      </c>
      <c r="AM219" s="20">
        <f>IF('respostes SINDIC'!AL219=1,(IF('respostes SINDIC'!$AS219=2021,variables!$E$42,IF('respostes SINDIC'!$AS219=2022,variables!$F$42))),0)</f>
        <v>10</v>
      </c>
      <c r="AN219" s="11">
        <f>IF('respostes SINDIC'!AM219=1,(IF('respostes SINDIC'!$AS219=2021,variables!$E$43,IF('respostes SINDIC'!$AS219=2022,variables!$F$43))),0)</f>
        <v>0</v>
      </c>
      <c r="AO219" s="8">
        <f>IF('respostes SINDIC'!AN219=1,(IF('respostes SINDIC'!$AS219=2021,variables!$E$44,IF('respostes SINDIC'!$AS219=2022,variables!$F$44))),0)</f>
        <v>0</v>
      </c>
      <c r="AP219" s="8">
        <f>IF('respostes SINDIC'!AO219=1,(IF('respostes SINDIC'!$AS219=2021,variables!$E$45,IF('respostes SINDIC'!$AS219=2022,variables!$F$45))),0)</f>
        <v>0</v>
      </c>
      <c r="AQ219" s="20">
        <f>IF('respostes SINDIC'!AP219=1,(IF('respostes SINDIC'!$AS219=2021,variables!$E$46,IF('respostes SINDIC'!$AS219=2022,variables!$F$46))),0)</f>
        <v>0</v>
      </c>
      <c r="AT219">
        <v>2021</v>
      </c>
    </row>
    <row r="220" spans="1:46" x14ac:dyDescent="0.3">
      <c r="A220">
        <v>827470005</v>
      </c>
      <c r="B220" t="str">
        <f>VLOOKUP(A220,'ine i comarca'!$A$1:$H$367,6,0)</f>
        <v>Bages</v>
      </c>
      <c r="C220" t="s">
        <v>270</v>
      </c>
      <c r="D220" t="s">
        <v>41</v>
      </c>
      <c r="E220" t="s">
        <v>42</v>
      </c>
      <c r="F220" t="s">
        <v>43</v>
      </c>
      <c r="G220" s="8">
        <f>IF('respostes SINDIC'!F220=1,(IF('respostes SINDIC'!$AS220=2021,variables!$E$10,IF('respostes SINDIC'!$AS220=2022,variables!$F$10))),0)</f>
        <v>7.5</v>
      </c>
      <c r="H220" s="8">
        <f>IF('respostes SINDIC'!G220=1,(IF('respostes SINDIC'!$AS220=2021,variables!$E$11,IF('respostes SINDIC'!$AS220=2022,variables!$F$11))),0)</f>
        <v>7.5</v>
      </c>
      <c r="I220" s="14">
        <f>IF('respostes SINDIC'!H220=1,(IF('respostes SINDIC'!$AS220=2021,variables!$E$12,IF('respostes SINDIC'!$AS220=2022,variables!$F$12))),0)</f>
        <v>25</v>
      </c>
      <c r="J220" s="11">
        <f>IF('respostes SINDIC'!I220=1,(IF('respostes SINDIC'!$AS220=2021,variables!$E$13,IF('respostes SINDIC'!$AS220=2022,variables!$F$13))),0)</f>
        <v>2.5</v>
      </c>
      <c r="K220" s="11">
        <f>IF('respostes SINDIC'!J220=1,(IF('respostes SINDIC'!$AS220=2021,variables!$E$14,IF('respostes SINDIC'!$AS220=2022,variables!$F$14))),0)</f>
        <v>0</v>
      </c>
      <c r="L220" s="11">
        <f>IF('respostes SINDIC'!K220=1,(IF('respostes SINDIC'!$AS220=2021,variables!$E$15,IF('respostes SINDIC'!$AS220=2022,variables!$F$15))),0)</f>
        <v>0</v>
      </c>
      <c r="M220" s="11">
        <f>IF('respostes SINDIC'!L220=1,(IF('respostes SINDIC'!$AS220=2021,variables!$E$16,IF('respostes SINDIC'!$AS220=2022,variables!$F$16))),0)</f>
        <v>0</v>
      </c>
      <c r="N220" s="11">
        <f>IF('respostes SINDIC'!M220=1,(IF('respostes SINDIC'!$AS220=2021,variables!$E$17,IF('respostes SINDIC'!$AS220=2022,variables!$F$17))),0)</f>
        <v>0</v>
      </c>
      <c r="O220" s="11">
        <f>IF('respostes SINDIC'!N220="Dintre de termini",(IF('respostes SINDIC'!$AS220=2021,variables!$E$18,IF('respostes SINDIC'!$AS220=2022,variables!$F$18))),0)</f>
        <v>0</v>
      </c>
      <c r="P220" s="16">
        <f>IF('respostes SINDIC'!O220="Null",0,(IF('respostes SINDIC'!$AS220=2021,variables!$E$20,IF('respostes SINDIC'!$AS220=2022,variables!$F$20))))</f>
        <v>25</v>
      </c>
      <c r="Q220" s="16">
        <f>IF('respostes SINDIC'!P220=1,(IF('respostes SINDIC'!$AS220=2021,variables!$E$20,IF('respostes SINDIC'!$AS220=2022,variables!$F$20))),0)</f>
        <v>25</v>
      </c>
      <c r="R220" s="16">
        <f>IF('respostes SINDIC'!Q220=1,(IF('respostes SINDIC'!$AS220=2021,variables!$E$21,IF('respostes SINDIC'!$AS220=2022,variables!$F$21))),0)</f>
        <v>25</v>
      </c>
      <c r="S220" s="16">
        <f>IF('respostes SINDIC'!R220=1,(IF('respostes SINDIC'!$AS220=2021,variables!$E$22,IF('respostes SINDIC'!$AS220=2022,variables!$F$22))),0)</f>
        <v>0</v>
      </c>
      <c r="T220" s="11">
        <f>IF('respostes SINDIC'!S220=1,(IF('respostes SINDIC'!$AS220=2021,variables!$E$23,IF('respostes SINDIC'!$AS220=2022,variables!$F$23))),0)</f>
        <v>35</v>
      </c>
      <c r="U220" s="14">
        <f>IF('respostes SINDIC'!T220=1,(IF('respostes SINDIC'!$AS220=2021,variables!$E$24,IF('respostes SINDIC'!$AS220=2022,variables!$F$24))),0)</f>
        <v>25</v>
      </c>
      <c r="V220" s="8">
        <f>IF('respostes SINDIC'!U220=1,(IF('respostes SINDIC'!$AS220=2021,variables!$E$25,IF('respostes SINDIC'!$AS220=2022,variables!$F$25))),0)</f>
        <v>20</v>
      </c>
      <c r="W220" s="8">
        <f>IF('respostes SINDIC'!V220=1,(IF('respostes SINDIC'!$AS220=2021,variables!$E$26,IF('respostes SINDIC'!$AS220=2022,variables!$F$26))),0)</f>
        <v>5</v>
      </c>
      <c r="X220" s="8">
        <f>IF('respostes SINDIC'!W220=1,(IF('respostes SINDIC'!$AS220=2021,variables!$E$27,IF('respostes SINDIC'!$AS220=2022,variables!$F$27))),0)</f>
        <v>10</v>
      </c>
      <c r="Y220" s="11">
        <f>IF('respostes SINDIC'!X220=1,(IF('respostes SINDIC'!$AS220=2021,variables!$E$28,IF('respostes SINDIC'!$AS220=2022,variables!$F$28))),0)</f>
        <v>0</v>
      </c>
      <c r="Z220" s="11">
        <f>IF('respostes SINDIC'!Y220=1,(IF('respostes SINDIC'!$AS220=2021,variables!$E$29,IF('respostes SINDIC'!$AS220=2022,variables!$F$29))),0)</f>
        <v>30</v>
      </c>
      <c r="AA220" s="18">
        <f>IF('respostes SINDIC'!Z220=1,(IF('respostes SINDIC'!$AS220=2021,variables!$E$30,IF('respostes SINDIC'!$AS220=2022,variables!$F$30))),0)</f>
        <v>25</v>
      </c>
      <c r="AB220" s="18">
        <f>IF('respostes SINDIC'!AA220=1,(IF('respostes SINDIC'!$AS220=2021,variables!$E$31,IF('respostes SINDIC'!$AS220=2022,variables!$F$31))),0)</f>
        <v>25</v>
      </c>
      <c r="AC220" s="18">
        <f>IF('respostes SINDIC'!AB220=1,(IF('respostes SINDIC'!$AS220=2021,variables!$E$32,IF('respostes SINDIC'!$AS220=2022,variables!$F$32))),0)</f>
        <v>25</v>
      </c>
      <c r="AD220" s="18">
        <f>IF('respostes SINDIC'!AC220=1,(IF('respostes SINDIC'!$AS220=2021,variables!$E$33,IF('respostes SINDIC'!$AS220=2022,variables!$F$33))),0)</f>
        <v>25</v>
      </c>
      <c r="AE220" s="20">
        <f>IF('respostes SINDIC'!AD220=1,(IF('respostes SINDIC'!$AS220=2021,variables!$E$34,IF('respostes SINDIC'!$AS220=2022,variables!$F$34))),0)</f>
        <v>0</v>
      </c>
      <c r="AF220" s="20">
        <f>IF('respostes SINDIC'!AE220=1,(IF('respostes SINDIC'!$AS220=2021,variables!$E$35,IF('respostes SINDIC'!$AS220=2022,variables!$F$35))),0)</f>
        <v>0</v>
      </c>
      <c r="AG220" s="20">
        <f>IF('respostes SINDIC'!AF220=1,(IF('respostes SINDIC'!$AS220=2021,variables!$E$36,IF('respostes SINDIC'!$AS220=2022,variables!$F$36))),0)</f>
        <v>0</v>
      </c>
      <c r="AH220" s="20">
        <f>IF('respostes SINDIC'!AG220=1,(IF('respostes SINDIC'!$AS220=2021,variables!$E$37,IF('respostes SINDIC'!$AS220=2022,variables!$F$37))),0)</f>
        <v>0</v>
      </c>
      <c r="AI220" s="14">
        <f>IF('respostes SINDIC'!AH220=1,(IF('respostes SINDIC'!$AS220=2021,variables!$E$38,IF('respostes SINDIC'!$AS220=2022,variables!$F$38))),0)</f>
        <v>25</v>
      </c>
      <c r="AJ220" s="20">
        <f>IF('respostes SINDIC'!AI220=1,(IF('respostes SINDIC'!$AS220=2021,variables!$E$39,IF('respostes SINDIC'!$AS220=2022,variables!$F$39))),0)</f>
        <v>0</v>
      </c>
      <c r="AK220" s="14">
        <f>IF('respostes SINDIC'!AJ220=1,(IF('respostes SINDIC'!$AS220=2021,variables!$E$40,IF('respostes SINDIC'!$AS220=2022,variables!$F$40))),0)</f>
        <v>25</v>
      </c>
      <c r="AL220" s="8">
        <f>IF('respostes SINDIC'!AK220=0,(IF('respostes SINDIC'!$AS220=2021,variables!$E$41,IF('respostes SINDIC'!$AS220=2022,variables!$F$41))),0)</f>
        <v>20</v>
      </c>
      <c r="AM220" s="20">
        <f>IF('respostes SINDIC'!AL220=1,(IF('respostes SINDIC'!$AS220=2021,variables!$E$42,IF('respostes SINDIC'!$AS220=2022,variables!$F$42))),0)</f>
        <v>10</v>
      </c>
      <c r="AN220" s="11">
        <f>IF('respostes SINDIC'!AM220=1,(IF('respostes SINDIC'!$AS220=2021,variables!$E$43,IF('respostes SINDIC'!$AS220=2022,variables!$F$43))),0)</f>
        <v>0</v>
      </c>
      <c r="AO220" s="8">
        <f>IF('respostes SINDIC'!AN220=1,(IF('respostes SINDIC'!$AS220=2021,variables!$E$44,IF('respostes SINDIC'!$AS220=2022,variables!$F$44))),0)</f>
        <v>0</v>
      </c>
      <c r="AP220" s="8">
        <f>IF('respostes SINDIC'!AO220=1,(IF('respostes SINDIC'!$AS220=2021,variables!$E$45,IF('respostes SINDIC'!$AS220=2022,variables!$F$45))),0)</f>
        <v>0</v>
      </c>
      <c r="AQ220" s="20">
        <f>IF('respostes SINDIC'!AP220=1,(IF('respostes SINDIC'!$AS220=2021,variables!$E$46,IF('respostes SINDIC'!$AS220=2022,variables!$F$46))),0)</f>
        <v>0</v>
      </c>
      <c r="AT220">
        <v>2021</v>
      </c>
    </row>
    <row r="221" spans="1:46" x14ac:dyDescent="0.3">
      <c r="A221">
        <v>827850006</v>
      </c>
      <c r="B221" t="str">
        <f>VLOOKUP(A221,'ine i comarca'!$A$1:$H$367,6,0)</f>
        <v>Osona</v>
      </c>
      <c r="C221" t="s">
        <v>271</v>
      </c>
      <c r="D221" t="s">
        <v>41</v>
      </c>
      <c r="E221" t="s">
        <v>42</v>
      </c>
      <c r="F221" t="s">
        <v>43</v>
      </c>
      <c r="G221" s="8">
        <f>IF('respostes SINDIC'!F221=1,(IF('respostes SINDIC'!$AS221=2021,variables!$E$10,IF('respostes SINDIC'!$AS221=2022,variables!$F$10))),0)</f>
        <v>7.5</v>
      </c>
      <c r="H221" s="8">
        <f>IF('respostes SINDIC'!G221=1,(IF('respostes SINDIC'!$AS221=2021,variables!$E$11,IF('respostes SINDIC'!$AS221=2022,variables!$F$11))),0)</f>
        <v>7.5</v>
      </c>
      <c r="I221" s="14">
        <f>IF('respostes SINDIC'!H221=1,(IF('respostes SINDIC'!$AS221=2021,variables!$E$12,IF('respostes SINDIC'!$AS221=2022,variables!$F$12))),0)</f>
        <v>25</v>
      </c>
      <c r="J221" s="11">
        <f>IF('respostes SINDIC'!I221=1,(IF('respostes SINDIC'!$AS221=2021,variables!$E$13,IF('respostes SINDIC'!$AS221=2022,variables!$F$13))),0)</f>
        <v>2.5</v>
      </c>
      <c r="K221" s="11">
        <f>IF('respostes SINDIC'!J221=1,(IF('respostes SINDIC'!$AS221=2021,variables!$E$14,IF('respostes SINDIC'!$AS221=2022,variables!$F$14))),0)</f>
        <v>0</v>
      </c>
      <c r="L221" s="11">
        <f>IF('respostes SINDIC'!K221=1,(IF('respostes SINDIC'!$AS221=2021,variables!$E$15,IF('respostes SINDIC'!$AS221=2022,variables!$F$15))),0)</f>
        <v>0</v>
      </c>
      <c r="M221" s="11">
        <f>IF('respostes SINDIC'!L221=1,(IF('respostes SINDIC'!$AS221=2021,variables!$E$16,IF('respostes SINDIC'!$AS221=2022,variables!$F$16))),0)</f>
        <v>0</v>
      </c>
      <c r="N221" s="11">
        <f>IF('respostes SINDIC'!M221=1,(IF('respostes SINDIC'!$AS221=2021,variables!$E$17,IF('respostes SINDIC'!$AS221=2022,variables!$F$17))),0)</f>
        <v>0</v>
      </c>
      <c r="O221" s="11">
        <f>IF('respostes SINDIC'!N221="Dintre de termini",(IF('respostes SINDIC'!$AS221=2021,variables!$E$18,IF('respostes SINDIC'!$AS221=2022,variables!$F$18))),0)</f>
        <v>0</v>
      </c>
      <c r="P221" s="16">
        <f>IF('respostes SINDIC'!O221="Null",0,(IF('respostes SINDIC'!$AS221=2021,variables!$E$20,IF('respostes SINDIC'!$AS221=2022,variables!$F$20))))</f>
        <v>0</v>
      </c>
      <c r="Q221" s="16">
        <f>IF('respostes SINDIC'!P221=1,(IF('respostes SINDIC'!$AS221=2021,variables!$E$20,IF('respostes SINDIC'!$AS221=2022,variables!$F$20))),0)</f>
        <v>0</v>
      </c>
      <c r="R221" s="16">
        <f>IF('respostes SINDIC'!Q221=1,(IF('respostes SINDIC'!$AS221=2021,variables!$E$21,IF('respostes SINDIC'!$AS221=2022,variables!$F$21))),0)</f>
        <v>0</v>
      </c>
      <c r="S221" s="16">
        <f>IF('respostes SINDIC'!R221=1,(IF('respostes SINDIC'!$AS221=2021,variables!$E$22,IF('respostes SINDIC'!$AS221=2022,variables!$F$22))),0)</f>
        <v>0</v>
      </c>
      <c r="T221" s="11">
        <f>IF('respostes SINDIC'!S221=1,(IF('respostes SINDIC'!$AS221=2021,variables!$E$23,IF('respostes SINDIC'!$AS221=2022,variables!$F$23))),0)</f>
        <v>0</v>
      </c>
      <c r="U221" s="14">
        <f>IF('respostes SINDIC'!T221=1,(IF('respostes SINDIC'!$AS221=2021,variables!$E$24,IF('respostes SINDIC'!$AS221=2022,variables!$F$24))),0)</f>
        <v>0</v>
      </c>
      <c r="V221" s="8">
        <f>IF('respostes SINDIC'!U221=1,(IF('respostes SINDIC'!$AS221=2021,variables!$E$25,IF('respostes SINDIC'!$AS221=2022,variables!$F$25))),0)</f>
        <v>20</v>
      </c>
      <c r="W221" s="8">
        <f>IF('respostes SINDIC'!V221=1,(IF('respostes SINDIC'!$AS221=2021,variables!$E$26,IF('respostes SINDIC'!$AS221=2022,variables!$F$26))),0)</f>
        <v>5</v>
      </c>
      <c r="X221" s="8">
        <f>IF('respostes SINDIC'!W221=1,(IF('respostes SINDIC'!$AS221=2021,variables!$E$27,IF('respostes SINDIC'!$AS221=2022,variables!$F$27))),0)</f>
        <v>10</v>
      </c>
      <c r="Y221" s="11">
        <f>IF('respostes SINDIC'!X221=1,(IF('respostes SINDIC'!$AS221=2021,variables!$E$28,IF('respostes SINDIC'!$AS221=2022,variables!$F$28))),0)</f>
        <v>0</v>
      </c>
      <c r="Z221" s="11">
        <f>IF('respostes SINDIC'!Y221=1,(IF('respostes SINDIC'!$AS221=2021,variables!$E$29,IF('respostes SINDIC'!$AS221=2022,variables!$F$29))),0)</f>
        <v>0</v>
      </c>
      <c r="AA221" s="18">
        <f>IF('respostes SINDIC'!Z221=1,(IF('respostes SINDIC'!$AS221=2021,variables!$E$30,IF('respostes SINDIC'!$AS221=2022,variables!$F$30))),0)</f>
        <v>25</v>
      </c>
      <c r="AB221" s="18">
        <f>IF('respostes SINDIC'!AA221=1,(IF('respostes SINDIC'!$AS221=2021,variables!$E$31,IF('respostes SINDIC'!$AS221=2022,variables!$F$31))),0)</f>
        <v>0</v>
      </c>
      <c r="AC221" s="18">
        <f>IF('respostes SINDIC'!AB221=1,(IF('respostes SINDIC'!$AS221=2021,variables!$E$32,IF('respostes SINDIC'!$AS221=2022,variables!$F$32))),0)</f>
        <v>0</v>
      </c>
      <c r="AD221" s="18">
        <f>IF('respostes SINDIC'!AC221=1,(IF('respostes SINDIC'!$AS221=2021,variables!$E$33,IF('respostes SINDIC'!$AS221=2022,variables!$F$33))),0)</f>
        <v>0</v>
      </c>
      <c r="AE221" s="20">
        <f>IF('respostes SINDIC'!AD221=1,(IF('respostes SINDIC'!$AS221=2021,variables!$E$34,IF('respostes SINDIC'!$AS221=2022,variables!$F$34))),0)</f>
        <v>0</v>
      </c>
      <c r="AF221" s="20">
        <f>IF('respostes SINDIC'!AE221=1,(IF('respostes SINDIC'!$AS221=2021,variables!$E$35,IF('respostes SINDIC'!$AS221=2022,variables!$F$35))),0)</f>
        <v>0</v>
      </c>
      <c r="AG221" s="20">
        <f>IF('respostes SINDIC'!AF221=1,(IF('respostes SINDIC'!$AS221=2021,variables!$E$36,IF('respostes SINDIC'!$AS221=2022,variables!$F$36))),0)</f>
        <v>0</v>
      </c>
      <c r="AH221" s="20">
        <f>IF('respostes SINDIC'!AG221=1,(IF('respostes SINDIC'!$AS221=2021,variables!$E$37,IF('respostes SINDIC'!$AS221=2022,variables!$F$37))),0)</f>
        <v>0</v>
      </c>
      <c r="AI221" s="14">
        <f>IF('respostes SINDIC'!AH221=1,(IF('respostes SINDIC'!$AS221=2021,variables!$E$38,IF('respostes SINDIC'!$AS221=2022,variables!$F$38))),0)</f>
        <v>25</v>
      </c>
      <c r="AJ221" s="20">
        <f>IF('respostes SINDIC'!AI221=1,(IF('respostes SINDIC'!$AS221=2021,variables!$E$39,IF('respostes SINDIC'!$AS221=2022,variables!$F$39))),0)</f>
        <v>0</v>
      </c>
      <c r="AK221" s="14">
        <f>IF('respostes SINDIC'!AJ221=1,(IF('respostes SINDIC'!$AS221=2021,variables!$E$40,IF('respostes SINDIC'!$AS221=2022,variables!$F$40))),0)</f>
        <v>0</v>
      </c>
      <c r="AL221" s="8">
        <f>IF('respostes SINDIC'!AK221=0,(IF('respostes SINDIC'!$AS221=2021,variables!$E$41,IF('respostes SINDIC'!$AS221=2022,variables!$F$41))),0)</f>
        <v>0</v>
      </c>
      <c r="AM221" s="20">
        <f>IF('respostes SINDIC'!AL221=1,(IF('respostes SINDIC'!$AS221=2021,variables!$E$42,IF('respostes SINDIC'!$AS221=2022,variables!$F$42))),0)</f>
        <v>0</v>
      </c>
      <c r="AN221" s="11">
        <f>IF('respostes SINDIC'!AM221=1,(IF('respostes SINDIC'!$AS221=2021,variables!$E$43,IF('respostes SINDIC'!$AS221=2022,variables!$F$43))),0)</f>
        <v>0</v>
      </c>
      <c r="AO221" s="8">
        <f>IF('respostes SINDIC'!AN221=1,(IF('respostes SINDIC'!$AS221=2021,variables!$E$44,IF('respostes SINDIC'!$AS221=2022,variables!$F$44))),0)</f>
        <v>0</v>
      </c>
      <c r="AP221" s="8">
        <f>IF('respostes SINDIC'!AO221=1,(IF('respostes SINDIC'!$AS221=2021,variables!$E$45,IF('respostes SINDIC'!$AS221=2022,variables!$F$45))),0)</f>
        <v>0</v>
      </c>
      <c r="AQ221" s="20">
        <f>IF('respostes SINDIC'!AP221=1,(IF('respostes SINDIC'!$AS221=2021,variables!$E$46,IF('respostes SINDIC'!$AS221=2022,variables!$F$46))),0)</f>
        <v>0</v>
      </c>
      <c r="AT221">
        <v>2021</v>
      </c>
    </row>
    <row r="222" spans="1:46" x14ac:dyDescent="0.3">
      <c r="A222">
        <v>828190004</v>
      </c>
      <c r="B222" t="str">
        <f>VLOOKUP(A222,'ine i comarca'!$A$1:$H$367,6,0)</f>
        <v>Maresme</v>
      </c>
      <c r="C222" t="s">
        <v>272</v>
      </c>
      <c r="D222" t="s">
        <v>41</v>
      </c>
      <c r="E222" t="s">
        <v>42</v>
      </c>
      <c r="F222" t="s">
        <v>43</v>
      </c>
      <c r="G222" s="8">
        <f>IF('respostes SINDIC'!F222=1,(IF('respostes SINDIC'!$AS222=2021,variables!$E$10,IF('respostes SINDIC'!$AS222=2022,variables!$F$10))),0)</f>
        <v>7.5</v>
      </c>
      <c r="H222" s="8">
        <f>IF('respostes SINDIC'!G222=1,(IF('respostes SINDIC'!$AS222=2021,variables!$E$11,IF('respostes SINDIC'!$AS222=2022,variables!$F$11))),0)</f>
        <v>7.5</v>
      </c>
      <c r="I222" s="14">
        <f>IF('respostes SINDIC'!H222=1,(IF('respostes SINDIC'!$AS222=2021,variables!$E$12,IF('respostes SINDIC'!$AS222=2022,variables!$F$12))),0)</f>
        <v>25</v>
      </c>
      <c r="J222" s="11">
        <f>IF('respostes SINDIC'!I222=1,(IF('respostes SINDIC'!$AS222=2021,variables!$E$13,IF('respostes SINDIC'!$AS222=2022,variables!$F$13))),0)</f>
        <v>2.5</v>
      </c>
      <c r="K222" s="11">
        <f>IF('respostes SINDIC'!J222=1,(IF('respostes SINDIC'!$AS222=2021,variables!$E$14,IF('respostes SINDIC'!$AS222=2022,variables!$F$14))),0)</f>
        <v>0</v>
      </c>
      <c r="L222" s="11">
        <f>IF('respostes SINDIC'!K222=1,(IF('respostes SINDIC'!$AS222=2021,variables!$E$15,IF('respostes SINDIC'!$AS222=2022,variables!$F$15))),0)</f>
        <v>0</v>
      </c>
      <c r="M222" s="11">
        <f>IF('respostes SINDIC'!L222=1,(IF('respostes SINDIC'!$AS222=2021,variables!$E$16,IF('respostes SINDIC'!$AS222=2022,variables!$F$16))),0)</f>
        <v>0</v>
      </c>
      <c r="N222" s="11">
        <f>IF('respostes SINDIC'!M222=1,(IF('respostes SINDIC'!$AS222=2021,variables!$E$17,IF('respostes SINDIC'!$AS222=2022,variables!$F$17))),0)</f>
        <v>0</v>
      </c>
      <c r="O222" s="11">
        <f>IF('respostes SINDIC'!N222="Dintre de termini",(IF('respostes SINDIC'!$AS222=2021,variables!$E$18,IF('respostes SINDIC'!$AS222=2022,variables!$F$18))),0)</f>
        <v>0</v>
      </c>
      <c r="P222" s="16">
        <f>IF('respostes SINDIC'!O222="Null",0,(IF('respostes SINDIC'!$AS222=2021,variables!$E$20,IF('respostes SINDIC'!$AS222=2022,variables!$F$20))))</f>
        <v>0</v>
      </c>
      <c r="Q222" s="16">
        <f>IF('respostes SINDIC'!P222=1,(IF('respostes SINDIC'!$AS222=2021,variables!$E$20,IF('respostes SINDIC'!$AS222=2022,variables!$F$20))),0)</f>
        <v>0</v>
      </c>
      <c r="R222" s="16">
        <f>IF('respostes SINDIC'!Q222=1,(IF('respostes SINDIC'!$AS222=2021,variables!$E$21,IF('respostes SINDIC'!$AS222=2022,variables!$F$21))),0)</f>
        <v>0</v>
      </c>
      <c r="S222" s="16">
        <f>IF('respostes SINDIC'!R222=1,(IF('respostes SINDIC'!$AS222=2021,variables!$E$22,IF('respostes SINDIC'!$AS222=2022,variables!$F$22))),0)</f>
        <v>0</v>
      </c>
      <c r="T222" s="11">
        <f>IF('respostes SINDIC'!S222=1,(IF('respostes SINDIC'!$AS222=2021,variables!$E$23,IF('respostes SINDIC'!$AS222=2022,variables!$F$23))),0)</f>
        <v>0</v>
      </c>
      <c r="U222" s="14">
        <f>IF('respostes SINDIC'!T222=1,(IF('respostes SINDIC'!$AS222=2021,variables!$E$24,IF('respostes SINDIC'!$AS222=2022,variables!$F$24))),0)</f>
        <v>0</v>
      </c>
      <c r="V222" s="8">
        <f>IF('respostes SINDIC'!U222=1,(IF('respostes SINDIC'!$AS222=2021,variables!$E$25,IF('respostes SINDIC'!$AS222=2022,variables!$F$25))),0)</f>
        <v>20</v>
      </c>
      <c r="W222" s="8">
        <f>IF('respostes SINDIC'!V222=1,(IF('respostes SINDIC'!$AS222=2021,variables!$E$26,IF('respostes SINDIC'!$AS222=2022,variables!$F$26))),0)</f>
        <v>5</v>
      </c>
      <c r="X222" s="8">
        <f>IF('respostes SINDIC'!W222=1,(IF('respostes SINDIC'!$AS222=2021,variables!$E$27,IF('respostes SINDIC'!$AS222=2022,variables!$F$27))),0)</f>
        <v>10</v>
      </c>
      <c r="Y222" s="11">
        <f>IF('respostes SINDIC'!X222=1,(IF('respostes SINDIC'!$AS222=2021,variables!$E$28,IF('respostes SINDIC'!$AS222=2022,variables!$F$28))),0)</f>
        <v>0</v>
      </c>
      <c r="Z222" s="11">
        <f>IF('respostes SINDIC'!Y222=1,(IF('respostes SINDIC'!$AS222=2021,variables!$E$29,IF('respostes SINDIC'!$AS222=2022,variables!$F$29))),0)</f>
        <v>0</v>
      </c>
      <c r="AA222" s="18">
        <f>IF('respostes SINDIC'!Z222=1,(IF('respostes SINDIC'!$AS222=2021,variables!$E$30,IF('respostes SINDIC'!$AS222=2022,variables!$F$30))),0)</f>
        <v>25</v>
      </c>
      <c r="AB222" s="18">
        <f>IF('respostes SINDIC'!AA222=1,(IF('respostes SINDIC'!$AS222=2021,variables!$E$31,IF('respostes SINDIC'!$AS222=2022,variables!$F$31))),0)</f>
        <v>0</v>
      </c>
      <c r="AC222" s="18">
        <f>IF('respostes SINDIC'!AB222=1,(IF('respostes SINDIC'!$AS222=2021,variables!$E$32,IF('respostes SINDIC'!$AS222=2022,variables!$F$32))),0)</f>
        <v>0</v>
      </c>
      <c r="AD222" s="18">
        <f>IF('respostes SINDIC'!AC222=1,(IF('respostes SINDIC'!$AS222=2021,variables!$E$33,IF('respostes SINDIC'!$AS222=2022,variables!$F$33))),0)</f>
        <v>0</v>
      </c>
      <c r="AE222" s="20">
        <f>IF('respostes SINDIC'!AD222=1,(IF('respostes SINDIC'!$AS222=2021,variables!$E$34,IF('respostes SINDIC'!$AS222=2022,variables!$F$34))),0)</f>
        <v>0</v>
      </c>
      <c r="AF222" s="20">
        <f>IF('respostes SINDIC'!AE222=1,(IF('respostes SINDIC'!$AS222=2021,variables!$E$35,IF('respostes SINDIC'!$AS222=2022,variables!$F$35))),0)</f>
        <v>0</v>
      </c>
      <c r="AG222" s="20">
        <f>IF('respostes SINDIC'!AF222=1,(IF('respostes SINDIC'!$AS222=2021,variables!$E$36,IF('respostes SINDIC'!$AS222=2022,variables!$F$36))),0)</f>
        <v>0</v>
      </c>
      <c r="AH222" s="20">
        <f>IF('respostes SINDIC'!AG222=1,(IF('respostes SINDIC'!$AS222=2021,variables!$E$37,IF('respostes SINDIC'!$AS222=2022,variables!$F$37))),0)</f>
        <v>0</v>
      </c>
      <c r="AI222" s="14">
        <f>IF('respostes SINDIC'!AH222=1,(IF('respostes SINDIC'!$AS222=2021,variables!$E$38,IF('respostes SINDIC'!$AS222=2022,variables!$F$38))),0)</f>
        <v>25</v>
      </c>
      <c r="AJ222" s="20">
        <f>IF('respostes SINDIC'!AI222=1,(IF('respostes SINDIC'!$AS222=2021,variables!$E$39,IF('respostes SINDIC'!$AS222=2022,variables!$F$39))),0)</f>
        <v>20</v>
      </c>
      <c r="AK222" s="14">
        <f>IF('respostes SINDIC'!AJ222=1,(IF('respostes SINDIC'!$AS222=2021,variables!$E$40,IF('respostes SINDIC'!$AS222=2022,variables!$F$40))),0)</f>
        <v>0</v>
      </c>
      <c r="AL222" s="8">
        <f>IF('respostes SINDIC'!AK222=0,(IF('respostes SINDIC'!$AS222=2021,variables!$E$41,IF('respostes SINDIC'!$AS222=2022,variables!$F$41))),0)</f>
        <v>0</v>
      </c>
      <c r="AM222" s="20">
        <f>IF('respostes SINDIC'!AL222=1,(IF('respostes SINDIC'!$AS222=2021,variables!$E$42,IF('respostes SINDIC'!$AS222=2022,variables!$F$42))),0)</f>
        <v>0</v>
      </c>
      <c r="AN222" s="11">
        <f>IF('respostes SINDIC'!AM222=1,(IF('respostes SINDIC'!$AS222=2021,variables!$E$43,IF('respostes SINDIC'!$AS222=2022,variables!$F$43))),0)</f>
        <v>0</v>
      </c>
      <c r="AO222" s="8">
        <f>IF('respostes SINDIC'!AN222=1,(IF('respostes SINDIC'!$AS222=2021,variables!$E$44,IF('respostes SINDIC'!$AS222=2022,variables!$F$44))),0)</f>
        <v>0</v>
      </c>
      <c r="AP222" s="8">
        <f>IF('respostes SINDIC'!AO222=1,(IF('respostes SINDIC'!$AS222=2021,variables!$E$45,IF('respostes SINDIC'!$AS222=2022,variables!$F$45))),0)</f>
        <v>0</v>
      </c>
      <c r="AQ222" s="20">
        <f>IF('respostes SINDIC'!AP222=1,(IF('respostes SINDIC'!$AS222=2021,variables!$E$46,IF('respostes SINDIC'!$AS222=2022,variables!$F$46))),0)</f>
        <v>0</v>
      </c>
      <c r="AT222">
        <v>2021</v>
      </c>
    </row>
    <row r="223" spans="1:46" x14ac:dyDescent="0.3">
      <c r="A223">
        <v>827980001</v>
      </c>
      <c r="B223" t="e">
        <f>VLOOKUP(A223,'ine i comarca'!$A$1:$H$367,6,0)</f>
        <v>#N/A</v>
      </c>
      <c r="C223" t="s">
        <v>273</v>
      </c>
      <c r="D223" t="s">
        <v>41</v>
      </c>
      <c r="E223" t="s">
        <v>42</v>
      </c>
      <c r="F223" t="s">
        <v>61</v>
      </c>
      <c r="G223" s="8">
        <f>IF('respostes SINDIC'!F223=1,(IF('respostes SINDIC'!$AS223=2021,variables!$E$10,IF('respostes SINDIC'!$AS223=2022,variables!$F$10))),0)</f>
        <v>7.5</v>
      </c>
      <c r="H223" s="8">
        <f>IF('respostes SINDIC'!G223=1,(IF('respostes SINDIC'!$AS223=2021,variables!$E$11,IF('respostes SINDIC'!$AS223=2022,variables!$F$11))),0)</f>
        <v>7.5</v>
      </c>
      <c r="I223" s="14">
        <f>IF('respostes SINDIC'!H223=1,(IF('respostes SINDIC'!$AS223=2021,variables!$E$12,IF('respostes SINDIC'!$AS223=2022,variables!$F$12))),0)</f>
        <v>25</v>
      </c>
      <c r="J223" s="11">
        <f>IF('respostes SINDIC'!I223=1,(IF('respostes SINDIC'!$AS223=2021,variables!$E$13,IF('respostes SINDIC'!$AS223=2022,variables!$F$13))),0)</f>
        <v>2.5</v>
      </c>
      <c r="K223" s="11">
        <f>IF('respostes SINDIC'!J223=1,(IF('respostes SINDIC'!$AS223=2021,variables!$E$14,IF('respostes SINDIC'!$AS223=2022,variables!$F$14))),0)</f>
        <v>0</v>
      </c>
      <c r="L223" s="11">
        <f>IF('respostes SINDIC'!K223=1,(IF('respostes SINDIC'!$AS223=2021,variables!$E$15,IF('respostes SINDIC'!$AS223=2022,variables!$F$15))),0)</f>
        <v>0</v>
      </c>
      <c r="M223" s="11">
        <f>IF('respostes SINDIC'!L223=1,(IF('respostes SINDIC'!$AS223=2021,variables!$E$16,IF('respostes SINDIC'!$AS223=2022,variables!$F$16))),0)</f>
        <v>0</v>
      </c>
      <c r="N223" s="11">
        <f>IF('respostes SINDIC'!M223=1,(IF('respostes SINDIC'!$AS223=2021,variables!$E$17,IF('respostes SINDIC'!$AS223=2022,variables!$F$17))),0)</f>
        <v>0</v>
      </c>
      <c r="O223" s="11">
        <f>IF('respostes SINDIC'!N223="Dintre de termini",(IF('respostes SINDIC'!$AS223=2021,variables!$E$18,IF('respostes SINDIC'!$AS223=2022,variables!$F$18))),0)</f>
        <v>0</v>
      </c>
      <c r="P223" s="16">
        <f>IF('respostes SINDIC'!O223="Null",0,(IF('respostes SINDIC'!$AS223=2021,variables!$E$20,IF('respostes SINDIC'!$AS223=2022,variables!$F$20))))</f>
        <v>25</v>
      </c>
      <c r="Q223" s="16">
        <f>IF('respostes SINDIC'!P223=1,(IF('respostes SINDIC'!$AS223=2021,variables!$E$20,IF('respostes SINDIC'!$AS223=2022,variables!$F$20))),0)</f>
        <v>25</v>
      </c>
      <c r="R223" s="16">
        <f>IF('respostes SINDIC'!Q223=1,(IF('respostes SINDIC'!$AS223=2021,variables!$E$21,IF('respostes SINDIC'!$AS223=2022,variables!$F$21))),0)</f>
        <v>0</v>
      </c>
      <c r="S223" s="16">
        <f>IF('respostes SINDIC'!R223=1,(IF('respostes SINDIC'!$AS223=2021,variables!$E$22,IF('respostes SINDIC'!$AS223=2022,variables!$F$22))),0)</f>
        <v>0</v>
      </c>
      <c r="T223" s="11">
        <f>IF('respostes SINDIC'!S223=1,(IF('respostes SINDIC'!$AS223=2021,variables!$E$23,IF('respostes SINDIC'!$AS223=2022,variables!$F$23))),0)</f>
        <v>35</v>
      </c>
      <c r="U223" s="14">
        <f>IF('respostes SINDIC'!T223=1,(IF('respostes SINDIC'!$AS223=2021,variables!$E$24,IF('respostes SINDIC'!$AS223=2022,variables!$F$24))),0)</f>
        <v>25</v>
      </c>
      <c r="V223" s="8">
        <f>IF('respostes SINDIC'!U223=1,(IF('respostes SINDIC'!$AS223=2021,variables!$E$25,IF('respostes SINDIC'!$AS223=2022,variables!$F$25))),0)</f>
        <v>20</v>
      </c>
      <c r="W223" s="8">
        <f>IF('respostes SINDIC'!V223=1,(IF('respostes SINDIC'!$AS223=2021,variables!$E$26,IF('respostes SINDIC'!$AS223=2022,variables!$F$26))),0)</f>
        <v>5</v>
      </c>
      <c r="X223" s="8">
        <f>IF('respostes SINDIC'!W223=1,(IF('respostes SINDIC'!$AS223=2021,variables!$E$27,IF('respostes SINDIC'!$AS223=2022,variables!$F$27))),0)</f>
        <v>10</v>
      </c>
      <c r="Y223" s="11">
        <f>IF('respostes SINDIC'!X223=1,(IF('respostes SINDIC'!$AS223=2021,variables!$E$28,IF('respostes SINDIC'!$AS223=2022,variables!$F$28))),0)</f>
        <v>0</v>
      </c>
      <c r="Z223" s="11">
        <f>IF('respostes SINDIC'!Y223=1,(IF('respostes SINDIC'!$AS223=2021,variables!$E$29,IF('respostes SINDIC'!$AS223=2022,variables!$F$29))),0)</f>
        <v>30</v>
      </c>
      <c r="AA223" s="18">
        <f>IF('respostes SINDIC'!Z223=1,(IF('respostes SINDIC'!$AS223=2021,variables!$E$30,IF('respostes SINDIC'!$AS223=2022,variables!$F$30))),0)</f>
        <v>25</v>
      </c>
      <c r="AB223" s="18">
        <f>IF('respostes SINDIC'!AA223=1,(IF('respostes SINDIC'!$AS223=2021,variables!$E$31,IF('respostes SINDIC'!$AS223=2022,variables!$F$31))),0)</f>
        <v>25</v>
      </c>
      <c r="AC223" s="18">
        <f>IF('respostes SINDIC'!AB223=1,(IF('respostes SINDIC'!$AS223=2021,variables!$E$32,IF('respostes SINDIC'!$AS223=2022,variables!$F$32))),0)</f>
        <v>25</v>
      </c>
      <c r="AD223" s="18">
        <f>IF('respostes SINDIC'!AC223=1,(IF('respostes SINDIC'!$AS223=2021,variables!$E$33,IF('respostes SINDIC'!$AS223=2022,variables!$F$33))),0)</f>
        <v>0</v>
      </c>
      <c r="AE223" s="20">
        <f>IF('respostes SINDIC'!AD223=1,(IF('respostes SINDIC'!$AS223=2021,variables!$E$34,IF('respostes SINDIC'!$AS223=2022,variables!$F$34))),0)</f>
        <v>0</v>
      </c>
      <c r="AF223" s="20">
        <f>IF('respostes SINDIC'!AE223=1,(IF('respostes SINDIC'!$AS223=2021,variables!$E$35,IF('respostes SINDIC'!$AS223=2022,variables!$F$35))),0)</f>
        <v>0</v>
      </c>
      <c r="AG223" s="20">
        <f>IF('respostes SINDIC'!AF223=1,(IF('respostes SINDIC'!$AS223=2021,variables!$E$36,IF('respostes SINDIC'!$AS223=2022,variables!$F$36))),0)</f>
        <v>0</v>
      </c>
      <c r="AH223" s="20">
        <f>IF('respostes SINDIC'!AG223=1,(IF('respostes SINDIC'!$AS223=2021,variables!$E$37,IF('respostes SINDIC'!$AS223=2022,variables!$F$37))),0)</f>
        <v>10</v>
      </c>
      <c r="AI223" s="14">
        <f>IF('respostes SINDIC'!AH223=1,(IF('respostes SINDIC'!$AS223=2021,variables!$E$38,IF('respostes SINDIC'!$AS223=2022,variables!$F$38))),0)</f>
        <v>25</v>
      </c>
      <c r="AJ223" s="20">
        <f>IF('respostes SINDIC'!AI223=1,(IF('respostes SINDIC'!$AS223=2021,variables!$E$39,IF('respostes SINDIC'!$AS223=2022,variables!$F$39))),0)</f>
        <v>20</v>
      </c>
      <c r="AK223" s="14">
        <f>IF('respostes SINDIC'!AJ223=1,(IF('respostes SINDIC'!$AS223=2021,variables!$E$40,IF('respostes SINDIC'!$AS223=2022,variables!$F$40))),0)</f>
        <v>25</v>
      </c>
      <c r="AL223" s="8">
        <f>IF('respostes SINDIC'!AK223=0,(IF('respostes SINDIC'!$AS223=2021,variables!$E$41,IF('respostes SINDIC'!$AS223=2022,variables!$F$41))),0)</f>
        <v>20</v>
      </c>
      <c r="AM223" s="20">
        <f>IF('respostes SINDIC'!AL223=1,(IF('respostes SINDIC'!$AS223=2021,variables!$E$42,IF('respostes SINDIC'!$AS223=2022,variables!$F$42))),0)</f>
        <v>10</v>
      </c>
      <c r="AN223" s="11">
        <f>IF('respostes SINDIC'!AM223=1,(IF('respostes SINDIC'!$AS223=2021,variables!$E$43,IF('respostes SINDIC'!$AS223=2022,variables!$F$43))),0)</f>
        <v>0</v>
      </c>
      <c r="AO223" s="8">
        <f>IF('respostes SINDIC'!AN223=1,(IF('respostes SINDIC'!$AS223=2021,variables!$E$44,IF('respostes SINDIC'!$AS223=2022,variables!$F$44))),0)</f>
        <v>10</v>
      </c>
      <c r="AP223" s="8">
        <f>IF('respostes SINDIC'!AO223=1,(IF('respostes SINDIC'!$AS223=2021,variables!$E$45,IF('respostes SINDIC'!$AS223=2022,variables!$F$45))),0)</f>
        <v>20</v>
      </c>
      <c r="AQ223" s="20">
        <f>IF('respostes SINDIC'!AP223=1,(IF('respostes SINDIC'!$AS223=2021,variables!$E$46,IF('respostes SINDIC'!$AS223=2022,variables!$F$46))),0)</f>
        <v>0</v>
      </c>
      <c r="AT223">
        <v>2021</v>
      </c>
    </row>
    <row r="224" spans="1:46" x14ac:dyDescent="0.3">
      <c r="A224">
        <v>828240003</v>
      </c>
      <c r="B224" t="str">
        <f>VLOOKUP(A224,'ine i comarca'!$A$1:$H$367,6,0)</f>
        <v>Maresme</v>
      </c>
      <c r="C224" t="s">
        <v>274</v>
      </c>
      <c r="D224" t="s">
        <v>41</v>
      </c>
      <c r="E224" t="s">
        <v>42</v>
      </c>
      <c r="F224" t="s">
        <v>43</v>
      </c>
      <c r="G224" s="8">
        <f>IF('respostes SINDIC'!F224=1,(IF('respostes SINDIC'!$AS224=2021,variables!$E$10,IF('respostes SINDIC'!$AS224=2022,variables!$F$10))),0)</f>
        <v>7.5</v>
      </c>
      <c r="H224" s="8">
        <f>IF('respostes SINDIC'!G224=1,(IF('respostes SINDIC'!$AS224=2021,variables!$E$11,IF('respostes SINDIC'!$AS224=2022,variables!$F$11))),0)</f>
        <v>7.5</v>
      </c>
      <c r="I224" s="14">
        <f>IF('respostes SINDIC'!H224=1,(IF('respostes SINDIC'!$AS224=2021,variables!$E$12,IF('respostes SINDIC'!$AS224=2022,variables!$F$12))),0)</f>
        <v>25</v>
      </c>
      <c r="J224" s="11">
        <f>IF('respostes SINDIC'!I224=1,(IF('respostes SINDIC'!$AS224=2021,variables!$E$13,IF('respostes SINDIC'!$AS224=2022,variables!$F$13))),0)</f>
        <v>2.5</v>
      </c>
      <c r="K224" s="11">
        <f>IF('respostes SINDIC'!J224=1,(IF('respostes SINDIC'!$AS224=2021,variables!$E$14,IF('respostes SINDIC'!$AS224=2022,variables!$F$14))),0)</f>
        <v>0</v>
      </c>
      <c r="L224" s="11">
        <f>IF('respostes SINDIC'!K224=1,(IF('respostes SINDIC'!$AS224=2021,variables!$E$15,IF('respostes SINDIC'!$AS224=2022,variables!$F$15))),0)</f>
        <v>0</v>
      </c>
      <c r="M224" s="11">
        <f>IF('respostes SINDIC'!L224=1,(IF('respostes SINDIC'!$AS224=2021,variables!$E$16,IF('respostes SINDIC'!$AS224=2022,variables!$F$16))),0)</f>
        <v>0</v>
      </c>
      <c r="N224" s="11">
        <f>IF('respostes SINDIC'!M224=1,(IF('respostes SINDIC'!$AS224=2021,variables!$E$17,IF('respostes SINDIC'!$AS224=2022,variables!$F$17))),0)</f>
        <v>0</v>
      </c>
      <c r="O224" s="11">
        <f>IF('respostes SINDIC'!N224="Dintre de termini",(IF('respostes SINDIC'!$AS224=2021,variables!$E$18,IF('respostes SINDIC'!$AS224=2022,variables!$F$18))),0)</f>
        <v>20</v>
      </c>
      <c r="P224" s="16">
        <f>IF('respostes SINDIC'!O224="Null",0,(IF('respostes SINDIC'!$AS224=2021,variables!$E$20,IF('respostes SINDIC'!$AS224=2022,variables!$F$20))))</f>
        <v>25</v>
      </c>
      <c r="Q224" s="16">
        <f>IF('respostes SINDIC'!P224=1,(IF('respostes SINDIC'!$AS224=2021,variables!$E$20,IF('respostes SINDIC'!$AS224=2022,variables!$F$20))),0)</f>
        <v>25</v>
      </c>
      <c r="R224" s="16">
        <f>IF('respostes SINDIC'!Q224=1,(IF('respostes SINDIC'!$AS224=2021,variables!$E$21,IF('respostes SINDIC'!$AS224=2022,variables!$F$21))),0)</f>
        <v>0</v>
      </c>
      <c r="S224" s="16">
        <f>IF('respostes SINDIC'!R224=1,(IF('respostes SINDIC'!$AS224=2021,variables!$E$22,IF('respostes SINDIC'!$AS224=2022,variables!$F$22))),0)</f>
        <v>0</v>
      </c>
      <c r="T224" s="11">
        <f>IF('respostes SINDIC'!S224=1,(IF('respostes SINDIC'!$AS224=2021,variables!$E$23,IF('respostes SINDIC'!$AS224=2022,variables!$F$23))),0)</f>
        <v>35</v>
      </c>
      <c r="U224" s="14">
        <f>IF('respostes SINDIC'!T224=1,(IF('respostes SINDIC'!$AS224=2021,variables!$E$24,IF('respostes SINDIC'!$AS224=2022,variables!$F$24))),0)</f>
        <v>25</v>
      </c>
      <c r="V224" s="8">
        <f>IF('respostes SINDIC'!U224=1,(IF('respostes SINDIC'!$AS224=2021,variables!$E$25,IF('respostes SINDIC'!$AS224=2022,variables!$F$25))),0)</f>
        <v>20</v>
      </c>
      <c r="W224" s="8">
        <f>IF('respostes SINDIC'!V224=1,(IF('respostes SINDIC'!$AS224=2021,variables!$E$26,IF('respostes SINDIC'!$AS224=2022,variables!$F$26))),0)</f>
        <v>5</v>
      </c>
      <c r="X224" s="8">
        <f>IF('respostes SINDIC'!W224=1,(IF('respostes SINDIC'!$AS224=2021,variables!$E$27,IF('respostes SINDIC'!$AS224=2022,variables!$F$27))),0)</f>
        <v>10</v>
      </c>
      <c r="Y224" s="11">
        <f>IF('respostes SINDIC'!X224=1,(IF('respostes SINDIC'!$AS224=2021,variables!$E$28,IF('respostes SINDIC'!$AS224=2022,variables!$F$28))),0)</f>
        <v>0</v>
      </c>
      <c r="Z224" s="11">
        <f>IF('respostes SINDIC'!Y224=1,(IF('respostes SINDIC'!$AS224=2021,variables!$E$29,IF('respostes SINDIC'!$AS224=2022,variables!$F$29))),0)</f>
        <v>30</v>
      </c>
      <c r="AA224" s="18">
        <f>IF('respostes SINDIC'!Z224=1,(IF('respostes SINDIC'!$AS224=2021,variables!$E$30,IF('respostes SINDIC'!$AS224=2022,variables!$F$30))),0)</f>
        <v>25</v>
      </c>
      <c r="AB224" s="18">
        <f>IF('respostes SINDIC'!AA224=1,(IF('respostes SINDIC'!$AS224=2021,variables!$E$31,IF('respostes SINDIC'!$AS224=2022,variables!$F$31))),0)</f>
        <v>25</v>
      </c>
      <c r="AC224" s="18">
        <f>IF('respostes SINDIC'!AB224=1,(IF('respostes SINDIC'!$AS224=2021,variables!$E$32,IF('respostes SINDIC'!$AS224=2022,variables!$F$32))),0)</f>
        <v>25</v>
      </c>
      <c r="AD224" s="18">
        <f>IF('respostes SINDIC'!AC224=1,(IF('respostes SINDIC'!$AS224=2021,variables!$E$33,IF('respostes SINDIC'!$AS224=2022,variables!$F$33))),0)</f>
        <v>0</v>
      </c>
      <c r="AE224" s="20">
        <f>IF('respostes SINDIC'!AD224=1,(IF('respostes SINDIC'!$AS224=2021,variables!$E$34,IF('respostes SINDIC'!$AS224=2022,variables!$F$34))),0)</f>
        <v>0</v>
      </c>
      <c r="AF224" s="20">
        <f>IF('respostes SINDIC'!AE224=1,(IF('respostes SINDIC'!$AS224=2021,variables!$E$35,IF('respostes SINDIC'!$AS224=2022,variables!$F$35))),0)</f>
        <v>0</v>
      </c>
      <c r="AG224" s="20">
        <f>IF('respostes SINDIC'!AF224=1,(IF('respostes SINDIC'!$AS224=2021,variables!$E$36,IF('respostes SINDIC'!$AS224=2022,variables!$F$36))),0)</f>
        <v>0</v>
      </c>
      <c r="AH224" s="20">
        <f>IF('respostes SINDIC'!AG224=1,(IF('respostes SINDIC'!$AS224=2021,variables!$E$37,IF('respostes SINDIC'!$AS224=2022,variables!$F$37))),0)</f>
        <v>0</v>
      </c>
      <c r="AI224" s="14">
        <f>IF('respostes SINDIC'!AH224=1,(IF('respostes SINDIC'!$AS224=2021,variables!$E$38,IF('respostes SINDIC'!$AS224=2022,variables!$F$38))),0)</f>
        <v>25</v>
      </c>
      <c r="AJ224" s="20">
        <f>IF('respostes SINDIC'!AI224=1,(IF('respostes SINDIC'!$AS224=2021,variables!$E$39,IF('respostes SINDIC'!$AS224=2022,variables!$F$39))),0)</f>
        <v>0</v>
      </c>
      <c r="AK224" s="14">
        <f>IF('respostes SINDIC'!AJ224=1,(IF('respostes SINDIC'!$AS224=2021,variables!$E$40,IF('respostes SINDIC'!$AS224=2022,variables!$F$40))),0)</f>
        <v>25</v>
      </c>
      <c r="AL224" s="8">
        <f>IF('respostes SINDIC'!AK224=0,(IF('respostes SINDIC'!$AS224=2021,variables!$E$41,IF('respostes SINDIC'!$AS224=2022,variables!$F$41))),0)</f>
        <v>20</v>
      </c>
      <c r="AM224" s="20">
        <f>IF('respostes SINDIC'!AL224=1,(IF('respostes SINDIC'!$AS224=2021,variables!$E$42,IF('respostes SINDIC'!$AS224=2022,variables!$F$42))),0)</f>
        <v>10</v>
      </c>
      <c r="AN224" s="11">
        <f>IF('respostes SINDIC'!AM224=1,(IF('respostes SINDIC'!$AS224=2021,variables!$E$43,IF('respostes SINDIC'!$AS224=2022,variables!$F$43))),0)</f>
        <v>0</v>
      </c>
      <c r="AO224" s="8">
        <f>IF('respostes SINDIC'!AN224=1,(IF('respostes SINDIC'!$AS224=2021,variables!$E$44,IF('respostes SINDIC'!$AS224=2022,variables!$F$44))),0)</f>
        <v>0</v>
      </c>
      <c r="AP224" s="8">
        <f>IF('respostes SINDIC'!AO224=1,(IF('respostes SINDIC'!$AS224=2021,variables!$E$45,IF('respostes SINDIC'!$AS224=2022,variables!$F$45))),0)</f>
        <v>0</v>
      </c>
      <c r="AQ224" s="20">
        <f>IF('respostes SINDIC'!AP224=1,(IF('respostes SINDIC'!$AS224=2021,variables!$E$46,IF('respostes SINDIC'!$AS224=2022,variables!$F$46))),0)</f>
        <v>0</v>
      </c>
      <c r="AT224">
        <v>2021</v>
      </c>
    </row>
    <row r="225" spans="1:46" x14ac:dyDescent="0.3">
      <c r="A225">
        <v>828300000</v>
      </c>
      <c r="B225" t="str">
        <f>VLOOKUP(A225,'ine i comarca'!$A$1:$H$367,6,0)</f>
        <v>Osona</v>
      </c>
      <c r="C225" t="s">
        <v>275</v>
      </c>
      <c r="D225" t="s">
        <v>41</v>
      </c>
      <c r="E225" t="s">
        <v>42</v>
      </c>
      <c r="F225" t="s">
        <v>43</v>
      </c>
      <c r="G225" s="8">
        <f>IF('respostes SINDIC'!F225=1,(IF('respostes SINDIC'!$AS225=2021,variables!$E$10,IF('respostes SINDIC'!$AS225=2022,variables!$F$10))),0)</f>
        <v>7.5</v>
      </c>
      <c r="H225" s="8">
        <f>IF('respostes SINDIC'!G225=1,(IF('respostes SINDIC'!$AS225=2021,variables!$E$11,IF('respostes SINDIC'!$AS225=2022,variables!$F$11))),0)</f>
        <v>7.5</v>
      </c>
      <c r="I225" s="14">
        <f>IF('respostes SINDIC'!H225=1,(IF('respostes SINDIC'!$AS225=2021,variables!$E$12,IF('respostes SINDIC'!$AS225=2022,variables!$F$12))),0)</f>
        <v>25</v>
      </c>
      <c r="J225" s="11">
        <f>IF('respostes SINDIC'!I225=1,(IF('respostes SINDIC'!$AS225=2021,variables!$E$13,IF('respostes SINDIC'!$AS225=2022,variables!$F$13))),0)</f>
        <v>2.5</v>
      </c>
      <c r="K225" s="11">
        <f>IF('respostes SINDIC'!J225=1,(IF('respostes SINDIC'!$AS225=2021,variables!$E$14,IF('respostes SINDIC'!$AS225=2022,variables!$F$14))),0)</f>
        <v>0</v>
      </c>
      <c r="L225" s="11">
        <f>IF('respostes SINDIC'!K225=1,(IF('respostes SINDIC'!$AS225=2021,variables!$E$15,IF('respostes SINDIC'!$AS225=2022,variables!$F$15))),0)</f>
        <v>0</v>
      </c>
      <c r="M225" s="11">
        <f>IF('respostes SINDIC'!L225=1,(IF('respostes SINDIC'!$AS225=2021,variables!$E$16,IF('respostes SINDIC'!$AS225=2022,variables!$F$16))),0)</f>
        <v>0</v>
      </c>
      <c r="N225" s="11">
        <f>IF('respostes SINDIC'!M225=1,(IF('respostes SINDIC'!$AS225=2021,variables!$E$17,IF('respostes SINDIC'!$AS225=2022,variables!$F$17))),0)</f>
        <v>0</v>
      </c>
      <c r="O225" s="11">
        <f>IF('respostes SINDIC'!N225="Dintre de termini",(IF('respostes SINDIC'!$AS225=2021,variables!$E$18,IF('respostes SINDIC'!$AS225=2022,variables!$F$18))),0)</f>
        <v>20</v>
      </c>
      <c r="P225" s="16">
        <f>IF('respostes SINDIC'!O225="Null",0,(IF('respostes SINDIC'!$AS225=2021,variables!$E$20,IF('respostes SINDIC'!$AS225=2022,variables!$F$20))))</f>
        <v>25</v>
      </c>
      <c r="Q225" s="16">
        <f>IF('respostes SINDIC'!P225=1,(IF('respostes SINDIC'!$AS225=2021,variables!$E$20,IF('respostes SINDIC'!$AS225=2022,variables!$F$20))),0)</f>
        <v>0</v>
      </c>
      <c r="R225" s="16">
        <f>IF('respostes SINDIC'!Q225=1,(IF('respostes SINDIC'!$AS225=2021,variables!$E$21,IF('respostes SINDIC'!$AS225=2022,variables!$F$21))),0)</f>
        <v>0</v>
      </c>
      <c r="S225" s="16">
        <f>IF('respostes SINDIC'!R225=1,(IF('respostes SINDIC'!$AS225=2021,variables!$E$22,IF('respostes SINDIC'!$AS225=2022,variables!$F$22))),0)</f>
        <v>0</v>
      </c>
      <c r="T225" s="11">
        <f>IF('respostes SINDIC'!S225=1,(IF('respostes SINDIC'!$AS225=2021,variables!$E$23,IF('respostes SINDIC'!$AS225=2022,variables!$F$23))),0)</f>
        <v>35</v>
      </c>
      <c r="U225" s="14">
        <f>IF('respostes SINDIC'!T225=1,(IF('respostes SINDIC'!$AS225=2021,variables!$E$24,IF('respostes SINDIC'!$AS225=2022,variables!$F$24))),0)</f>
        <v>25</v>
      </c>
      <c r="V225" s="8">
        <f>IF('respostes SINDIC'!U225=1,(IF('respostes SINDIC'!$AS225=2021,variables!$E$25,IF('respostes SINDIC'!$AS225=2022,variables!$F$25))),0)</f>
        <v>20</v>
      </c>
      <c r="W225" s="8">
        <f>IF('respostes SINDIC'!V225=1,(IF('respostes SINDIC'!$AS225=2021,variables!$E$26,IF('respostes SINDIC'!$AS225=2022,variables!$F$26))),0)</f>
        <v>5</v>
      </c>
      <c r="X225" s="8">
        <f>IF('respostes SINDIC'!W225=1,(IF('respostes SINDIC'!$AS225=2021,variables!$E$27,IF('respostes SINDIC'!$AS225=2022,variables!$F$27))),0)</f>
        <v>10</v>
      </c>
      <c r="Y225" s="11">
        <f>IF('respostes SINDIC'!X225=1,(IF('respostes SINDIC'!$AS225=2021,variables!$E$28,IF('respostes SINDIC'!$AS225=2022,variables!$F$28))),0)</f>
        <v>0</v>
      </c>
      <c r="Z225" s="11">
        <f>IF('respostes SINDIC'!Y225=1,(IF('respostes SINDIC'!$AS225=2021,variables!$E$29,IF('respostes SINDIC'!$AS225=2022,variables!$F$29))),0)</f>
        <v>30</v>
      </c>
      <c r="AA225" s="18">
        <f>IF('respostes SINDIC'!Z225=1,(IF('respostes SINDIC'!$AS225=2021,variables!$E$30,IF('respostes SINDIC'!$AS225=2022,variables!$F$30))),0)</f>
        <v>25</v>
      </c>
      <c r="AB225" s="18">
        <f>IF('respostes SINDIC'!AA225=1,(IF('respostes SINDIC'!$AS225=2021,variables!$E$31,IF('respostes SINDIC'!$AS225=2022,variables!$F$31))),0)</f>
        <v>25</v>
      </c>
      <c r="AC225" s="18">
        <f>IF('respostes SINDIC'!AB225=1,(IF('respostes SINDIC'!$AS225=2021,variables!$E$32,IF('respostes SINDIC'!$AS225=2022,variables!$F$32))),0)</f>
        <v>25</v>
      </c>
      <c r="AD225" s="18">
        <f>IF('respostes SINDIC'!AC225=1,(IF('respostes SINDIC'!$AS225=2021,variables!$E$33,IF('respostes SINDIC'!$AS225=2022,variables!$F$33))),0)</f>
        <v>0</v>
      </c>
      <c r="AE225" s="20">
        <f>IF('respostes SINDIC'!AD225=1,(IF('respostes SINDIC'!$AS225=2021,variables!$E$34,IF('respostes SINDIC'!$AS225=2022,variables!$F$34))),0)</f>
        <v>0</v>
      </c>
      <c r="AF225" s="20">
        <f>IF('respostes SINDIC'!AE225=1,(IF('respostes SINDIC'!$AS225=2021,variables!$E$35,IF('respostes SINDIC'!$AS225=2022,variables!$F$35))),0)</f>
        <v>0</v>
      </c>
      <c r="AG225" s="20">
        <f>IF('respostes SINDIC'!AF225=1,(IF('respostes SINDIC'!$AS225=2021,variables!$E$36,IF('respostes SINDIC'!$AS225=2022,variables!$F$36))),0)</f>
        <v>0</v>
      </c>
      <c r="AH225" s="20">
        <f>IF('respostes SINDIC'!AG225=1,(IF('respostes SINDIC'!$AS225=2021,variables!$E$37,IF('respostes SINDIC'!$AS225=2022,variables!$F$37))),0)</f>
        <v>0</v>
      </c>
      <c r="AI225" s="14">
        <f>IF('respostes SINDIC'!AH225=1,(IF('respostes SINDIC'!$AS225=2021,variables!$E$38,IF('respostes SINDIC'!$AS225=2022,variables!$F$38))),0)</f>
        <v>25</v>
      </c>
      <c r="AJ225" s="20">
        <f>IF('respostes SINDIC'!AI225=1,(IF('respostes SINDIC'!$AS225=2021,variables!$E$39,IF('respostes SINDIC'!$AS225=2022,variables!$F$39))),0)</f>
        <v>20</v>
      </c>
      <c r="AK225" s="14">
        <f>IF('respostes SINDIC'!AJ225=1,(IF('respostes SINDIC'!$AS225=2021,variables!$E$40,IF('respostes SINDIC'!$AS225=2022,variables!$F$40))),0)</f>
        <v>25</v>
      </c>
      <c r="AL225" s="8">
        <f>IF('respostes SINDIC'!AK225=0,(IF('respostes SINDIC'!$AS225=2021,variables!$E$41,IF('respostes SINDIC'!$AS225=2022,variables!$F$41))),0)</f>
        <v>20</v>
      </c>
      <c r="AM225" s="20">
        <f>IF('respostes SINDIC'!AL225=1,(IF('respostes SINDIC'!$AS225=2021,variables!$E$42,IF('respostes SINDIC'!$AS225=2022,variables!$F$42))),0)</f>
        <v>10</v>
      </c>
      <c r="AN225" s="11">
        <f>IF('respostes SINDIC'!AM225=1,(IF('respostes SINDIC'!$AS225=2021,variables!$E$43,IF('respostes SINDIC'!$AS225=2022,variables!$F$43))),0)</f>
        <v>0</v>
      </c>
      <c r="AO225" s="8">
        <f>IF('respostes SINDIC'!AN225=1,(IF('respostes SINDIC'!$AS225=2021,variables!$E$44,IF('respostes SINDIC'!$AS225=2022,variables!$F$44))),0)</f>
        <v>0</v>
      </c>
      <c r="AP225" s="8">
        <f>IF('respostes SINDIC'!AO225=1,(IF('respostes SINDIC'!$AS225=2021,variables!$E$45,IF('respostes SINDIC'!$AS225=2022,variables!$F$45))),0)</f>
        <v>0</v>
      </c>
      <c r="AQ225" s="20">
        <f>IF('respostes SINDIC'!AP225=1,(IF('respostes SINDIC'!$AS225=2021,variables!$E$46,IF('respostes SINDIC'!$AS225=2022,variables!$F$46))),0)</f>
        <v>0</v>
      </c>
      <c r="AT225">
        <v>2021</v>
      </c>
    </row>
    <row r="226" spans="1:46" x14ac:dyDescent="0.3">
      <c r="A226">
        <v>828450006</v>
      </c>
      <c r="B226" t="str">
        <f>VLOOKUP(A226,'ine i comarca'!$A$1:$H$367,6,0)</f>
        <v>Maresme</v>
      </c>
      <c r="C226" t="s">
        <v>276</v>
      </c>
      <c r="D226" t="s">
        <v>41</v>
      </c>
      <c r="E226" t="s">
        <v>42</v>
      </c>
      <c r="F226" t="s">
        <v>43</v>
      </c>
      <c r="G226" s="8">
        <f>IF('respostes SINDIC'!F226=1,(IF('respostes SINDIC'!$AS226=2021,variables!$E$10,IF('respostes SINDIC'!$AS226=2022,variables!$F$10))),0)</f>
        <v>7.5</v>
      </c>
      <c r="H226" s="8">
        <f>IF('respostes SINDIC'!G226=1,(IF('respostes SINDIC'!$AS226=2021,variables!$E$11,IF('respostes SINDIC'!$AS226=2022,variables!$F$11))),0)</f>
        <v>7.5</v>
      </c>
      <c r="I226" s="14">
        <f>IF('respostes SINDIC'!H226=1,(IF('respostes SINDIC'!$AS226=2021,variables!$E$12,IF('respostes SINDIC'!$AS226=2022,variables!$F$12))),0)</f>
        <v>0</v>
      </c>
      <c r="J226" s="11">
        <f>IF('respostes SINDIC'!I226=1,(IF('respostes SINDIC'!$AS226=2021,variables!$E$13,IF('respostes SINDIC'!$AS226=2022,variables!$F$13))),0)</f>
        <v>2.5</v>
      </c>
      <c r="K226" s="11">
        <f>IF('respostes SINDIC'!J226=1,(IF('respostes SINDIC'!$AS226=2021,variables!$E$14,IF('respostes SINDIC'!$AS226=2022,variables!$F$14))),0)</f>
        <v>0</v>
      </c>
      <c r="L226" s="11">
        <f>IF('respostes SINDIC'!K226=1,(IF('respostes SINDIC'!$AS226=2021,variables!$E$15,IF('respostes SINDIC'!$AS226=2022,variables!$F$15))),0)</f>
        <v>0</v>
      </c>
      <c r="M226" s="11">
        <f>IF('respostes SINDIC'!L226=1,(IF('respostes SINDIC'!$AS226=2021,variables!$E$16,IF('respostes SINDIC'!$AS226=2022,variables!$F$16))),0)</f>
        <v>0</v>
      </c>
      <c r="N226" s="11">
        <f>IF('respostes SINDIC'!M226=1,(IF('respostes SINDIC'!$AS226=2021,variables!$E$17,IF('respostes SINDIC'!$AS226=2022,variables!$F$17))),0)</f>
        <v>0</v>
      </c>
      <c r="O226" s="11">
        <f>IF('respostes SINDIC'!N226="Dintre de termini",(IF('respostes SINDIC'!$AS226=2021,variables!$E$18,IF('respostes SINDIC'!$AS226=2022,variables!$F$18))),0)</f>
        <v>20</v>
      </c>
      <c r="P226" s="16">
        <f>IF('respostes SINDIC'!O226="Null",0,(IF('respostes SINDIC'!$AS226=2021,variables!$E$20,IF('respostes SINDIC'!$AS226=2022,variables!$F$20))))</f>
        <v>25</v>
      </c>
      <c r="Q226" s="16">
        <f>IF('respostes SINDIC'!P226=1,(IF('respostes SINDIC'!$AS226=2021,variables!$E$20,IF('respostes SINDIC'!$AS226=2022,variables!$F$20))),0)</f>
        <v>0</v>
      </c>
      <c r="R226" s="16">
        <f>IF('respostes SINDIC'!Q226=1,(IF('respostes SINDIC'!$AS226=2021,variables!$E$21,IF('respostes SINDIC'!$AS226=2022,variables!$F$21))),0)</f>
        <v>0</v>
      </c>
      <c r="S226" s="16">
        <f>IF('respostes SINDIC'!R226=1,(IF('respostes SINDIC'!$AS226=2021,variables!$E$22,IF('respostes SINDIC'!$AS226=2022,variables!$F$22))),0)</f>
        <v>0</v>
      </c>
      <c r="T226" s="11">
        <f>IF('respostes SINDIC'!S226=1,(IF('respostes SINDIC'!$AS226=2021,variables!$E$23,IF('respostes SINDIC'!$AS226=2022,variables!$F$23))),0)</f>
        <v>35</v>
      </c>
      <c r="U226" s="14">
        <f>IF('respostes SINDIC'!T226=1,(IF('respostes SINDIC'!$AS226=2021,variables!$E$24,IF('respostes SINDIC'!$AS226=2022,variables!$F$24))),0)</f>
        <v>25</v>
      </c>
      <c r="V226" s="8">
        <f>IF('respostes SINDIC'!U226=1,(IF('respostes SINDIC'!$AS226=2021,variables!$E$25,IF('respostes SINDIC'!$AS226=2022,variables!$F$25))),0)</f>
        <v>20</v>
      </c>
      <c r="W226" s="8">
        <f>IF('respostes SINDIC'!V226=1,(IF('respostes SINDIC'!$AS226=2021,variables!$E$26,IF('respostes SINDIC'!$AS226=2022,variables!$F$26))),0)</f>
        <v>5</v>
      </c>
      <c r="X226" s="8">
        <f>IF('respostes SINDIC'!W226=1,(IF('respostes SINDIC'!$AS226=2021,variables!$E$27,IF('respostes SINDIC'!$AS226=2022,variables!$F$27))),0)</f>
        <v>10</v>
      </c>
      <c r="Y226" s="11">
        <f>IF('respostes SINDIC'!X226=1,(IF('respostes SINDIC'!$AS226=2021,variables!$E$28,IF('respostes SINDIC'!$AS226=2022,variables!$F$28))),0)</f>
        <v>0</v>
      </c>
      <c r="Z226" s="11">
        <f>IF('respostes SINDIC'!Y226=1,(IF('respostes SINDIC'!$AS226=2021,variables!$E$29,IF('respostes SINDIC'!$AS226=2022,variables!$F$29))),0)</f>
        <v>30</v>
      </c>
      <c r="AA226" s="18">
        <f>IF('respostes SINDIC'!Z226=1,(IF('respostes SINDIC'!$AS226=2021,variables!$E$30,IF('respostes SINDIC'!$AS226=2022,variables!$F$30))),0)</f>
        <v>25</v>
      </c>
      <c r="AB226" s="18">
        <f>IF('respostes SINDIC'!AA226=1,(IF('respostes SINDIC'!$AS226=2021,variables!$E$31,IF('respostes SINDIC'!$AS226=2022,variables!$F$31))),0)</f>
        <v>25</v>
      </c>
      <c r="AC226" s="18">
        <f>IF('respostes SINDIC'!AB226=1,(IF('respostes SINDIC'!$AS226=2021,variables!$E$32,IF('respostes SINDIC'!$AS226=2022,variables!$F$32))),0)</f>
        <v>25</v>
      </c>
      <c r="AD226" s="18">
        <f>IF('respostes SINDIC'!AC226=1,(IF('respostes SINDIC'!$AS226=2021,variables!$E$33,IF('respostes SINDIC'!$AS226=2022,variables!$F$33))),0)</f>
        <v>0</v>
      </c>
      <c r="AE226" s="20">
        <f>IF('respostes SINDIC'!AD226=1,(IF('respostes SINDIC'!$AS226=2021,variables!$E$34,IF('respostes SINDIC'!$AS226=2022,variables!$F$34))),0)</f>
        <v>0</v>
      </c>
      <c r="AF226" s="20">
        <f>IF('respostes SINDIC'!AE226=1,(IF('respostes SINDIC'!$AS226=2021,variables!$E$35,IF('respostes SINDIC'!$AS226=2022,variables!$F$35))),0)</f>
        <v>0</v>
      </c>
      <c r="AG226" s="20">
        <f>IF('respostes SINDIC'!AF226=1,(IF('respostes SINDIC'!$AS226=2021,variables!$E$36,IF('respostes SINDIC'!$AS226=2022,variables!$F$36))),0)</f>
        <v>0</v>
      </c>
      <c r="AH226" s="20">
        <f>IF('respostes SINDIC'!AG226=1,(IF('respostes SINDIC'!$AS226=2021,variables!$E$37,IF('respostes SINDIC'!$AS226=2022,variables!$F$37))),0)</f>
        <v>0</v>
      </c>
      <c r="AI226" s="14">
        <f>IF('respostes SINDIC'!AH226=1,(IF('respostes SINDIC'!$AS226=2021,variables!$E$38,IF('respostes SINDIC'!$AS226=2022,variables!$F$38))),0)</f>
        <v>25</v>
      </c>
      <c r="AJ226" s="20">
        <f>IF('respostes SINDIC'!AI226=1,(IF('respostes SINDIC'!$AS226=2021,variables!$E$39,IF('respostes SINDIC'!$AS226=2022,variables!$F$39))),0)</f>
        <v>20</v>
      </c>
      <c r="AK226" s="14">
        <f>IF('respostes SINDIC'!AJ226=1,(IF('respostes SINDIC'!$AS226=2021,variables!$E$40,IF('respostes SINDIC'!$AS226=2022,variables!$F$40))),0)</f>
        <v>25</v>
      </c>
      <c r="AL226" s="8">
        <f>IF('respostes SINDIC'!AK226=0,(IF('respostes SINDIC'!$AS226=2021,variables!$E$41,IF('respostes SINDIC'!$AS226=2022,variables!$F$41))),0)</f>
        <v>0</v>
      </c>
      <c r="AM226" s="20">
        <f>IF('respostes SINDIC'!AL226=1,(IF('respostes SINDIC'!$AS226=2021,variables!$E$42,IF('respostes SINDIC'!$AS226=2022,variables!$F$42))),0)</f>
        <v>10</v>
      </c>
      <c r="AN226" s="11">
        <f>IF('respostes SINDIC'!AM226=1,(IF('respostes SINDIC'!$AS226=2021,variables!$E$43,IF('respostes SINDIC'!$AS226=2022,variables!$F$43))),0)</f>
        <v>0</v>
      </c>
      <c r="AO226" s="8">
        <f>IF('respostes SINDIC'!AN226=1,(IF('respostes SINDIC'!$AS226=2021,variables!$E$44,IF('respostes SINDIC'!$AS226=2022,variables!$F$44))),0)</f>
        <v>0</v>
      </c>
      <c r="AP226" s="8">
        <f>IF('respostes SINDIC'!AO226=1,(IF('respostes SINDIC'!$AS226=2021,variables!$E$45,IF('respostes SINDIC'!$AS226=2022,variables!$F$45))),0)</f>
        <v>0</v>
      </c>
      <c r="AQ226" s="20">
        <f>IF('respostes SINDIC'!AP226=1,(IF('respostes SINDIC'!$AS226=2021,variables!$E$46,IF('respostes SINDIC'!$AS226=2022,variables!$F$46))),0)</f>
        <v>0</v>
      </c>
      <c r="AT226">
        <v>2021</v>
      </c>
    </row>
    <row r="227" spans="1:46" x14ac:dyDescent="0.3">
      <c r="A227">
        <v>828580001</v>
      </c>
      <c r="B227" t="str">
        <f>VLOOKUP(A227,'ine i comarca'!$A$1:$H$367,6,0)</f>
        <v>Osona</v>
      </c>
      <c r="C227" t="s">
        <v>277</v>
      </c>
      <c r="D227" t="s">
        <v>41</v>
      </c>
      <c r="E227" t="s">
        <v>42</v>
      </c>
      <c r="F227" t="s">
        <v>43</v>
      </c>
      <c r="G227" s="8">
        <f>IF('respostes SINDIC'!F227=1,(IF('respostes SINDIC'!$AS227=2021,variables!$E$10,IF('respostes SINDIC'!$AS227=2022,variables!$F$10))),0)</f>
        <v>7.5</v>
      </c>
      <c r="H227" s="8">
        <f>IF('respostes SINDIC'!G227=1,(IF('respostes SINDIC'!$AS227=2021,variables!$E$11,IF('respostes SINDIC'!$AS227=2022,variables!$F$11))),0)</f>
        <v>7.5</v>
      </c>
      <c r="I227" s="14">
        <f>IF('respostes SINDIC'!H227=1,(IF('respostes SINDIC'!$AS227=2021,variables!$E$12,IF('respostes SINDIC'!$AS227=2022,variables!$F$12))),0)</f>
        <v>25</v>
      </c>
      <c r="J227" s="11">
        <f>IF('respostes SINDIC'!I227=1,(IF('respostes SINDIC'!$AS227=2021,variables!$E$13,IF('respostes SINDIC'!$AS227=2022,variables!$F$13))),0)</f>
        <v>2.5</v>
      </c>
      <c r="K227" s="11">
        <f>IF('respostes SINDIC'!J227=1,(IF('respostes SINDIC'!$AS227=2021,variables!$E$14,IF('respostes SINDIC'!$AS227=2022,variables!$F$14))),0)</f>
        <v>0</v>
      </c>
      <c r="L227" s="11">
        <f>IF('respostes SINDIC'!K227=1,(IF('respostes SINDIC'!$AS227=2021,variables!$E$15,IF('respostes SINDIC'!$AS227=2022,variables!$F$15))),0)</f>
        <v>0</v>
      </c>
      <c r="M227" s="11">
        <f>IF('respostes SINDIC'!L227=1,(IF('respostes SINDIC'!$AS227=2021,variables!$E$16,IF('respostes SINDIC'!$AS227=2022,variables!$F$16))),0)</f>
        <v>0</v>
      </c>
      <c r="N227" s="11">
        <f>IF('respostes SINDIC'!M227=1,(IF('respostes SINDIC'!$AS227=2021,variables!$E$17,IF('respostes SINDIC'!$AS227=2022,variables!$F$17))),0)</f>
        <v>0</v>
      </c>
      <c r="O227" s="11">
        <f>IF('respostes SINDIC'!N227="Dintre de termini",(IF('respostes SINDIC'!$AS227=2021,variables!$E$18,IF('respostes SINDIC'!$AS227=2022,variables!$F$18))),0)</f>
        <v>20</v>
      </c>
      <c r="P227" s="16">
        <f>IF('respostes SINDIC'!O227="Null",0,(IF('respostes SINDIC'!$AS227=2021,variables!$E$20,IF('respostes SINDIC'!$AS227=2022,variables!$F$20))))</f>
        <v>25</v>
      </c>
      <c r="Q227" s="16">
        <f>IF('respostes SINDIC'!P227=1,(IF('respostes SINDIC'!$AS227=2021,variables!$E$20,IF('respostes SINDIC'!$AS227=2022,variables!$F$20))),0)</f>
        <v>25</v>
      </c>
      <c r="R227" s="16">
        <f>IF('respostes SINDIC'!Q227=1,(IF('respostes SINDIC'!$AS227=2021,variables!$E$21,IF('respostes SINDIC'!$AS227=2022,variables!$F$21))),0)</f>
        <v>25</v>
      </c>
      <c r="S227" s="16">
        <f>IF('respostes SINDIC'!R227=1,(IF('respostes SINDIC'!$AS227=2021,variables!$E$22,IF('respostes SINDIC'!$AS227=2022,variables!$F$22))),0)</f>
        <v>25</v>
      </c>
      <c r="T227" s="11">
        <f>IF('respostes SINDIC'!S227=1,(IF('respostes SINDIC'!$AS227=2021,variables!$E$23,IF('respostes SINDIC'!$AS227=2022,variables!$F$23))),0)</f>
        <v>35</v>
      </c>
      <c r="U227" s="14">
        <f>IF('respostes SINDIC'!T227=1,(IF('respostes SINDIC'!$AS227=2021,variables!$E$24,IF('respostes SINDIC'!$AS227=2022,variables!$F$24))),0)</f>
        <v>25</v>
      </c>
      <c r="V227" s="8">
        <f>IF('respostes SINDIC'!U227=1,(IF('respostes SINDIC'!$AS227=2021,variables!$E$25,IF('respostes SINDIC'!$AS227=2022,variables!$F$25))),0)</f>
        <v>20</v>
      </c>
      <c r="W227" s="8">
        <f>IF('respostes SINDIC'!V227=1,(IF('respostes SINDIC'!$AS227=2021,variables!$E$26,IF('respostes SINDIC'!$AS227=2022,variables!$F$26))),0)</f>
        <v>5</v>
      </c>
      <c r="X227" s="8">
        <f>IF('respostes SINDIC'!W227=1,(IF('respostes SINDIC'!$AS227=2021,variables!$E$27,IF('respostes SINDIC'!$AS227=2022,variables!$F$27))),0)</f>
        <v>10</v>
      </c>
      <c r="Y227" s="11">
        <f>IF('respostes SINDIC'!X227=1,(IF('respostes SINDIC'!$AS227=2021,variables!$E$28,IF('respostes SINDIC'!$AS227=2022,variables!$F$28))),0)</f>
        <v>0</v>
      </c>
      <c r="Z227" s="11">
        <f>IF('respostes SINDIC'!Y227=1,(IF('respostes SINDIC'!$AS227=2021,variables!$E$29,IF('respostes SINDIC'!$AS227=2022,variables!$F$29))),0)</f>
        <v>30</v>
      </c>
      <c r="AA227" s="18">
        <f>IF('respostes SINDIC'!Z227=1,(IF('respostes SINDIC'!$AS227=2021,variables!$E$30,IF('respostes SINDIC'!$AS227=2022,variables!$F$30))),0)</f>
        <v>0</v>
      </c>
      <c r="AB227" s="18">
        <f>IF('respostes SINDIC'!AA227=1,(IF('respostes SINDIC'!$AS227=2021,variables!$E$31,IF('respostes SINDIC'!$AS227=2022,variables!$F$31))),0)</f>
        <v>25</v>
      </c>
      <c r="AC227" s="18">
        <f>IF('respostes SINDIC'!AB227=1,(IF('respostes SINDIC'!$AS227=2021,variables!$E$32,IF('respostes SINDIC'!$AS227=2022,variables!$F$32))),0)</f>
        <v>25</v>
      </c>
      <c r="AD227" s="18">
        <f>IF('respostes SINDIC'!AC227=1,(IF('respostes SINDIC'!$AS227=2021,variables!$E$33,IF('respostes SINDIC'!$AS227=2022,variables!$F$33))),0)</f>
        <v>0</v>
      </c>
      <c r="AE227" s="20">
        <f>IF('respostes SINDIC'!AD227=1,(IF('respostes SINDIC'!$AS227=2021,variables!$E$34,IF('respostes SINDIC'!$AS227=2022,variables!$F$34))),0)</f>
        <v>0</v>
      </c>
      <c r="AF227" s="20">
        <f>IF('respostes SINDIC'!AE227=1,(IF('respostes SINDIC'!$AS227=2021,variables!$E$35,IF('respostes SINDIC'!$AS227=2022,variables!$F$35))),0)</f>
        <v>0</v>
      </c>
      <c r="AG227" s="20">
        <f>IF('respostes SINDIC'!AF227=1,(IF('respostes SINDIC'!$AS227=2021,variables!$E$36,IF('respostes SINDIC'!$AS227=2022,variables!$F$36))),0)</f>
        <v>0</v>
      </c>
      <c r="AH227" s="20">
        <f>IF('respostes SINDIC'!AG227=1,(IF('respostes SINDIC'!$AS227=2021,variables!$E$37,IF('respostes SINDIC'!$AS227=2022,variables!$F$37))),0)</f>
        <v>0</v>
      </c>
      <c r="AI227" s="14">
        <f>IF('respostes SINDIC'!AH227=1,(IF('respostes SINDIC'!$AS227=2021,variables!$E$38,IF('respostes SINDIC'!$AS227=2022,variables!$F$38))),0)</f>
        <v>25</v>
      </c>
      <c r="AJ227" s="20">
        <f>IF('respostes SINDIC'!AI227=1,(IF('respostes SINDIC'!$AS227=2021,variables!$E$39,IF('respostes SINDIC'!$AS227=2022,variables!$F$39))),0)</f>
        <v>20</v>
      </c>
      <c r="AK227" s="14">
        <f>IF('respostes SINDIC'!AJ227=1,(IF('respostes SINDIC'!$AS227=2021,variables!$E$40,IF('respostes SINDIC'!$AS227=2022,variables!$F$40))),0)</f>
        <v>25</v>
      </c>
      <c r="AL227" s="8">
        <f>IF('respostes SINDIC'!AK227=0,(IF('respostes SINDIC'!$AS227=2021,variables!$E$41,IF('respostes SINDIC'!$AS227=2022,variables!$F$41))),0)</f>
        <v>0</v>
      </c>
      <c r="AM227" s="20">
        <f>IF('respostes SINDIC'!AL227=1,(IF('respostes SINDIC'!$AS227=2021,variables!$E$42,IF('respostes SINDIC'!$AS227=2022,variables!$F$42))),0)</f>
        <v>10</v>
      </c>
      <c r="AN227" s="11">
        <f>IF('respostes SINDIC'!AM227=1,(IF('respostes SINDIC'!$AS227=2021,variables!$E$43,IF('respostes SINDIC'!$AS227=2022,variables!$F$43))),0)</f>
        <v>0</v>
      </c>
      <c r="AO227" s="8">
        <f>IF('respostes SINDIC'!AN227=1,(IF('respostes SINDIC'!$AS227=2021,variables!$E$44,IF('respostes SINDIC'!$AS227=2022,variables!$F$44))),0)</f>
        <v>0</v>
      </c>
      <c r="AP227" s="8">
        <f>IF('respostes SINDIC'!AO227=1,(IF('respostes SINDIC'!$AS227=2021,variables!$E$45,IF('respostes SINDIC'!$AS227=2022,variables!$F$45))),0)</f>
        <v>0</v>
      </c>
      <c r="AQ227" s="20">
        <f>IF('respostes SINDIC'!AP227=1,(IF('respostes SINDIC'!$AS227=2021,variables!$E$46,IF('respostes SINDIC'!$AS227=2022,variables!$F$46))),0)</f>
        <v>0</v>
      </c>
      <c r="AT227">
        <v>2021</v>
      </c>
    </row>
    <row r="228" spans="1:46" x14ac:dyDescent="0.3">
      <c r="A228">
        <v>828610007</v>
      </c>
      <c r="B228" t="str">
        <f>VLOOKUP(A228,'ine i comarca'!$A$1:$H$367,6,0)</f>
        <v>Anoia</v>
      </c>
      <c r="C228" t="s">
        <v>278</v>
      </c>
      <c r="D228" t="s">
        <v>41</v>
      </c>
      <c r="E228" t="s">
        <v>42</v>
      </c>
      <c r="F228" t="s">
        <v>48</v>
      </c>
      <c r="G228" s="8">
        <f>IF('respostes SINDIC'!F228=1,(IF('respostes SINDIC'!$AS228=2021,variables!$E$10,IF('respostes SINDIC'!$AS228=2022,variables!$F$10))),0)</f>
        <v>7.5</v>
      </c>
      <c r="H228" s="8">
        <f>IF('respostes SINDIC'!G228=1,(IF('respostes SINDIC'!$AS228=2021,variables!$E$11,IF('respostes SINDIC'!$AS228=2022,variables!$F$11))),0)</f>
        <v>7.5</v>
      </c>
      <c r="I228" s="14">
        <f>IF('respostes SINDIC'!H228=1,(IF('respostes SINDIC'!$AS228=2021,variables!$E$12,IF('respostes SINDIC'!$AS228=2022,variables!$F$12))),0)</f>
        <v>25</v>
      </c>
      <c r="J228" s="11">
        <f>IF('respostes SINDIC'!I228=1,(IF('respostes SINDIC'!$AS228=2021,variables!$E$13,IF('respostes SINDIC'!$AS228=2022,variables!$F$13))),0)</f>
        <v>2.5</v>
      </c>
      <c r="K228" s="11">
        <f>IF('respostes SINDIC'!J228=1,(IF('respostes SINDIC'!$AS228=2021,variables!$E$14,IF('respostes SINDIC'!$AS228=2022,variables!$F$14))),0)</f>
        <v>0</v>
      </c>
      <c r="L228" s="11">
        <f>IF('respostes SINDIC'!K228=1,(IF('respostes SINDIC'!$AS228=2021,variables!$E$15,IF('respostes SINDIC'!$AS228=2022,variables!$F$15))),0)</f>
        <v>0</v>
      </c>
      <c r="M228" s="11">
        <f>IF('respostes SINDIC'!L228=1,(IF('respostes SINDIC'!$AS228=2021,variables!$E$16,IF('respostes SINDIC'!$AS228=2022,variables!$F$16))),0)</f>
        <v>0</v>
      </c>
      <c r="N228" s="11">
        <f>IF('respostes SINDIC'!M228=1,(IF('respostes SINDIC'!$AS228=2021,variables!$E$17,IF('respostes SINDIC'!$AS228=2022,variables!$F$17))),0)</f>
        <v>0</v>
      </c>
      <c r="O228" s="11">
        <f>IF('respostes SINDIC'!N228="Dintre de termini",(IF('respostes SINDIC'!$AS228=2021,variables!$E$18,IF('respostes SINDIC'!$AS228=2022,variables!$F$18))),0)</f>
        <v>20</v>
      </c>
      <c r="P228" s="16">
        <f>IF('respostes SINDIC'!O228="Null",0,(IF('respostes SINDIC'!$AS228=2021,variables!$E$20,IF('respostes SINDIC'!$AS228=2022,variables!$F$20))))</f>
        <v>25</v>
      </c>
      <c r="Q228" s="16">
        <f>IF('respostes SINDIC'!P228=1,(IF('respostes SINDIC'!$AS228=2021,variables!$E$20,IF('respostes SINDIC'!$AS228=2022,variables!$F$20))),0)</f>
        <v>25</v>
      </c>
      <c r="R228" s="16">
        <f>IF('respostes SINDIC'!Q228=1,(IF('respostes SINDIC'!$AS228=2021,variables!$E$21,IF('respostes SINDIC'!$AS228=2022,variables!$F$21))),0)</f>
        <v>0</v>
      </c>
      <c r="S228" s="16">
        <f>IF('respostes SINDIC'!R228=1,(IF('respostes SINDIC'!$AS228=2021,variables!$E$22,IF('respostes SINDIC'!$AS228=2022,variables!$F$22))),0)</f>
        <v>0</v>
      </c>
      <c r="T228" s="11">
        <f>IF('respostes SINDIC'!S228=1,(IF('respostes SINDIC'!$AS228=2021,variables!$E$23,IF('respostes SINDIC'!$AS228=2022,variables!$F$23))),0)</f>
        <v>35</v>
      </c>
      <c r="U228" s="14">
        <f>IF('respostes SINDIC'!T228=1,(IF('respostes SINDIC'!$AS228=2021,variables!$E$24,IF('respostes SINDIC'!$AS228=2022,variables!$F$24))),0)</f>
        <v>25</v>
      </c>
      <c r="V228" s="8">
        <f>IF('respostes SINDIC'!U228=1,(IF('respostes SINDIC'!$AS228=2021,variables!$E$25,IF('respostes SINDIC'!$AS228=2022,variables!$F$25))),0)</f>
        <v>20</v>
      </c>
      <c r="W228" s="8">
        <f>IF('respostes SINDIC'!V228=1,(IF('respostes SINDIC'!$AS228=2021,variables!$E$26,IF('respostes SINDIC'!$AS228=2022,variables!$F$26))),0)</f>
        <v>5</v>
      </c>
      <c r="X228" s="8">
        <f>IF('respostes SINDIC'!W228=1,(IF('respostes SINDIC'!$AS228=2021,variables!$E$27,IF('respostes SINDIC'!$AS228=2022,variables!$F$27))),0)</f>
        <v>10</v>
      </c>
      <c r="Y228" s="11">
        <f>IF('respostes SINDIC'!X228=1,(IF('respostes SINDIC'!$AS228=2021,variables!$E$28,IF('respostes SINDIC'!$AS228=2022,variables!$F$28))),0)</f>
        <v>0</v>
      </c>
      <c r="Z228" s="11">
        <f>IF('respostes SINDIC'!Y228=1,(IF('respostes SINDIC'!$AS228=2021,variables!$E$29,IF('respostes SINDIC'!$AS228=2022,variables!$F$29))),0)</f>
        <v>30</v>
      </c>
      <c r="AA228" s="18">
        <f>IF('respostes SINDIC'!Z228=1,(IF('respostes SINDIC'!$AS228=2021,variables!$E$30,IF('respostes SINDIC'!$AS228=2022,variables!$F$30))),0)</f>
        <v>25</v>
      </c>
      <c r="AB228" s="18">
        <f>IF('respostes SINDIC'!AA228=1,(IF('respostes SINDIC'!$AS228=2021,variables!$E$31,IF('respostes SINDIC'!$AS228=2022,variables!$F$31))),0)</f>
        <v>0</v>
      </c>
      <c r="AC228" s="18">
        <f>IF('respostes SINDIC'!AB228=1,(IF('respostes SINDIC'!$AS228=2021,variables!$E$32,IF('respostes SINDIC'!$AS228=2022,variables!$F$32))),0)</f>
        <v>0</v>
      </c>
      <c r="AD228" s="18">
        <f>IF('respostes SINDIC'!AC228=1,(IF('respostes SINDIC'!$AS228=2021,variables!$E$33,IF('respostes SINDIC'!$AS228=2022,variables!$F$33))),0)</f>
        <v>0</v>
      </c>
      <c r="AE228" s="20">
        <f>IF('respostes SINDIC'!AD228=1,(IF('respostes SINDIC'!$AS228=2021,variables!$E$34,IF('respostes SINDIC'!$AS228=2022,variables!$F$34))),0)</f>
        <v>0</v>
      </c>
      <c r="AF228" s="20">
        <f>IF('respostes SINDIC'!AE228=1,(IF('respostes SINDIC'!$AS228=2021,variables!$E$35,IF('respostes SINDIC'!$AS228=2022,variables!$F$35))),0)</f>
        <v>0</v>
      </c>
      <c r="AG228" s="20">
        <f>IF('respostes SINDIC'!AF228=1,(IF('respostes SINDIC'!$AS228=2021,variables!$E$36,IF('respostes SINDIC'!$AS228=2022,variables!$F$36))),0)</f>
        <v>0</v>
      </c>
      <c r="AH228" s="20">
        <f>IF('respostes SINDIC'!AG228=1,(IF('respostes SINDIC'!$AS228=2021,variables!$E$37,IF('respostes SINDIC'!$AS228=2022,variables!$F$37))),0)</f>
        <v>0</v>
      </c>
      <c r="AI228" s="14">
        <f>IF('respostes SINDIC'!AH228=1,(IF('respostes SINDIC'!$AS228=2021,variables!$E$38,IF('respostes SINDIC'!$AS228=2022,variables!$F$38))),0)</f>
        <v>25</v>
      </c>
      <c r="AJ228" s="20">
        <f>IF('respostes SINDIC'!AI228=1,(IF('respostes SINDIC'!$AS228=2021,variables!$E$39,IF('respostes SINDIC'!$AS228=2022,variables!$F$39))),0)</f>
        <v>20</v>
      </c>
      <c r="AK228" s="14">
        <f>IF('respostes SINDIC'!AJ228=1,(IF('respostes SINDIC'!$AS228=2021,variables!$E$40,IF('respostes SINDIC'!$AS228=2022,variables!$F$40))),0)</f>
        <v>25</v>
      </c>
      <c r="AL228" s="8">
        <f>IF('respostes SINDIC'!AK228=0,(IF('respostes SINDIC'!$AS228=2021,variables!$E$41,IF('respostes SINDIC'!$AS228=2022,variables!$F$41))),0)</f>
        <v>0</v>
      </c>
      <c r="AM228" s="20">
        <f>IF('respostes SINDIC'!AL228=1,(IF('respostes SINDIC'!$AS228=2021,variables!$E$42,IF('respostes SINDIC'!$AS228=2022,variables!$F$42))),0)</f>
        <v>10</v>
      </c>
      <c r="AN228" s="11">
        <f>IF('respostes SINDIC'!AM228=1,(IF('respostes SINDIC'!$AS228=2021,variables!$E$43,IF('respostes SINDIC'!$AS228=2022,variables!$F$43))),0)</f>
        <v>0</v>
      </c>
      <c r="AO228" s="8">
        <f>IF('respostes SINDIC'!AN228=1,(IF('respostes SINDIC'!$AS228=2021,variables!$E$44,IF('respostes SINDIC'!$AS228=2022,variables!$F$44))),0)</f>
        <v>0</v>
      </c>
      <c r="AP228" s="8">
        <f>IF('respostes SINDIC'!AO228=1,(IF('respostes SINDIC'!$AS228=2021,variables!$E$45,IF('respostes SINDIC'!$AS228=2022,variables!$F$45))),0)</f>
        <v>0</v>
      </c>
      <c r="AQ228" s="20">
        <f>IF('respostes SINDIC'!AP228=1,(IF('respostes SINDIC'!$AS228=2021,variables!$E$46,IF('respostes SINDIC'!$AS228=2022,variables!$F$46))),0)</f>
        <v>0</v>
      </c>
      <c r="AT228">
        <v>2021</v>
      </c>
    </row>
    <row r="229" spans="1:46" x14ac:dyDescent="0.3">
      <c r="A229">
        <v>828770005</v>
      </c>
      <c r="B229" t="str">
        <f>VLOOKUP(A229,'ine i comarca'!$A$1:$H$367,6,0)</f>
        <v>Alt Penedès</v>
      </c>
      <c r="C229" t="s">
        <v>279</v>
      </c>
      <c r="D229" t="s">
        <v>41</v>
      </c>
      <c r="E229" t="s">
        <v>42</v>
      </c>
      <c r="F229" t="s">
        <v>48</v>
      </c>
      <c r="G229" s="8">
        <f>IF('respostes SINDIC'!F229=1,(IF('respostes SINDIC'!$AS229=2021,variables!$E$10,IF('respostes SINDIC'!$AS229=2022,variables!$F$10))),0)</f>
        <v>7.5</v>
      </c>
      <c r="H229" s="8">
        <f>IF('respostes SINDIC'!G229=1,(IF('respostes SINDIC'!$AS229=2021,variables!$E$11,IF('respostes SINDIC'!$AS229=2022,variables!$F$11))),0)</f>
        <v>7.5</v>
      </c>
      <c r="I229" s="14">
        <f>IF('respostes SINDIC'!H229=1,(IF('respostes SINDIC'!$AS229=2021,variables!$E$12,IF('respostes SINDIC'!$AS229=2022,variables!$F$12))),0)</f>
        <v>25</v>
      </c>
      <c r="J229" s="11">
        <f>IF('respostes SINDIC'!I229=1,(IF('respostes SINDIC'!$AS229=2021,variables!$E$13,IF('respostes SINDIC'!$AS229=2022,variables!$F$13))),0)</f>
        <v>2.5</v>
      </c>
      <c r="K229" s="11">
        <f>IF('respostes SINDIC'!J229=1,(IF('respostes SINDIC'!$AS229=2021,variables!$E$14,IF('respostes SINDIC'!$AS229=2022,variables!$F$14))),0)</f>
        <v>0</v>
      </c>
      <c r="L229" s="11">
        <f>IF('respostes SINDIC'!K229=1,(IF('respostes SINDIC'!$AS229=2021,variables!$E$15,IF('respostes SINDIC'!$AS229=2022,variables!$F$15))),0)</f>
        <v>0</v>
      </c>
      <c r="M229" s="11">
        <f>IF('respostes SINDIC'!L229=1,(IF('respostes SINDIC'!$AS229=2021,variables!$E$16,IF('respostes SINDIC'!$AS229=2022,variables!$F$16))),0)</f>
        <v>0</v>
      </c>
      <c r="N229" s="11">
        <f>IF('respostes SINDIC'!M229=1,(IF('respostes SINDIC'!$AS229=2021,variables!$E$17,IF('respostes SINDIC'!$AS229=2022,variables!$F$17))),0)</f>
        <v>0</v>
      </c>
      <c r="O229" s="11">
        <f>IF('respostes SINDIC'!N229="Dintre de termini",(IF('respostes SINDIC'!$AS229=2021,variables!$E$18,IF('respostes SINDIC'!$AS229=2022,variables!$F$18))),0)</f>
        <v>20</v>
      </c>
      <c r="P229" s="16">
        <f>IF('respostes SINDIC'!O229="Null",0,(IF('respostes SINDIC'!$AS229=2021,variables!$E$20,IF('respostes SINDIC'!$AS229=2022,variables!$F$20))))</f>
        <v>25</v>
      </c>
      <c r="Q229" s="16">
        <f>IF('respostes SINDIC'!P229=1,(IF('respostes SINDIC'!$AS229=2021,variables!$E$20,IF('respostes SINDIC'!$AS229=2022,variables!$F$20))),0)</f>
        <v>25</v>
      </c>
      <c r="R229" s="16">
        <f>IF('respostes SINDIC'!Q229=1,(IF('respostes SINDIC'!$AS229=2021,variables!$E$21,IF('respostes SINDIC'!$AS229=2022,variables!$F$21))),0)</f>
        <v>0</v>
      </c>
      <c r="S229" s="16">
        <f>IF('respostes SINDIC'!R229=1,(IF('respostes SINDIC'!$AS229=2021,variables!$E$22,IF('respostes SINDIC'!$AS229=2022,variables!$F$22))),0)</f>
        <v>0</v>
      </c>
      <c r="T229" s="11">
        <f>IF('respostes SINDIC'!S229=1,(IF('respostes SINDIC'!$AS229=2021,variables!$E$23,IF('respostes SINDIC'!$AS229=2022,variables!$F$23))),0)</f>
        <v>35</v>
      </c>
      <c r="U229" s="14">
        <f>IF('respostes SINDIC'!T229=1,(IF('respostes SINDIC'!$AS229=2021,variables!$E$24,IF('respostes SINDIC'!$AS229=2022,variables!$F$24))),0)</f>
        <v>25</v>
      </c>
      <c r="V229" s="8">
        <f>IF('respostes SINDIC'!U229=1,(IF('respostes SINDIC'!$AS229=2021,variables!$E$25,IF('respostes SINDIC'!$AS229=2022,variables!$F$25))),0)</f>
        <v>0</v>
      </c>
      <c r="W229" s="8">
        <f>IF('respostes SINDIC'!V229=1,(IF('respostes SINDIC'!$AS229=2021,variables!$E$26,IF('respostes SINDIC'!$AS229=2022,variables!$F$26))),0)</f>
        <v>5</v>
      </c>
      <c r="X229" s="8">
        <f>IF('respostes SINDIC'!W229=1,(IF('respostes SINDIC'!$AS229=2021,variables!$E$27,IF('respostes SINDIC'!$AS229=2022,variables!$F$27))),0)</f>
        <v>10</v>
      </c>
      <c r="Y229" s="11">
        <f>IF('respostes SINDIC'!X229=1,(IF('respostes SINDIC'!$AS229=2021,variables!$E$28,IF('respostes SINDIC'!$AS229=2022,variables!$F$28))),0)</f>
        <v>0</v>
      </c>
      <c r="Z229" s="11">
        <f>IF('respostes SINDIC'!Y229=1,(IF('respostes SINDIC'!$AS229=2021,variables!$E$29,IF('respostes SINDIC'!$AS229=2022,variables!$F$29))),0)</f>
        <v>30</v>
      </c>
      <c r="AA229" s="18">
        <f>IF('respostes SINDIC'!Z229=1,(IF('respostes SINDIC'!$AS229=2021,variables!$E$30,IF('respostes SINDIC'!$AS229=2022,variables!$F$30))),0)</f>
        <v>25</v>
      </c>
      <c r="AB229" s="18">
        <f>IF('respostes SINDIC'!AA229=1,(IF('respostes SINDIC'!$AS229=2021,variables!$E$31,IF('respostes SINDIC'!$AS229=2022,variables!$F$31))),0)</f>
        <v>0</v>
      </c>
      <c r="AC229" s="18">
        <f>IF('respostes SINDIC'!AB229=1,(IF('respostes SINDIC'!$AS229=2021,variables!$E$32,IF('respostes SINDIC'!$AS229=2022,variables!$F$32))),0)</f>
        <v>0</v>
      </c>
      <c r="AD229" s="18">
        <f>IF('respostes SINDIC'!AC229=1,(IF('respostes SINDIC'!$AS229=2021,variables!$E$33,IF('respostes SINDIC'!$AS229=2022,variables!$F$33))),0)</f>
        <v>0</v>
      </c>
      <c r="AE229" s="20">
        <f>IF('respostes SINDIC'!AD229=1,(IF('respostes SINDIC'!$AS229=2021,variables!$E$34,IF('respostes SINDIC'!$AS229=2022,variables!$F$34))),0)</f>
        <v>0</v>
      </c>
      <c r="AF229" s="20">
        <f>IF('respostes SINDIC'!AE229=1,(IF('respostes SINDIC'!$AS229=2021,variables!$E$35,IF('respostes SINDIC'!$AS229=2022,variables!$F$35))),0)</f>
        <v>0</v>
      </c>
      <c r="AG229" s="20">
        <f>IF('respostes SINDIC'!AF229=1,(IF('respostes SINDIC'!$AS229=2021,variables!$E$36,IF('respostes SINDIC'!$AS229=2022,variables!$F$36))),0)</f>
        <v>0</v>
      </c>
      <c r="AH229" s="20">
        <f>IF('respostes SINDIC'!AG229=1,(IF('respostes SINDIC'!$AS229=2021,variables!$E$37,IF('respostes SINDIC'!$AS229=2022,variables!$F$37))),0)</f>
        <v>0</v>
      </c>
      <c r="AI229" s="14">
        <f>IF('respostes SINDIC'!AH229=1,(IF('respostes SINDIC'!$AS229=2021,variables!$E$38,IF('respostes SINDIC'!$AS229=2022,variables!$F$38))),0)</f>
        <v>25</v>
      </c>
      <c r="AJ229" s="20">
        <f>IF('respostes SINDIC'!AI229=1,(IF('respostes SINDIC'!$AS229=2021,variables!$E$39,IF('respostes SINDIC'!$AS229=2022,variables!$F$39))),0)</f>
        <v>0</v>
      </c>
      <c r="AK229" s="14">
        <f>IF('respostes SINDIC'!AJ229=1,(IF('respostes SINDIC'!$AS229=2021,variables!$E$40,IF('respostes SINDIC'!$AS229=2022,variables!$F$40))),0)</f>
        <v>25</v>
      </c>
      <c r="AL229" s="8">
        <f>IF('respostes SINDIC'!AK229=0,(IF('respostes SINDIC'!$AS229=2021,variables!$E$41,IF('respostes SINDIC'!$AS229=2022,variables!$F$41))),0)</f>
        <v>0</v>
      </c>
      <c r="AM229" s="20">
        <f>IF('respostes SINDIC'!AL229=1,(IF('respostes SINDIC'!$AS229=2021,variables!$E$42,IF('respostes SINDIC'!$AS229=2022,variables!$F$42))),0)</f>
        <v>10</v>
      </c>
      <c r="AN229" s="11">
        <f>IF('respostes SINDIC'!AM229=1,(IF('respostes SINDIC'!$AS229=2021,variables!$E$43,IF('respostes SINDIC'!$AS229=2022,variables!$F$43))),0)</f>
        <v>0</v>
      </c>
      <c r="AO229" s="8">
        <f>IF('respostes SINDIC'!AN229=1,(IF('respostes SINDIC'!$AS229=2021,variables!$E$44,IF('respostes SINDIC'!$AS229=2022,variables!$F$44))),0)</f>
        <v>0</v>
      </c>
      <c r="AP229" s="8">
        <f>IF('respostes SINDIC'!AO229=1,(IF('respostes SINDIC'!$AS229=2021,variables!$E$45,IF('respostes SINDIC'!$AS229=2022,variables!$F$45))),0)</f>
        <v>0</v>
      </c>
      <c r="AQ229" s="20">
        <f>IF('respostes SINDIC'!AP229=1,(IF('respostes SINDIC'!$AS229=2021,variables!$E$46,IF('respostes SINDIC'!$AS229=2022,variables!$F$46))),0)</f>
        <v>0</v>
      </c>
      <c r="AT229">
        <v>2021</v>
      </c>
    </row>
    <row r="230" spans="1:46" x14ac:dyDescent="0.3">
      <c r="A230">
        <v>828830008</v>
      </c>
      <c r="B230" t="str">
        <f>VLOOKUP(A230,'ine i comarca'!$A$1:$H$367,6,0)</f>
        <v>Alt Penedès</v>
      </c>
      <c r="C230" t="s">
        <v>280</v>
      </c>
      <c r="D230" t="s">
        <v>41</v>
      </c>
      <c r="E230" t="s">
        <v>42</v>
      </c>
      <c r="F230" t="s">
        <v>48</v>
      </c>
      <c r="G230" s="8">
        <f>IF('respostes SINDIC'!F230=1,(IF('respostes SINDIC'!$AS230=2021,variables!$E$10,IF('respostes SINDIC'!$AS230=2022,variables!$F$10))),0)</f>
        <v>7.5</v>
      </c>
      <c r="H230" s="8">
        <f>IF('respostes SINDIC'!G230=1,(IF('respostes SINDIC'!$AS230=2021,variables!$E$11,IF('respostes SINDIC'!$AS230=2022,variables!$F$11))),0)</f>
        <v>7.5</v>
      </c>
      <c r="I230" s="14">
        <f>IF('respostes SINDIC'!H230=1,(IF('respostes SINDIC'!$AS230=2021,variables!$E$12,IF('respostes SINDIC'!$AS230=2022,variables!$F$12))),0)</f>
        <v>25</v>
      </c>
      <c r="J230" s="11">
        <f>IF('respostes SINDIC'!I230=1,(IF('respostes SINDIC'!$AS230=2021,variables!$E$13,IF('respostes SINDIC'!$AS230=2022,variables!$F$13))),0)</f>
        <v>2.5</v>
      </c>
      <c r="K230" s="11">
        <f>IF('respostes SINDIC'!J230=1,(IF('respostes SINDIC'!$AS230=2021,variables!$E$14,IF('respostes SINDIC'!$AS230=2022,variables!$F$14))),0)</f>
        <v>0</v>
      </c>
      <c r="L230" s="11">
        <f>IF('respostes SINDIC'!K230=1,(IF('respostes SINDIC'!$AS230=2021,variables!$E$15,IF('respostes SINDIC'!$AS230=2022,variables!$F$15))),0)</f>
        <v>0</v>
      </c>
      <c r="M230" s="11">
        <f>IF('respostes SINDIC'!L230=1,(IF('respostes SINDIC'!$AS230=2021,variables!$E$16,IF('respostes SINDIC'!$AS230=2022,variables!$F$16))),0)</f>
        <v>0</v>
      </c>
      <c r="N230" s="11">
        <f>IF('respostes SINDIC'!M230=1,(IF('respostes SINDIC'!$AS230=2021,variables!$E$17,IF('respostes SINDIC'!$AS230=2022,variables!$F$17))),0)</f>
        <v>0</v>
      </c>
      <c r="O230" s="11">
        <f>IF('respostes SINDIC'!N230="Dintre de termini",(IF('respostes SINDIC'!$AS230=2021,variables!$E$18,IF('respostes SINDIC'!$AS230=2022,variables!$F$18))),0)</f>
        <v>20</v>
      </c>
      <c r="P230" s="16">
        <f>IF('respostes SINDIC'!O230="Null",0,(IF('respostes SINDIC'!$AS230=2021,variables!$E$20,IF('respostes SINDIC'!$AS230=2022,variables!$F$20))))</f>
        <v>25</v>
      </c>
      <c r="Q230" s="16">
        <f>IF('respostes SINDIC'!P230=1,(IF('respostes SINDIC'!$AS230=2021,variables!$E$20,IF('respostes SINDIC'!$AS230=2022,variables!$F$20))),0)</f>
        <v>25</v>
      </c>
      <c r="R230" s="16">
        <f>IF('respostes SINDIC'!Q230=1,(IF('respostes SINDIC'!$AS230=2021,variables!$E$21,IF('respostes SINDIC'!$AS230=2022,variables!$F$21))),0)</f>
        <v>0</v>
      </c>
      <c r="S230" s="16">
        <f>IF('respostes SINDIC'!R230=1,(IF('respostes SINDIC'!$AS230=2021,variables!$E$22,IF('respostes SINDIC'!$AS230=2022,variables!$F$22))),0)</f>
        <v>0</v>
      </c>
      <c r="T230" s="11">
        <f>IF('respostes SINDIC'!S230=1,(IF('respostes SINDIC'!$AS230=2021,variables!$E$23,IF('respostes SINDIC'!$AS230=2022,variables!$F$23))),0)</f>
        <v>35</v>
      </c>
      <c r="U230" s="14">
        <f>IF('respostes SINDIC'!T230=1,(IF('respostes SINDIC'!$AS230=2021,variables!$E$24,IF('respostes SINDIC'!$AS230=2022,variables!$F$24))),0)</f>
        <v>25</v>
      </c>
      <c r="V230" s="8">
        <f>IF('respostes SINDIC'!U230=1,(IF('respostes SINDIC'!$AS230=2021,variables!$E$25,IF('respostes SINDIC'!$AS230=2022,variables!$F$25))),0)</f>
        <v>20</v>
      </c>
      <c r="W230" s="8">
        <f>IF('respostes SINDIC'!V230=1,(IF('respostes SINDIC'!$AS230=2021,variables!$E$26,IF('respostes SINDIC'!$AS230=2022,variables!$F$26))),0)</f>
        <v>5</v>
      </c>
      <c r="X230" s="8">
        <f>IF('respostes SINDIC'!W230=1,(IF('respostes SINDIC'!$AS230=2021,variables!$E$27,IF('respostes SINDIC'!$AS230=2022,variables!$F$27))),0)</f>
        <v>10</v>
      </c>
      <c r="Y230" s="11">
        <f>IF('respostes SINDIC'!X230=1,(IF('respostes SINDIC'!$AS230=2021,variables!$E$28,IF('respostes SINDIC'!$AS230=2022,variables!$F$28))),0)</f>
        <v>0</v>
      </c>
      <c r="Z230" s="11">
        <f>IF('respostes SINDIC'!Y230=1,(IF('respostes SINDIC'!$AS230=2021,variables!$E$29,IF('respostes SINDIC'!$AS230=2022,variables!$F$29))),0)</f>
        <v>30</v>
      </c>
      <c r="AA230" s="18">
        <f>IF('respostes SINDIC'!Z230=1,(IF('respostes SINDIC'!$AS230=2021,variables!$E$30,IF('respostes SINDIC'!$AS230=2022,variables!$F$30))),0)</f>
        <v>25</v>
      </c>
      <c r="AB230" s="18">
        <f>IF('respostes SINDIC'!AA230=1,(IF('respostes SINDIC'!$AS230=2021,variables!$E$31,IF('respostes SINDIC'!$AS230=2022,variables!$F$31))),0)</f>
        <v>0</v>
      </c>
      <c r="AC230" s="18">
        <f>IF('respostes SINDIC'!AB230=1,(IF('respostes SINDIC'!$AS230=2021,variables!$E$32,IF('respostes SINDIC'!$AS230=2022,variables!$F$32))),0)</f>
        <v>0</v>
      </c>
      <c r="AD230" s="18">
        <f>IF('respostes SINDIC'!AC230=1,(IF('respostes SINDIC'!$AS230=2021,variables!$E$33,IF('respostes SINDIC'!$AS230=2022,variables!$F$33))),0)</f>
        <v>0</v>
      </c>
      <c r="AE230" s="20">
        <f>IF('respostes SINDIC'!AD230=1,(IF('respostes SINDIC'!$AS230=2021,variables!$E$34,IF('respostes SINDIC'!$AS230=2022,variables!$F$34))),0)</f>
        <v>0</v>
      </c>
      <c r="AF230" s="20">
        <f>IF('respostes SINDIC'!AE230=1,(IF('respostes SINDIC'!$AS230=2021,variables!$E$35,IF('respostes SINDIC'!$AS230=2022,variables!$F$35))),0)</f>
        <v>0</v>
      </c>
      <c r="AG230" s="20">
        <f>IF('respostes SINDIC'!AF230=1,(IF('respostes SINDIC'!$AS230=2021,variables!$E$36,IF('respostes SINDIC'!$AS230=2022,variables!$F$36))),0)</f>
        <v>0</v>
      </c>
      <c r="AH230" s="20">
        <f>IF('respostes SINDIC'!AG230=1,(IF('respostes SINDIC'!$AS230=2021,variables!$E$37,IF('respostes SINDIC'!$AS230=2022,variables!$F$37))),0)</f>
        <v>0</v>
      </c>
      <c r="AI230" s="14">
        <f>IF('respostes SINDIC'!AH230=1,(IF('respostes SINDIC'!$AS230=2021,variables!$E$38,IF('respostes SINDIC'!$AS230=2022,variables!$F$38))),0)</f>
        <v>25</v>
      </c>
      <c r="AJ230" s="20">
        <f>IF('respostes SINDIC'!AI230=1,(IF('respostes SINDIC'!$AS230=2021,variables!$E$39,IF('respostes SINDIC'!$AS230=2022,variables!$F$39))),0)</f>
        <v>20</v>
      </c>
      <c r="AK230" s="14">
        <f>IF('respostes SINDIC'!AJ230=1,(IF('respostes SINDIC'!$AS230=2021,variables!$E$40,IF('respostes SINDIC'!$AS230=2022,variables!$F$40))),0)</f>
        <v>25</v>
      </c>
      <c r="AL230" s="8">
        <f>IF('respostes SINDIC'!AK230=0,(IF('respostes SINDIC'!$AS230=2021,variables!$E$41,IF('respostes SINDIC'!$AS230=2022,variables!$F$41))),0)</f>
        <v>0</v>
      </c>
      <c r="AM230" s="20">
        <f>IF('respostes SINDIC'!AL230=1,(IF('respostes SINDIC'!$AS230=2021,variables!$E$42,IF('respostes SINDIC'!$AS230=2022,variables!$F$42))),0)</f>
        <v>10</v>
      </c>
      <c r="AN230" s="11">
        <f>IF('respostes SINDIC'!AM230=1,(IF('respostes SINDIC'!$AS230=2021,variables!$E$43,IF('respostes SINDIC'!$AS230=2022,variables!$F$43))),0)</f>
        <v>0</v>
      </c>
      <c r="AO230" s="8">
        <f>IF('respostes SINDIC'!AN230=1,(IF('respostes SINDIC'!$AS230=2021,variables!$E$44,IF('respostes SINDIC'!$AS230=2022,variables!$F$44))),0)</f>
        <v>0</v>
      </c>
      <c r="AP230" s="8">
        <f>IF('respostes SINDIC'!AO230=1,(IF('respostes SINDIC'!$AS230=2021,variables!$E$45,IF('respostes SINDIC'!$AS230=2022,variables!$F$45))),0)</f>
        <v>0</v>
      </c>
      <c r="AQ230" s="20">
        <f>IF('respostes SINDIC'!AP230=1,(IF('respostes SINDIC'!$AS230=2021,variables!$E$46,IF('respostes SINDIC'!$AS230=2022,variables!$F$46))),0)</f>
        <v>0</v>
      </c>
      <c r="AT230">
        <v>2021</v>
      </c>
    </row>
    <row r="231" spans="1:46" x14ac:dyDescent="0.3">
      <c r="A231">
        <v>828960009</v>
      </c>
      <c r="B231" t="str">
        <f>VLOOKUP(A231,'ine i comarca'!$A$1:$H$367,6,0)</f>
        <v>Baix Llobregat</v>
      </c>
      <c r="C231" t="s">
        <v>281</v>
      </c>
      <c r="D231" t="s">
        <v>41</v>
      </c>
      <c r="E231" t="s">
        <v>42</v>
      </c>
      <c r="F231" t="s">
        <v>43</v>
      </c>
      <c r="G231" s="8">
        <f>IF('respostes SINDIC'!F231=1,(IF('respostes SINDIC'!$AS231=2021,variables!$E$10,IF('respostes SINDIC'!$AS231=2022,variables!$F$10))),0)</f>
        <v>7.5</v>
      </c>
      <c r="H231" s="8">
        <f>IF('respostes SINDIC'!G231=1,(IF('respostes SINDIC'!$AS231=2021,variables!$E$11,IF('respostes SINDIC'!$AS231=2022,variables!$F$11))),0)</f>
        <v>0</v>
      </c>
      <c r="I231" s="14">
        <f>IF('respostes SINDIC'!H231=1,(IF('respostes SINDIC'!$AS231=2021,variables!$E$12,IF('respostes SINDIC'!$AS231=2022,variables!$F$12))),0)</f>
        <v>25</v>
      </c>
      <c r="J231" s="11">
        <f>IF('respostes SINDIC'!I231=1,(IF('respostes SINDIC'!$AS231=2021,variables!$E$13,IF('respostes SINDIC'!$AS231=2022,variables!$F$13))),0)</f>
        <v>2.5</v>
      </c>
      <c r="K231" s="11">
        <f>IF('respostes SINDIC'!J231=1,(IF('respostes SINDIC'!$AS231=2021,variables!$E$14,IF('respostes SINDIC'!$AS231=2022,variables!$F$14))),0)</f>
        <v>0</v>
      </c>
      <c r="L231" s="11">
        <f>IF('respostes SINDIC'!K231=1,(IF('respostes SINDIC'!$AS231=2021,variables!$E$15,IF('respostes SINDIC'!$AS231=2022,variables!$F$15))),0)</f>
        <v>0</v>
      </c>
      <c r="M231" s="11">
        <f>IF('respostes SINDIC'!L231=1,(IF('respostes SINDIC'!$AS231=2021,variables!$E$16,IF('respostes SINDIC'!$AS231=2022,variables!$F$16))),0)</f>
        <v>0</v>
      </c>
      <c r="N231" s="11">
        <f>IF('respostes SINDIC'!M231=1,(IF('respostes SINDIC'!$AS231=2021,variables!$E$17,IF('respostes SINDIC'!$AS231=2022,variables!$F$17))),0)</f>
        <v>0</v>
      </c>
      <c r="O231" s="11">
        <f>IF('respostes SINDIC'!N231="Dintre de termini",(IF('respostes SINDIC'!$AS231=2021,variables!$E$18,IF('respostes SINDIC'!$AS231=2022,variables!$F$18))),0)</f>
        <v>0</v>
      </c>
      <c r="P231" s="16">
        <f>IF('respostes SINDIC'!O231="Null",0,(IF('respostes SINDIC'!$AS231=2021,variables!$E$20,IF('respostes SINDIC'!$AS231=2022,variables!$F$20))))</f>
        <v>0</v>
      </c>
      <c r="Q231" s="16">
        <f>IF('respostes SINDIC'!P231=1,(IF('respostes SINDIC'!$AS231=2021,variables!$E$20,IF('respostes SINDIC'!$AS231=2022,variables!$F$20))),0)</f>
        <v>0</v>
      </c>
      <c r="R231" s="16">
        <f>IF('respostes SINDIC'!Q231=1,(IF('respostes SINDIC'!$AS231=2021,variables!$E$21,IF('respostes SINDIC'!$AS231=2022,variables!$F$21))),0)</f>
        <v>0</v>
      </c>
      <c r="S231" s="16">
        <f>IF('respostes SINDIC'!R231=1,(IF('respostes SINDIC'!$AS231=2021,variables!$E$22,IF('respostes SINDIC'!$AS231=2022,variables!$F$22))),0)</f>
        <v>0</v>
      </c>
      <c r="T231" s="11">
        <f>IF('respostes SINDIC'!S231=1,(IF('respostes SINDIC'!$AS231=2021,variables!$E$23,IF('respostes SINDIC'!$AS231=2022,variables!$F$23))),0)</f>
        <v>0</v>
      </c>
      <c r="U231" s="14">
        <f>IF('respostes SINDIC'!T231=1,(IF('respostes SINDIC'!$AS231=2021,variables!$E$24,IF('respostes SINDIC'!$AS231=2022,variables!$F$24))),0)</f>
        <v>0</v>
      </c>
      <c r="V231" s="8">
        <f>IF('respostes SINDIC'!U231=1,(IF('respostes SINDIC'!$AS231=2021,variables!$E$25,IF('respostes SINDIC'!$AS231=2022,variables!$F$25))),0)</f>
        <v>20</v>
      </c>
      <c r="W231" s="8">
        <f>IF('respostes SINDIC'!V231=1,(IF('respostes SINDIC'!$AS231=2021,variables!$E$26,IF('respostes SINDIC'!$AS231=2022,variables!$F$26))),0)</f>
        <v>5</v>
      </c>
      <c r="X231" s="8">
        <f>IF('respostes SINDIC'!W231=1,(IF('respostes SINDIC'!$AS231=2021,variables!$E$27,IF('respostes SINDIC'!$AS231=2022,variables!$F$27))),0)</f>
        <v>10</v>
      </c>
      <c r="Y231" s="11">
        <f>IF('respostes SINDIC'!X231=1,(IF('respostes SINDIC'!$AS231=2021,variables!$E$28,IF('respostes SINDIC'!$AS231=2022,variables!$F$28))),0)</f>
        <v>0</v>
      </c>
      <c r="Z231" s="11">
        <f>IF('respostes SINDIC'!Y231=1,(IF('respostes SINDIC'!$AS231=2021,variables!$E$29,IF('respostes SINDIC'!$AS231=2022,variables!$F$29))),0)</f>
        <v>0</v>
      </c>
      <c r="AA231" s="18">
        <f>IF('respostes SINDIC'!Z231=1,(IF('respostes SINDIC'!$AS231=2021,variables!$E$30,IF('respostes SINDIC'!$AS231=2022,variables!$F$30))),0)</f>
        <v>0</v>
      </c>
      <c r="AB231" s="18">
        <f>IF('respostes SINDIC'!AA231=1,(IF('respostes SINDIC'!$AS231=2021,variables!$E$31,IF('respostes SINDIC'!$AS231=2022,variables!$F$31))),0)</f>
        <v>0</v>
      </c>
      <c r="AC231" s="18">
        <f>IF('respostes SINDIC'!AB231=1,(IF('respostes SINDIC'!$AS231=2021,variables!$E$32,IF('respostes SINDIC'!$AS231=2022,variables!$F$32))),0)</f>
        <v>0</v>
      </c>
      <c r="AD231" s="18">
        <f>IF('respostes SINDIC'!AC231=1,(IF('respostes SINDIC'!$AS231=2021,variables!$E$33,IF('respostes SINDIC'!$AS231=2022,variables!$F$33))),0)</f>
        <v>0</v>
      </c>
      <c r="AE231" s="20">
        <f>IF('respostes SINDIC'!AD231=1,(IF('respostes SINDIC'!$AS231=2021,variables!$E$34,IF('respostes SINDIC'!$AS231=2022,variables!$F$34))),0)</f>
        <v>0</v>
      </c>
      <c r="AF231" s="20">
        <f>IF('respostes SINDIC'!AE231=1,(IF('respostes SINDIC'!$AS231=2021,variables!$E$35,IF('respostes SINDIC'!$AS231=2022,variables!$F$35))),0)</f>
        <v>0</v>
      </c>
      <c r="AG231" s="20">
        <f>IF('respostes SINDIC'!AF231=1,(IF('respostes SINDIC'!$AS231=2021,variables!$E$36,IF('respostes SINDIC'!$AS231=2022,variables!$F$36))),0)</f>
        <v>0</v>
      </c>
      <c r="AH231" s="20">
        <f>IF('respostes SINDIC'!AG231=1,(IF('respostes SINDIC'!$AS231=2021,variables!$E$37,IF('respostes SINDIC'!$AS231=2022,variables!$F$37))),0)</f>
        <v>0</v>
      </c>
      <c r="AI231" s="14">
        <f>IF('respostes SINDIC'!AH231=1,(IF('respostes SINDIC'!$AS231=2021,variables!$E$38,IF('respostes SINDIC'!$AS231=2022,variables!$F$38))),0)</f>
        <v>25</v>
      </c>
      <c r="AJ231" s="20">
        <f>IF('respostes SINDIC'!AI231=1,(IF('respostes SINDIC'!$AS231=2021,variables!$E$39,IF('respostes SINDIC'!$AS231=2022,variables!$F$39))),0)</f>
        <v>20</v>
      </c>
      <c r="AK231" s="14">
        <f>IF('respostes SINDIC'!AJ231=1,(IF('respostes SINDIC'!$AS231=2021,variables!$E$40,IF('respostes SINDIC'!$AS231=2022,variables!$F$40))),0)</f>
        <v>0</v>
      </c>
      <c r="AL231" s="8">
        <f>IF('respostes SINDIC'!AK231=0,(IF('respostes SINDIC'!$AS231=2021,variables!$E$41,IF('respostes SINDIC'!$AS231=2022,variables!$F$41))),0)</f>
        <v>0</v>
      </c>
      <c r="AM231" s="20">
        <f>IF('respostes SINDIC'!AL231=1,(IF('respostes SINDIC'!$AS231=2021,variables!$E$42,IF('respostes SINDIC'!$AS231=2022,variables!$F$42))),0)</f>
        <v>0</v>
      </c>
      <c r="AN231" s="11">
        <f>IF('respostes SINDIC'!AM231=1,(IF('respostes SINDIC'!$AS231=2021,variables!$E$43,IF('respostes SINDIC'!$AS231=2022,variables!$F$43))),0)</f>
        <v>0</v>
      </c>
      <c r="AO231" s="8">
        <f>IF('respostes SINDIC'!AN231=1,(IF('respostes SINDIC'!$AS231=2021,variables!$E$44,IF('respostes SINDIC'!$AS231=2022,variables!$F$44))),0)</f>
        <v>0</v>
      </c>
      <c r="AP231" s="8">
        <f>IF('respostes SINDIC'!AO231=1,(IF('respostes SINDIC'!$AS231=2021,variables!$E$45,IF('respostes SINDIC'!$AS231=2022,variables!$F$45))),0)</f>
        <v>0</v>
      </c>
      <c r="AQ231" s="20">
        <f>IF('respostes SINDIC'!AP231=1,(IF('respostes SINDIC'!$AS231=2021,variables!$E$46,IF('respostes SINDIC'!$AS231=2022,variables!$F$46))),0)</f>
        <v>0</v>
      </c>
      <c r="AT231">
        <v>2021</v>
      </c>
    </row>
    <row r="232" spans="1:46" x14ac:dyDescent="0.3">
      <c r="A232">
        <v>829000000</v>
      </c>
      <c r="B232" t="str">
        <f>VLOOKUP(A232,'ine i comarca'!$A$1:$H$367,6,0)</f>
        <v>Vallès Occidental</v>
      </c>
      <c r="C232" t="s">
        <v>282</v>
      </c>
      <c r="D232" t="s">
        <v>41</v>
      </c>
      <c r="E232" t="s">
        <v>42</v>
      </c>
      <c r="F232" t="s">
        <v>48</v>
      </c>
      <c r="G232" s="8">
        <f>IF('respostes SINDIC'!F232=1,(IF('respostes SINDIC'!$AS232=2021,variables!$E$10,IF('respostes SINDIC'!$AS232=2022,variables!$F$10))),0)</f>
        <v>7.5</v>
      </c>
      <c r="H232" s="8">
        <f>IF('respostes SINDIC'!G232=1,(IF('respostes SINDIC'!$AS232=2021,variables!$E$11,IF('respostes SINDIC'!$AS232=2022,variables!$F$11))),0)</f>
        <v>7.5</v>
      </c>
      <c r="I232" s="14">
        <f>IF('respostes SINDIC'!H232=1,(IF('respostes SINDIC'!$AS232=2021,variables!$E$12,IF('respostes SINDIC'!$AS232=2022,variables!$F$12))),0)</f>
        <v>25</v>
      </c>
      <c r="J232" s="11">
        <f>IF('respostes SINDIC'!I232=1,(IF('respostes SINDIC'!$AS232=2021,variables!$E$13,IF('respostes SINDIC'!$AS232=2022,variables!$F$13))),0)</f>
        <v>2.5</v>
      </c>
      <c r="K232" s="11">
        <f>IF('respostes SINDIC'!J232=1,(IF('respostes SINDIC'!$AS232=2021,variables!$E$14,IF('respostes SINDIC'!$AS232=2022,variables!$F$14))),0)</f>
        <v>0</v>
      </c>
      <c r="L232" s="11">
        <f>IF('respostes SINDIC'!K232=1,(IF('respostes SINDIC'!$AS232=2021,variables!$E$15,IF('respostes SINDIC'!$AS232=2022,variables!$F$15))),0)</f>
        <v>0</v>
      </c>
      <c r="M232" s="11">
        <f>IF('respostes SINDIC'!L232=1,(IF('respostes SINDIC'!$AS232=2021,variables!$E$16,IF('respostes SINDIC'!$AS232=2022,variables!$F$16))),0)</f>
        <v>0</v>
      </c>
      <c r="N232" s="11">
        <f>IF('respostes SINDIC'!M232=1,(IF('respostes SINDIC'!$AS232=2021,variables!$E$17,IF('respostes SINDIC'!$AS232=2022,variables!$F$17))),0)</f>
        <v>0</v>
      </c>
      <c r="O232" s="11">
        <f>IF('respostes SINDIC'!N232="Dintre de termini",(IF('respostes SINDIC'!$AS232=2021,variables!$E$18,IF('respostes SINDIC'!$AS232=2022,variables!$F$18))),0)</f>
        <v>0</v>
      </c>
      <c r="P232" s="16">
        <f>IF('respostes SINDIC'!O232="Null",0,(IF('respostes SINDIC'!$AS232=2021,variables!$E$20,IF('respostes SINDIC'!$AS232=2022,variables!$F$20))))</f>
        <v>25</v>
      </c>
      <c r="Q232" s="16">
        <f>IF('respostes SINDIC'!P232=1,(IF('respostes SINDIC'!$AS232=2021,variables!$E$20,IF('respostes SINDIC'!$AS232=2022,variables!$F$20))),0)</f>
        <v>0</v>
      </c>
      <c r="R232" s="16">
        <f>IF('respostes SINDIC'!Q232=1,(IF('respostes SINDIC'!$AS232=2021,variables!$E$21,IF('respostes SINDIC'!$AS232=2022,variables!$F$21))),0)</f>
        <v>0</v>
      </c>
      <c r="S232" s="16">
        <f>IF('respostes SINDIC'!R232=1,(IF('respostes SINDIC'!$AS232=2021,variables!$E$22,IF('respostes SINDIC'!$AS232=2022,variables!$F$22))),0)</f>
        <v>0</v>
      </c>
      <c r="T232" s="11">
        <f>IF('respostes SINDIC'!S232=1,(IF('respostes SINDIC'!$AS232=2021,variables!$E$23,IF('respostes SINDIC'!$AS232=2022,variables!$F$23))),0)</f>
        <v>35</v>
      </c>
      <c r="U232" s="14">
        <f>IF('respostes SINDIC'!T232=1,(IF('respostes SINDIC'!$AS232=2021,variables!$E$24,IF('respostes SINDIC'!$AS232=2022,variables!$F$24))),0)</f>
        <v>25</v>
      </c>
      <c r="V232" s="8">
        <f>IF('respostes SINDIC'!U232=1,(IF('respostes SINDIC'!$AS232=2021,variables!$E$25,IF('respostes SINDIC'!$AS232=2022,variables!$F$25))),0)</f>
        <v>20</v>
      </c>
      <c r="W232" s="8">
        <f>IF('respostes SINDIC'!V232=1,(IF('respostes SINDIC'!$AS232=2021,variables!$E$26,IF('respostes SINDIC'!$AS232=2022,variables!$F$26))),0)</f>
        <v>5</v>
      </c>
      <c r="X232" s="8">
        <f>IF('respostes SINDIC'!W232=1,(IF('respostes SINDIC'!$AS232=2021,variables!$E$27,IF('respostes SINDIC'!$AS232=2022,variables!$F$27))),0)</f>
        <v>10</v>
      </c>
      <c r="Y232" s="11">
        <f>IF('respostes SINDIC'!X232=1,(IF('respostes SINDIC'!$AS232=2021,variables!$E$28,IF('respostes SINDIC'!$AS232=2022,variables!$F$28))),0)</f>
        <v>0</v>
      </c>
      <c r="Z232" s="11">
        <f>IF('respostes SINDIC'!Y232=1,(IF('respostes SINDIC'!$AS232=2021,variables!$E$29,IF('respostes SINDIC'!$AS232=2022,variables!$F$29))),0)</f>
        <v>30</v>
      </c>
      <c r="AA232" s="18">
        <f>IF('respostes SINDIC'!Z232=1,(IF('respostes SINDIC'!$AS232=2021,variables!$E$30,IF('respostes SINDIC'!$AS232=2022,variables!$F$30))),0)</f>
        <v>25</v>
      </c>
      <c r="AB232" s="18">
        <f>IF('respostes SINDIC'!AA232=1,(IF('respostes SINDIC'!$AS232=2021,variables!$E$31,IF('respostes SINDIC'!$AS232=2022,variables!$F$31))),0)</f>
        <v>25</v>
      </c>
      <c r="AC232" s="18">
        <f>IF('respostes SINDIC'!AB232=1,(IF('respostes SINDIC'!$AS232=2021,variables!$E$32,IF('respostes SINDIC'!$AS232=2022,variables!$F$32))),0)</f>
        <v>25</v>
      </c>
      <c r="AD232" s="18">
        <f>IF('respostes SINDIC'!AC232=1,(IF('respostes SINDIC'!$AS232=2021,variables!$E$33,IF('respostes SINDIC'!$AS232=2022,variables!$F$33))),0)</f>
        <v>0</v>
      </c>
      <c r="AE232" s="20">
        <f>IF('respostes SINDIC'!AD232=1,(IF('respostes SINDIC'!$AS232=2021,variables!$E$34,IF('respostes SINDIC'!$AS232=2022,variables!$F$34))),0)</f>
        <v>0</v>
      </c>
      <c r="AF232" s="20">
        <f>IF('respostes SINDIC'!AE232=1,(IF('respostes SINDIC'!$AS232=2021,variables!$E$35,IF('respostes SINDIC'!$AS232=2022,variables!$F$35))),0)</f>
        <v>0</v>
      </c>
      <c r="AG232" s="20">
        <f>IF('respostes SINDIC'!AF232=1,(IF('respostes SINDIC'!$AS232=2021,variables!$E$36,IF('respostes SINDIC'!$AS232=2022,variables!$F$36))),0)</f>
        <v>0</v>
      </c>
      <c r="AH232" s="20">
        <f>IF('respostes SINDIC'!AG232=1,(IF('respostes SINDIC'!$AS232=2021,variables!$E$37,IF('respostes SINDIC'!$AS232=2022,variables!$F$37))),0)</f>
        <v>0</v>
      </c>
      <c r="AI232" s="14">
        <f>IF('respostes SINDIC'!AH232=1,(IF('respostes SINDIC'!$AS232=2021,variables!$E$38,IF('respostes SINDIC'!$AS232=2022,variables!$F$38))),0)</f>
        <v>25</v>
      </c>
      <c r="AJ232" s="20">
        <f>IF('respostes SINDIC'!AI232=1,(IF('respostes SINDIC'!$AS232=2021,variables!$E$39,IF('respostes SINDIC'!$AS232=2022,variables!$F$39))),0)</f>
        <v>20</v>
      </c>
      <c r="AK232" s="14">
        <f>IF('respostes SINDIC'!AJ232=1,(IF('respostes SINDIC'!$AS232=2021,variables!$E$40,IF('respostes SINDIC'!$AS232=2022,variables!$F$40))),0)</f>
        <v>25</v>
      </c>
      <c r="AL232" s="8">
        <f>IF('respostes SINDIC'!AK232=0,(IF('respostes SINDIC'!$AS232=2021,variables!$E$41,IF('respostes SINDIC'!$AS232=2022,variables!$F$41))),0)</f>
        <v>0</v>
      </c>
      <c r="AM232" s="20">
        <f>IF('respostes SINDIC'!AL232=1,(IF('respostes SINDIC'!$AS232=2021,variables!$E$42,IF('respostes SINDIC'!$AS232=2022,variables!$F$42))),0)</f>
        <v>10</v>
      </c>
      <c r="AN232" s="11">
        <f>IF('respostes SINDIC'!AM232=1,(IF('respostes SINDIC'!$AS232=2021,variables!$E$43,IF('respostes SINDIC'!$AS232=2022,variables!$F$43))),0)</f>
        <v>0</v>
      </c>
      <c r="AO232" s="8">
        <f>IF('respostes SINDIC'!AN232=1,(IF('respostes SINDIC'!$AS232=2021,variables!$E$44,IF('respostes SINDIC'!$AS232=2022,variables!$F$44))),0)</f>
        <v>0</v>
      </c>
      <c r="AP232" s="8">
        <f>IF('respostes SINDIC'!AO232=1,(IF('respostes SINDIC'!$AS232=2021,variables!$E$45,IF('respostes SINDIC'!$AS232=2022,variables!$F$45))),0)</f>
        <v>0</v>
      </c>
      <c r="AQ232" s="20">
        <f>IF('respostes SINDIC'!AP232=1,(IF('respostes SINDIC'!$AS232=2021,variables!$E$46,IF('respostes SINDIC'!$AS232=2022,variables!$F$46))),0)</f>
        <v>0</v>
      </c>
      <c r="AT232">
        <v>2021</v>
      </c>
    </row>
    <row r="233" spans="1:46" x14ac:dyDescent="0.3">
      <c r="A233">
        <v>829170005</v>
      </c>
      <c r="B233" t="str">
        <f>VLOOKUP(A233,'ine i comarca'!$A$1:$H$367,6,0)</f>
        <v>Vallès Occidental</v>
      </c>
      <c r="C233" t="s">
        <v>283</v>
      </c>
      <c r="D233" t="s">
        <v>41</v>
      </c>
      <c r="E233" t="s">
        <v>42</v>
      </c>
      <c r="F233" t="s">
        <v>43</v>
      </c>
      <c r="G233" s="8">
        <f>IF('respostes SINDIC'!F233=1,(IF('respostes SINDIC'!$AS233=2021,variables!$E$10,IF('respostes SINDIC'!$AS233=2022,variables!$F$10))),0)</f>
        <v>7.5</v>
      </c>
      <c r="H233" s="8">
        <f>IF('respostes SINDIC'!G233=1,(IF('respostes SINDIC'!$AS233=2021,variables!$E$11,IF('respostes SINDIC'!$AS233=2022,variables!$F$11))),0)</f>
        <v>7.5</v>
      </c>
      <c r="I233" s="14">
        <f>IF('respostes SINDIC'!H233=1,(IF('respostes SINDIC'!$AS233=2021,variables!$E$12,IF('respostes SINDIC'!$AS233=2022,variables!$F$12))),0)</f>
        <v>25</v>
      </c>
      <c r="J233" s="11">
        <f>IF('respostes SINDIC'!I233=1,(IF('respostes SINDIC'!$AS233=2021,variables!$E$13,IF('respostes SINDIC'!$AS233=2022,variables!$F$13))),0)</f>
        <v>2.5</v>
      </c>
      <c r="K233" s="11">
        <f>IF('respostes SINDIC'!J233=1,(IF('respostes SINDIC'!$AS233=2021,variables!$E$14,IF('respostes SINDIC'!$AS233=2022,variables!$F$14))),0)</f>
        <v>0</v>
      </c>
      <c r="L233" s="11">
        <f>IF('respostes SINDIC'!K233=1,(IF('respostes SINDIC'!$AS233=2021,variables!$E$15,IF('respostes SINDIC'!$AS233=2022,variables!$F$15))),0)</f>
        <v>0</v>
      </c>
      <c r="M233" s="11">
        <f>IF('respostes SINDIC'!L233=1,(IF('respostes SINDIC'!$AS233=2021,variables!$E$16,IF('respostes SINDIC'!$AS233=2022,variables!$F$16))),0)</f>
        <v>0</v>
      </c>
      <c r="N233" s="11">
        <f>IF('respostes SINDIC'!M233=1,(IF('respostes SINDIC'!$AS233=2021,variables!$E$17,IF('respostes SINDIC'!$AS233=2022,variables!$F$17))),0)</f>
        <v>0</v>
      </c>
      <c r="O233" s="11">
        <f>IF('respostes SINDIC'!N233="Dintre de termini",(IF('respostes SINDIC'!$AS233=2021,variables!$E$18,IF('respostes SINDIC'!$AS233=2022,variables!$F$18))),0)</f>
        <v>20</v>
      </c>
      <c r="P233" s="16">
        <f>IF('respostes SINDIC'!O233="Null",0,(IF('respostes SINDIC'!$AS233=2021,variables!$E$20,IF('respostes SINDIC'!$AS233=2022,variables!$F$20))))</f>
        <v>25</v>
      </c>
      <c r="Q233" s="16">
        <f>IF('respostes SINDIC'!P233=1,(IF('respostes SINDIC'!$AS233=2021,variables!$E$20,IF('respostes SINDIC'!$AS233=2022,variables!$F$20))),0)</f>
        <v>0</v>
      </c>
      <c r="R233" s="16">
        <f>IF('respostes SINDIC'!Q233=1,(IF('respostes SINDIC'!$AS233=2021,variables!$E$21,IF('respostes SINDIC'!$AS233=2022,variables!$F$21))),0)</f>
        <v>0</v>
      </c>
      <c r="S233" s="16">
        <f>IF('respostes SINDIC'!R233=1,(IF('respostes SINDIC'!$AS233=2021,variables!$E$22,IF('respostes SINDIC'!$AS233=2022,variables!$F$22))),0)</f>
        <v>0</v>
      </c>
      <c r="T233" s="11">
        <f>IF('respostes SINDIC'!S233=1,(IF('respostes SINDIC'!$AS233=2021,variables!$E$23,IF('respostes SINDIC'!$AS233=2022,variables!$F$23))),0)</f>
        <v>35</v>
      </c>
      <c r="U233" s="14">
        <f>IF('respostes SINDIC'!T233=1,(IF('respostes SINDIC'!$AS233=2021,variables!$E$24,IF('respostes SINDIC'!$AS233=2022,variables!$F$24))),0)</f>
        <v>25</v>
      </c>
      <c r="V233" s="8">
        <f>IF('respostes SINDIC'!U233=1,(IF('respostes SINDIC'!$AS233=2021,variables!$E$25,IF('respostes SINDIC'!$AS233=2022,variables!$F$25))),0)</f>
        <v>20</v>
      </c>
      <c r="W233" s="8">
        <f>IF('respostes SINDIC'!V233=1,(IF('respostes SINDIC'!$AS233=2021,variables!$E$26,IF('respostes SINDIC'!$AS233=2022,variables!$F$26))),0)</f>
        <v>5</v>
      </c>
      <c r="X233" s="8">
        <f>IF('respostes SINDIC'!W233=1,(IF('respostes SINDIC'!$AS233=2021,variables!$E$27,IF('respostes SINDIC'!$AS233=2022,variables!$F$27))),0)</f>
        <v>10</v>
      </c>
      <c r="Y233" s="11">
        <f>IF('respostes SINDIC'!X233=1,(IF('respostes SINDIC'!$AS233=2021,variables!$E$28,IF('respostes SINDIC'!$AS233=2022,variables!$F$28))),0)</f>
        <v>0</v>
      </c>
      <c r="Z233" s="11">
        <f>IF('respostes SINDIC'!Y233=1,(IF('respostes SINDIC'!$AS233=2021,variables!$E$29,IF('respostes SINDIC'!$AS233=2022,variables!$F$29))),0)</f>
        <v>30</v>
      </c>
      <c r="AA233" s="18">
        <f>IF('respostes SINDIC'!Z233=1,(IF('respostes SINDIC'!$AS233=2021,variables!$E$30,IF('respostes SINDIC'!$AS233=2022,variables!$F$30))),0)</f>
        <v>25</v>
      </c>
      <c r="AB233" s="18">
        <f>IF('respostes SINDIC'!AA233=1,(IF('respostes SINDIC'!$AS233=2021,variables!$E$31,IF('respostes SINDIC'!$AS233=2022,variables!$F$31))),0)</f>
        <v>0</v>
      </c>
      <c r="AC233" s="18">
        <f>IF('respostes SINDIC'!AB233=1,(IF('respostes SINDIC'!$AS233=2021,variables!$E$32,IF('respostes SINDIC'!$AS233=2022,variables!$F$32))),0)</f>
        <v>0</v>
      </c>
      <c r="AD233" s="18">
        <f>IF('respostes SINDIC'!AC233=1,(IF('respostes SINDIC'!$AS233=2021,variables!$E$33,IF('respostes SINDIC'!$AS233=2022,variables!$F$33))),0)</f>
        <v>0</v>
      </c>
      <c r="AE233" s="20">
        <f>IF('respostes SINDIC'!AD233=1,(IF('respostes SINDIC'!$AS233=2021,variables!$E$34,IF('respostes SINDIC'!$AS233=2022,variables!$F$34))),0)</f>
        <v>0</v>
      </c>
      <c r="AF233" s="20">
        <f>IF('respostes SINDIC'!AE233=1,(IF('respostes SINDIC'!$AS233=2021,variables!$E$35,IF('respostes SINDIC'!$AS233=2022,variables!$F$35))),0)</f>
        <v>0</v>
      </c>
      <c r="AG233" s="20">
        <f>IF('respostes SINDIC'!AF233=1,(IF('respostes SINDIC'!$AS233=2021,variables!$E$36,IF('respostes SINDIC'!$AS233=2022,variables!$F$36))),0)</f>
        <v>0</v>
      </c>
      <c r="AH233" s="20">
        <f>IF('respostes SINDIC'!AG233=1,(IF('respostes SINDIC'!$AS233=2021,variables!$E$37,IF('respostes SINDIC'!$AS233=2022,variables!$F$37))),0)</f>
        <v>0</v>
      </c>
      <c r="AI233" s="14">
        <f>IF('respostes SINDIC'!AH233=1,(IF('respostes SINDIC'!$AS233=2021,variables!$E$38,IF('respostes SINDIC'!$AS233=2022,variables!$F$38))),0)</f>
        <v>25</v>
      </c>
      <c r="AJ233" s="20">
        <f>IF('respostes SINDIC'!AI233=1,(IF('respostes SINDIC'!$AS233=2021,variables!$E$39,IF('respostes SINDIC'!$AS233=2022,variables!$F$39))),0)</f>
        <v>20</v>
      </c>
      <c r="AK233" s="14">
        <f>IF('respostes SINDIC'!AJ233=1,(IF('respostes SINDIC'!$AS233=2021,variables!$E$40,IF('respostes SINDIC'!$AS233=2022,variables!$F$40))),0)</f>
        <v>25</v>
      </c>
      <c r="AL233" s="8">
        <f>IF('respostes SINDIC'!AK233=0,(IF('respostes SINDIC'!$AS233=2021,variables!$E$41,IF('respostes SINDIC'!$AS233=2022,variables!$F$41))),0)</f>
        <v>0</v>
      </c>
      <c r="AM233" s="20">
        <f>IF('respostes SINDIC'!AL233=1,(IF('respostes SINDIC'!$AS233=2021,variables!$E$42,IF('respostes SINDIC'!$AS233=2022,variables!$F$42))),0)</f>
        <v>10</v>
      </c>
      <c r="AN233" s="11">
        <f>IF('respostes SINDIC'!AM233=1,(IF('respostes SINDIC'!$AS233=2021,variables!$E$43,IF('respostes SINDIC'!$AS233=2022,variables!$F$43))),0)</f>
        <v>0</v>
      </c>
      <c r="AO233" s="8">
        <f>IF('respostes SINDIC'!AN233=1,(IF('respostes SINDIC'!$AS233=2021,variables!$E$44,IF('respostes SINDIC'!$AS233=2022,variables!$F$44))),0)</f>
        <v>0</v>
      </c>
      <c r="AP233" s="8">
        <f>IF('respostes SINDIC'!AO233=1,(IF('respostes SINDIC'!$AS233=2021,variables!$E$45,IF('respostes SINDIC'!$AS233=2022,variables!$F$45))),0)</f>
        <v>0</v>
      </c>
      <c r="AQ233" s="20">
        <f>IF('respostes SINDIC'!AP233=1,(IF('respostes SINDIC'!$AS233=2021,variables!$E$46,IF('respostes SINDIC'!$AS233=2022,variables!$F$46))),0)</f>
        <v>0</v>
      </c>
      <c r="AT233">
        <v>2021</v>
      </c>
    </row>
    <row r="234" spans="1:46" x14ac:dyDescent="0.3">
      <c r="A234">
        <v>829220002</v>
      </c>
      <c r="B234" t="str">
        <f>VLOOKUP(A234,'ine i comarca'!$A$1:$H$367,6,0)</f>
        <v>Anoia</v>
      </c>
      <c r="C234" t="s">
        <v>284</v>
      </c>
      <c r="D234" t="s">
        <v>41</v>
      </c>
      <c r="E234" t="s">
        <v>42</v>
      </c>
      <c r="F234" t="s">
        <v>48</v>
      </c>
      <c r="G234" s="8">
        <f>IF('respostes SINDIC'!F234=1,(IF('respostes SINDIC'!$AS234=2021,variables!$E$10,IF('respostes SINDIC'!$AS234=2022,variables!$F$10))),0)</f>
        <v>7.5</v>
      </c>
      <c r="H234" s="8">
        <f>IF('respostes SINDIC'!G234=1,(IF('respostes SINDIC'!$AS234=2021,variables!$E$11,IF('respostes SINDIC'!$AS234=2022,variables!$F$11))),0)</f>
        <v>7.5</v>
      </c>
      <c r="I234" s="14">
        <f>IF('respostes SINDIC'!H234=1,(IF('respostes SINDIC'!$AS234=2021,variables!$E$12,IF('respostes SINDIC'!$AS234=2022,variables!$F$12))),0)</f>
        <v>25</v>
      </c>
      <c r="J234" s="11">
        <f>IF('respostes SINDIC'!I234=1,(IF('respostes SINDIC'!$AS234=2021,variables!$E$13,IF('respostes SINDIC'!$AS234=2022,variables!$F$13))),0)</f>
        <v>2.5</v>
      </c>
      <c r="K234" s="11">
        <f>IF('respostes SINDIC'!J234=1,(IF('respostes SINDIC'!$AS234=2021,variables!$E$14,IF('respostes SINDIC'!$AS234=2022,variables!$F$14))),0)</f>
        <v>0</v>
      </c>
      <c r="L234" s="11">
        <f>IF('respostes SINDIC'!K234=1,(IF('respostes SINDIC'!$AS234=2021,variables!$E$15,IF('respostes SINDIC'!$AS234=2022,variables!$F$15))),0)</f>
        <v>0</v>
      </c>
      <c r="M234" s="11">
        <f>IF('respostes SINDIC'!L234=1,(IF('respostes SINDIC'!$AS234=2021,variables!$E$16,IF('respostes SINDIC'!$AS234=2022,variables!$F$16))),0)</f>
        <v>0</v>
      </c>
      <c r="N234" s="11">
        <f>IF('respostes SINDIC'!M234=1,(IF('respostes SINDIC'!$AS234=2021,variables!$E$17,IF('respostes SINDIC'!$AS234=2022,variables!$F$17))),0)</f>
        <v>0</v>
      </c>
      <c r="O234" s="11">
        <f>IF('respostes SINDIC'!N234="Dintre de termini",(IF('respostes SINDIC'!$AS234=2021,variables!$E$18,IF('respostes SINDIC'!$AS234=2022,variables!$F$18))),0)</f>
        <v>0</v>
      </c>
      <c r="P234" s="16">
        <f>IF('respostes SINDIC'!O234="Null",0,(IF('respostes SINDIC'!$AS234=2021,variables!$E$20,IF('respostes SINDIC'!$AS234=2022,variables!$F$20))))</f>
        <v>0</v>
      </c>
      <c r="Q234" s="16">
        <f>IF('respostes SINDIC'!P234=1,(IF('respostes SINDIC'!$AS234=2021,variables!$E$20,IF('respostes SINDIC'!$AS234=2022,variables!$F$20))),0)</f>
        <v>0</v>
      </c>
      <c r="R234" s="16">
        <f>IF('respostes SINDIC'!Q234=1,(IF('respostes SINDIC'!$AS234=2021,variables!$E$21,IF('respostes SINDIC'!$AS234=2022,variables!$F$21))),0)</f>
        <v>0</v>
      </c>
      <c r="S234" s="16">
        <f>IF('respostes SINDIC'!R234=1,(IF('respostes SINDIC'!$AS234=2021,variables!$E$22,IF('respostes SINDIC'!$AS234=2022,variables!$F$22))),0)</f>
        <v>0</v>
      </c>
      <c r="T234" s="11">
        <f>IF('respostes SINDIC'!S234=1,(IF('respostes SINDIC'!$AS234=2021,variables!$E$23,IF('respostes SINDIC'!$AS234=2022,variables!$F$23))),0)</f>
        <v>0</v>
      </c>
      <c r="U234" s="14">
        <f>IF('respostes SINDIC'!T234=1,(IF('respostes SINDIC'!$AS234=2021,variables!$E$24,IF('respostes SINDIC'!$AS234=2022,variables!$F$24))),0)</f>
        <v>0</v>
      </c>
      <c r="V234" s="8">
        <f>IF('respostes SINDIC'!U234=1,(IF('respostes SINDIC'!$AS234=2021,variables!$E$25,IF('respostes SINDIC'!$AS234=2022,variables!$F$25))),0)</f>
        <v>20</v>
      </c>
      <c r="W234" s="8">
        <f>IF('respostes SINDIC'!V234=1,(IF('respostes SINDIC'!$AS234=2021,variables!$E$26,IF('respostes SINDIC'!$AS234=2022,variables!$F$26))),0)</f>
        <v>5</v>
      </c>
      <c r="X234" s="8">
        <f>IF('respostes SINDIC'!W234=1,(IF('respostes SINDIC'!$AS234=2021,variables!$E$27,IF('respostes SINDIC'!$AS234=2022,variables!$F$27))),0)</f>
        <v>10</v>
      </c>
      <c r="Y234" s="11">
        <f>IF('respostes SINDIC'!X234=1,(IF('respostes SINDIC'!$AS234=2021,variables!$E$28,IF('respostes SINDIC'!$AS234=2022,variables!$F$28))),0)</f>
        <v>0</v>
      </c>
      <c r="Z234" s="11">
        <f>IF('respostes SINDIC'!Y234=1,(IF('respostes SINDIC'!$AS234=2021,variables!$E$29,IF('respostes SINDIC'!$AS234=2022,variables!$F$29))),0)</f>
        <v>0</v>
      </c>
      <c r="AA234" s="18">
        <f>IF('respostes SINDIC'!Z234=1,(IF('respostes SINDIC'!$AS234=2021,variables!$E$30,IF('respostes SINDIC'!$AS234=2022,variables!$F$30))),0)</f>
        <v>25</v>
      </c>
      <c r="AB234" s="18">
        <f>IF('respostes SINDIC'!AA234=1,(IF('respostes SINDIC'!$AS234=2021,variables!$E$31,IF('respostes SINDIC'!$AS234=2022,variables!$F$31))),0)</f>
        <v>0</v>
      </c>
      <c r="AC234" s="18">
        <f>IF('respostes SINDIC'!AB234=1,(IF('respostes SINDIC'!$AS234=2021,variables!$E$32,IF('respostes SINDIC'!$AS234=2022,variables!$F$32))),0)</f>
        <v>0</v>
      </c>
      <c r="AD234" s="18">
        <f>IF('respostes SINDIC'!AC234=1,(IF('respostes SINDIC'!$AS234=2021,variables!$E$33,IF('respostes SINDIC'!$AS234=2022,variables!$F$33))),0)</f>
        <v>0</v>
      </c>
      <c r="AE234" s="20">
        <f>IF('respostes SINDIC'!AD234=1,(IF('respostes SINDIC'!$AS234=2021,variables!$E$34,IF('respostes SINDIC'!$AS234=2022,variables!$F$34))),0)</f>
        <v>0</v>
      </c>
      <c r="AF234" s="20">
        <f>IF('respostes SINDIC'!AE234=1,(IF('respostes SINDIC'!$AS234=2021,variables!$E$35,IF('respostes SINDIC'!$AS234=2022,variables!$F$35))),0)</f>
        <v>0</v>
      </c>
      <c r="AG234" s="20">
        <f>IF('respostes SINDIC'!AF234=1,(IF('respostes SINDIC'!$AS234=2021,variables!$E$36,IF('respostes SINDIC'!$AS234=2022,variables!$F$36))),0)</f>
        <v>0</v>
      </c>
      <c r="AH234" s="20">
        <f>IF('respostes SINDIC'!AG234=1,(IF('respostes SINDIC'!$AS234=2021,variables!$E$37,IF('respostes SINDIC'!$AS234=2022,variables!$F$37))),0)</f>
        <v>0</v>
      </c>
      <c r="AI234" s="14">
        <f>IF('respostes SINDIC'!AH234=1,(IF('respostes SINDIC'!$AS234=2021,variables!$E$38,IF('respostes SINDIC'!$AS234=2022,variables!$F$38))),0)</f>
        <v>25</v>
      </c>
      <c r="AJ234" s="20">
        <f>IF('respostes SINDIC'!AI234=1,(IF('respostes SINDIC'!$AS234=2021,variables!$E$39,IF('respostes SINDIC'!$AS234=2022,variables!$F$39))),0)</f>
        <v>0</v>
      </c>
      <c r="AK234" s="14">
        <f>IF('respostes SINDIC'!AJ234=1,(IF('respostes SINDIC'!$AS234=2021,variables!$E$40,IF('respostes SINDIC'!$AS234=2022,variables!$F$40))),0)</f>
        <v>0</v>
      </c>
      <c r="AL234" s="8">
        <f>IF('respostes SINDIC'!AK234=0,(IF('respostes SINDIC'!$AS234=2021,variables!$E$41,IF('respostes SINDIC'!$AS234=2022,variables!$F$41))),0)</f>
        <v>0</v>
      </c>
      <c r="AM234" s="20">
        <f>IF('respostes SINDIC'!AL234=1,(IF('respostes SINDIC'!$AS234=2021,variables!$E$42,IF('respostes SINDIC'!$AS234=2022,variables!$F$42))),0)</f>
        <v>0</v>
      </c>
      <c r="AN234" s="11">
        <f>IF('respostes SINDIC'!AM234=1,(IF('respostes SINDIC'!$AS234=2021,variables!$E$43,IF('respostes SINDIC'!$AS234=2022,variables!$F$43))),0)</f>
        <v>0</v>
      </c>
      <c r="AO234" s="8">
        <f>IF('respostes SINDIC'!AN234=1,(IF('respostes SINDIC'!$AS234=2021,variables!$E$44,IF('respostes SINDIC'!$AS234=2022,variables!$F$44))),0)</f>
        <v>0</v>
      </c>
      <c r="AP234" s="8">
        <f>IF('respostes SINDIC'!AO234=1,(IF('respostes SINDIC'!$AS234=2021,variables!$E$45,IF('respostes SINDIC'!$AS234=2022,variables!$F$45))),0)</f>
        <v>0</v>
      </c>
      <c r="AQ234" s="20">
        <f>IF('respostes SINDIC'!AP234=1,(IF('respostes SINDIC'!$AS234=2021,variables!$E$46,IF('respostes SINDIC'!$AS234=2022,variables!$F$46))),0)</f>
        <v>0</v>
      </c>
      <c r="AT234">
        <v>2021</v>
      </c>
    </row>
    <row r="235" spans="1:46" x14ac:dyDescent="0.3">
      <c r="A235">
        <v>829430008</v>
      </c>
      <c r="B235" t="str">
        <f>VLOOKUP(A235,'ine i comarca'!$A$1:$H$367,6,0)</f>
        <v>Vallès Oriental</v>
      </c>
      <c r="C235" t="s">
        <v>285</v>
      </c>
      <c r="D235" t="s">
        <v>41</v>
      </c>
      <c r="E235" t="s">
        <v>42</v>
      </c>
      <c r="F235" t="s">
        <v>48</v>
      </c>
      <c r="G235" s="8">
        <f>IF('respostes SINDIC'!F235=1,(IF('respostes SINDIC'!$AS235=2021,variables!$E$10,IF('respostes SINDIC'!$AS235=2022,variables!$F$10))),0)</f>
        <v>7.5</v>
      </c>
      <c r="H235" s="8">
        <f>IF('respostes SINDIC'!G235=1,(IF('respostes SINDIC'!$AS235=2021,variables!$E$11,IF('respostes SINDIC'!$AS235=2022,variables!$F$11))),0)</f>
        <v>7.5</v>
      </c>
      <c r="I235" s="14">
        <f>IF('respostes SINDIC'!H235=1,(IF('respostes SINDIC'!$AS235=2021,variables!$E$12,IF('respostes SINDIC'!$AS235=2022,variables!$F$12))),0)</f>
        <v>25</v>
      </c>
      <c r="J235" s="11">
        <f>IF('respostes SINDIC'!I235=1,(IF('respostes SINDIC'!$AS235=2021,variables!$E$13,IF('respostes SINDIC'!$AS235=2022,variables!$F$13))),0)</f>
        <v>2.5</v>
      </c>
      <c r="K235" s="11">
        <f>IF('respostes SINDIC'!J235=1,(IF('respostes SINDIC'!$AS235=2021,variables!$E$14,IF('respostes SINDIC'!$AS235=2022,variables!$F$14))),0)</f>
        <v>0</v>
      </c>
      <c r="L235" s="11">
        <f>IF('respostes SINDIC'!K235=1,(IF('respostes SINDIC'!$AS235=2021,variables!$E$15,IF('respostes SINDIC'!$AS235=2022,variables!$F$15))),0)</f>
        <v>0</v>
      </c>
      <c r="M235" s="11">
        <f>IF('respostes SINDIC'!L235=1,(IF('respostes SINDIC'!$AS235=2021,variables!$E$16,IF('respostes SINDIC'!$AS235=2022,variables!$F$16))),0)</f>
        <v>0</v>
      </c>
      <c r="N235" s="11">
        <f>IF('respostes SINDIC'!M235=1,(IF('respostes SINDIC'!$AS235=2021,variables!$E$17,IF('respostes SINDIC'!$AS235=2022,variables!$F$17))),0)</f>
        <v>0</v>
      </c>
      <c r="O235" s="11">
        <f>IF('respostes SINDIC'!N235="Dintre de termini",(IF('respostes SINDIC'!$AS235=2021,variables!$E$18,IF('respostes SINDIC'!$AS235=2022,variables!$F$18))),0)</f>
        <v>0</v>
      </c>
      <c r="P235" s="16">
        <f>IF('respostes SINDIC'!O235="Null",0,(IF('respostes SINDIC'!$AS235=2021,variables!$E$20,IF('respostes SINDIC'!$AS235=2022,variables!$F$20))))</f>
        <v>0</v>
      </c>
      <c r="Q235" s="16">
        <f>IF('respostes SINDIC'!P235=1,(IF('respostes SINDIC'!$AS235=2021,variables!$E$20,IF('respostes SINDIC'!$AS235=2022,variables!$F$20))),0)</f>
        <v>0</v>
      </c>
      <c r="R235" s="16">
        <f>IF('respostes SINDIC'!Q235=1,(IF('respostes SINDIC'!$AS235=2021,variables!$E$21,IF('respostes SINDIC'!$AS235=2022,variables!$F$21))),0)</f>
        <v>0</v>
      </c>
      <c r="S235" s="16">
        <f>IF('respostes SINDIC'!R235=1,(IF('respostes SINDIC'!$AS235=2021,variables!$E$22,IF('respostes SINDIC'!$AS235=2022,variables!$F$22))),0)</f>
        <v>0</v>
      </c>
      <c r="T235" s="11">
        <f>IF('respostes SINDIC'!S235=1,(IF('respostes SINDIC'!$AS235=2021,variables!$E$23,IF('respostes SINDIC'!$AS235=2022,variables!$F$23))),0)</f>
        <v>0</v>
      </c>
      <c r="U235" s="14">
        <f>IF('respostes SINDIC'!T235=1,(IF('respostes SINDIC'!$AS235=2021,variables!$E$24,IF('respostes SINDIC'!$AS235=2022,variables!$F$24))),0)</f>
        <v>0</v>
      </c>
      <c r="V235" s="8">
        <f>IF('respostes SINDIC'!U235=1,(IF('respostes SINDIC'!$AS235=2021,variables!$E$25,IF('respostes SINDIC'!$AS235=2022,variables!$F$25))),0)</f>
        <v>20</v>
      </c>
      <c r="W235" s="8">
        <f>IF('respostes SINDIC'!V235=1,(IF('respostes SINDIC'!$AS235=2021,variables!$E$26,IF('respostes SINDIC'!$AS235=2022,variables!$F$26))),0)</f>
        <v>5</v>
      </c>
      <c r="X235" s="8">
        <f>IF('respostes SINDIC'!W235=1,(IF('respostes SINDIC'!$AS235=2021,variables!$E$27,IF('respostes SINDIC'!$AS235=2022,variables!$F$27))),0)</f>
        <v>10</v>
      </c>
      <c r="Y235" s="11">
        <f>IF('respostes SINDIC'!X235=1,(IF('respostes SINDIC'!$AS235=2021,variables!$E$28,IF('respostes SINDIC'!$AS235=2022,variables!$F$28))),0)</f>
        <v>0</v>
      </c>
      <c r="Z235" s="11">
        <f>IF('respostes SINDIC'!Y235=1,(IF('respostes SINDIC'!$AS235=2021,variables!$E$29,IF('respostes SINDIC'!$AS235=2022,variables!$F$29))),0)</f>
        <v>0</v>
      </c>
      <c r="AA235" s="18">
        <f>IF('respostes SINDIC'!Z235=1,(IF('respostes SINDIC'!$AS235=2021,variables!$E$30,IF('respostes SINDIC'!$AS235=2022,variables!$F$30))),0)</f>
        <v>25</v>
      </c>
      <c r="AB235" s="18">
        <f>IF('respostes SINDIC'!AA235=1,(IF('respostes SINDIC'!$AS235=2021,variables!$E$31,IF('respostes SINDIC'!$AS235=2022,variables!$F$31))),0)</f>
        <v>0</v>
      </c>
      <c r="AC235" s="18">
        <f>IF('respostes SINDIC'!AB235=1,(IF('respostes SINDIC'!$AS235=2021,variables!$E$32,IF('respostes SINDIC'!$AS235=2022,variables!$F$32))),0)</f>
        <v>0</v>
      </c>
      <c r="AD235" s="18">
        <f>IF('respostes SINDIC'!AC235=1,(IF('respostes SINDIC'!$AS235=2021,variables!$E$33,IF('respostes SINDIC'!$AS235=2022,variables!$F$33))),0)</f>
        <v>0</v>
      </c>
      <c r="AE235" s="20">
        <f>IF('respostes SINDIC'!AD235=1,(IF('respostes SINDIC'!$AS235=2021,variables!$E$34,IF('respostes SINDIC'!$AS235=2022,variables!$F$34))),0)</f>
        <v>0</v>
      </c>
      <c r="AF235" s="20">
        <f>IF('respostes SINDIC'!AE235=1,(IF('respostes SINDIC'!$AS235=2021,variables!$E$35,IF('respostes SINDIC'!$AS235=2022,variables!$F$35))),0)</f>
        <v>0</v>
      </c>
      <c r="AG235" s="20">
        <f>IF('respostes SINDIC'!AF235=1,(IF('respostes SINDIC'!$AS235=2021,variables!$E$36,IF('respostes SINDIC'!$AS235=2022,variables!$F$36))),0)</f>
        <v>0</v>
      </c>
      <c r="AH235" s="20">
        <f>IF('respostes SINDIC'!AG235=1,(IF('respostes SINDIC'!$AS235=2021,variables!$E$37,IF('respostes SINDIC'!$AS235=2022,variables!$F$37))),0)</f>
        <v>10</v>
      </c>
      <c r="AI235" s="14">
        <f>IF('respostes SINDIC'!AH235=1,(IF('respostes SINDIC'!$AS235=2021,variables!$E$38,IF('respostes SINDIC'!$AS235=2022,variables!$F$38))),0)</f>
        <v>25</v>
      </c>
      <c r="AJ235" s="20">
        <f>IF('respostes SINDIC'!AI235=1,(IF('respostes SINDIC'!$AS235=2021,variables!$E$39,IF('respostes SINDIC'!$AS235=2022,variables!$F$39))),0)</f>
        <v>0</v>
      </c>
      <c r="AK235" s="14">
        <f>IF('respostes SINDIC'!AJ235=1,(IF('respostes SINDIC'!$AS235=2021,variables!$E$40,IF('respostes SINDIC'!$AS235=2022,variables!$F$40))),0)</f>
        <v>0</v>
      </c>
      <c r="AL235" s="8">
        <f>IF('respostes SINDIC'!AK235=0,(IF('respostes SINDIC'!$AS235=2021,variables!$E$41,IF('respostes SINDIC'!$AS235=2022,variables!$F$41))),0)</f>
        <v>20</v>
      </c>
      <c r="AM235" s="20">
        <f>IF('respostes SINDIC'!AL235=1,(IF('respostes SINDIC'!$AS235=2021,variables!$E$42,IF('respostes SINDIC'!$AS235=2022,variables!$F$42))),0)</f>
        <v>0</v>
      </c>
      <c r="AN235" s="11">
        <f>IF('respostes SINDIC'!AM235=1,(IF('respostes SINDIC'!$AS235=2021,variables!$E$43,IF('respostes SINDIC'!$AS235=2022,variables!$F$43))),0)</f>
        <v>0</v>
      </c>
      <c r="AO235" s="8">
        <f>IF('respostes SINDIC'!AN235=1,(IF('respostes SINDIC'!$AS235=2021,variables!$E$44,IF('respostes SINDIC'!$AS235=2022,variables!$F$44))),0)</f>
        <v>0</v>
      </c>
      <c r="AP235" s="8">
        <f>IF('respostes SINDIC'!AO235=1,(IF('respostes SINDIC'!$AS235=2021,variables!$E$45,IF('respostes SINDIC'!$AS235=2022,variables!$F$45))),0)</f>
        <v>0</v>
      </c>
      <c r="AQ235" s="20">
        <f>IF('respostes SINDIC'!AP235=1,(IF('respostes SINDIC'!$AS235=2021,variables!$E$46,IF('respostes SINDIC'!$AS235=2022,variables!$F$46))),0)</f>
        <v>0</v>
      </c>
      <c r="AT235">
        <v>2021</v>
      </c>
    </row>
    <row r="236" spans="1:46" x14ac:dyDescent="0.3">
      <c r="A236">
        <v>829560009</v>
      </c>
      <c r="B236" t="str">
        <f>VLOOKUP(A236,'ine i comarca'!$A$1:$H$367,6,0)</f>
        <v>Baix Llobregat</v>
      </c>
      <c r="C236" t="s">
        <v>286</v>
      </c>
      <c r="D236" t="s">
        <v>41</v>
      </c>
      <c r="E236" t="s">
        <v>42</v>
      </c>
      <c r="F236" t="s">
        <v>43</v>
      </c>
      <c r="G236" s="8">
        <f>IF('respostes SINDIC'!F236=1,(IF('respostes SINDIC'!$AS236=2021,variables!$E$10,IF('respostes SINDIC'!$AS236=2022,variables!$F$10))),0)</f>
        <v>7.5</v>
      </c>
      <c r="H236" s="8">
        <f>IF('respostes SINDIC'!G236=1,(IF('respostes SINDIC'!$AS236=2021,variables!$E$11,IF('respostes SINDIC'!$AS236=2022,variables!$F$11))),0)</f>
        <v>7.5</v>
      </c>
      <c r="I236" s="14">
        <f>IF('respostes SINDIC'!H236=1,(IF('respostes SINDIC'!$AS236=2021,variables!$E$12,IF('respostes SINDIC'!$AS236=2022,variables!$F$12))),0)</f>
        <v>25</v>
      </c>
      <c r="J236" s="11">
        <f>IF('respostes SINDIC'!I236=1,(IF('respostes SINDIC'!$AS236=2021,variables!$E$13,IF('respostes SINDIC'!$AS236=2022,variables!$F$13))),0)</f>
        <v>2.5</v>
      </c>
      <c r="K236" s="11">
        <f>IF('respostes SINDIC'!J236=1,(IF('respostes SINDIC'!$AS236=2021,variables!$E$14,IF('respostes SINDIC'!$AS236=2022,variables!$F$14))),0)</f>
        <v>2.5</v>
      </c>
      <c r="L236" s="11">
        <f>IF('respostes SINDIC'!K236=1,(IF('respostes SINDIC'!$AS236=2021,variables!$E$15,IF('respostes SINDIC'!$AS236=2022,variables!$F$15))),0)</f>
        <v>2.5</v>
      </c>
      <c r="M236" s="11">
        <f>IF('respostes SINDIC'!L236=1,(IF('respostes SINDIC'!$AS236=2021,variables!$E$16,IF('respostes SINDIC'!$AS236=2022,variables!$F$16))),0)</f>
        <v>0</v>
      </c>
      <c r="N236" s="11">
        <f>IF('respostes SINDIC'!M236=1,(IF('respostes SINDIC'!$AS236=2021,variables!$E$17,IF('respostes SINDIC'!$AS236=2022,variables!$F$17))),0)</f>
        <v>2.5</v>
      </c>
      <c r="O236" s="11">
        <f>IF('respostes SINDIC'!N236="Dintre de termini",(IF('respostes SINDIC'!$AS236=2021,variables!$E$18,IF('respostes SINDIC'!$AS236=2022,variables!$F$18))),0)</f>
        <v>0</v>
      </c>
      <c r="P236" s="16">
        <f>IF('respostes SINDIC'!O236="Null",0,(IF('respostes SINDIC'!$AS236=2021,variables!$E$20,IF('respostes SINDIC'!$AS236=2022,variables!$F$20))))</f>
        <v>25</v>
      </c>
      <c r="Q236" s="16">
        <f>IF('respostes SINDIC'!P236=1,(IF('respostes SINDIC'!$AS236=2021,variables!$E$20,IF('respostes SINDIC'!$AS236=2022,variables!$F$20))),0)</f>
        <v>25</v>
      </c>
      <c r="R236" s="16">
        <f>IF('respostes SINDIC'!Q236=1,(IF('respostes SINDIC'!$AS236=2021,variables!$E$21,IF('respostes SINDIC'!$AS236=2022,variables!$F$21))),0)</f>
        <v>25</v>
      </c>
      <c r="S236" s="16">
        <f>IF('respostes SINDIC'!R236=1,(IF('respostes SINDIC'!$AS236=2021,variables!$E$22,IF('respostes SINDIC'!$AS236=2022,variables!$F$22))),0)</f>
        <v>25</v>
      </c>
      <c r="T236" s="11">
        <f>IF('respostes SINDIC'!S236=1,(IF('respostes SINDIC'!$AS236=2021,variables!$E$23,IF('respostes SINDIC'!$AS236=2022,variables!$F$23))),0)</f>
        <v>0</v>
      </c>
      <c r="U236" s="14">
        <f>IF('respostes SINDIC'!T236=1,(IF('respostes SINDIC'!$AS236=2021,variables!$E$24,IF('respostes SINDIC'!$AS236=2022,variables!$F$24))),0)</f>
        <v>0</v>
      </c>
      <c r="V236" s="8">
        <f>IF('respostes SINDIC'!U236=1,(IF('respostes SINDIC'!$AS236=2021,variables!$E$25,IF('respostes SINDIC'!$AS236=2022,variables!$F$25))),0)</f>
        <v>20</v>
      </c>
      <c r="W236" s="8">
        <f>IF('respostes SINDIC'!V236=1,(IF('respostes SINDIC'!$AS236=2021,variables!$E$26,IF('respostes SINDIC'!$AS236=2022,variables!$F$26))),0)</f>
        <v>5</v>
      </c>
      <c r="X236" s="8">
        <f>IF('respostes SINDIC'!W236=1,(IF('respostes SINDIC'!$AS236=2021,variables!$E$27,IF('respostes SINDIC'!$AS236=2022,variables!$F$27))),0)</f>
        <v>10</v>
      </c>
      <c r="Y236" s="11">
        <f>IF('respostes SINDIC'!X236=1,(IF('respostes SINDIC'!$AS236=2021,variables!$E$28,IF('respostes SINDIC'!$AS236=2022,variables!$F$28))),0)</f>
        <v>2.5</v>
      </c>
      <c r="Z236" s="11">
        <f>IF('respostes SINDIC'!Y236=1,(IF('respostes SINDIC'!$AS236=2021,variables!$E$29,IF('respostes SINDIC'!$AS236=2022,variables!$F$29))),0)</f>
        <v>30</v>
      </c>
      <c r="AA236" s="18">
        <f>IF('respostes SINDIC'!Z236=1,(IF('respostes SINDIC'!$AS236=2021,variables!$E$30,IF('respostes SINDIC'!$AS236=2022,variables!$F$30))),0)</f>
        <v>25</v>
      </c>
      <c r="AB236" s="18">
        <f>IF('respostes SINDIC'!AA236=1,(IF('respostes SINDIC'!$AS236=2021,variables!$E$31,IF('respostes SINDIC'!$AS236=2022,variables!$F$31))),0)</f>
        <v>0</v>
      </c>
      <c r="AC236" s="18">
        <f>IF('respostes SINDIC'!AB236=1,(IF('respostes SINDIC'!$AS236=2021,variables!$E$32,IF('respostes SINDIC'!$AS236=2022,variables!$F$32))),0)</f>
        <v>0</v>
      </c>
      <c r="AD236" s="18">
        <f>IF('respostes SINDIC'!AC236=1,(IF('respostes SINDIC'!$AS236=2021,variables!$E$33,IF('respostes SINDIC'!$AS236=2022,variables!$F$33))),0)</f>
        <v>0</v>
      </c>
      <c r="AE236" s="20">
        <f>IF('respostes SINDIC'!AD236=1,(IF('respostes SINDIC'!$AS236=2021,variables!$E$34,IF('respostes SINDIC'!$AS236=2022,variables!$F$34))),0)</f>
        <v>0</v>
      </c>
      <c r="AF236" s="20">
        <f>IF('respostes SINDIC'!AE236=1,(IF('respostes SINDIC'!$AS236=2021,variables!$E$35,IF('respostes SINDIC'!$AS236=2022,variables!$F$35))),0)</f>
        <v>0</v>
      </c>
      <c r="AG236" s="20">
        <f>IF('respostes SINDIC'!AF236=1,(IF('respostes SINDIC'!$AS236=2021,variables!$E$36,IF('respostes SINDIC'!$AS236=2022,variables!$F$36))),0)</f>
        <v>0</v>
      </c>
      <c r="AH236" s="20">
        <f>IF('respostes SINDIC'!AG236=1,(IF('respostes SINDIC'!$AS236=2021,variables!$E$37,IF('respostes SINDIC'!$AS236=2022,variables!$F$37))),0)</f>
        <v>0</v>
      </c>
      <c r="AI236" s="14">
        <f>IF('respostes SINDIC'!AH236=1,(IF('respostes SINDIC'!$AS236=2021,variables!$E$38,IF('respostes SINDIC'!$AS236=2022,variables!$F$38))),0)</f>
        <v>25</v>
      </c>
      <c r="AJ236" s="20">
        <f>IF('respostes SINDIC'!AI236=1,(IF('respostes SINDIC'!$AS236=2021,variables!$E$39,IF('respostes SINDIC'!$AS236=2022,variables!$F$39))),0)</f>
        <v>20</v>
      </c>
      <c r="AK236" s="14">
        <f>IF('respostes SINDIC'!AJ236=1,(IF('respostes SINDIC'!$AS236=2021,variables!$E$40,IF('respostes SINDIC'!$AS236=2022,variables!$F$40))),0)</f>
        <v>25</v>
      </c>
      <c r="AL236" s="8">
        <f>IF('respostes SINDIC'!AK236=0,(IF('respostes SINDIC'!$AS236=2021,variables!$E$41,IF('respostes SINDIC'!$AS236=2022,variables!$F$41))),0)</f>
        <v>0</v>
      </c>
      <c r="AM236" s="20">
        <f>IF('respostes SINDIC'!AL236=1,(IF('respostes SINDIC'!$AS236=2021,variables!$E$42,IF('respostes SINDIC'!$AS236=2022,variables!$F$42))),0)</f>
        <v>0</v>
      </c>
      <c r="AN236" s="11">
        <f>IF('respostes SINDIC'!AM236=1,(IF('respostes SINDIC'!$AS236=2021,variables!$E$43,IF('respostes SINDIC'!$AS236=2022,variables!$F$43))),0)</f>
        <v>0</v>
      </c>
      <c r="AO236" s="8">
        <f>IF('respostes SINDIC'!AN236=1,(IF('respostes SINDIC'!$AS236=2021,variables!$E$44,IF('respostes SINDIC'!$AS236=2022,variables!$F$44))),0)</f>
        <v>0</v>
      </c>
      <c r="AP236" s="8">
        <f>IF('respostes SINDIC'!AO236=1,(IF('respostes SINDIC'!$AS236=2021,variables!$E$45,IF('respostes SINDIC'!$AS236=2022,variables!$F$45))),0)</f>
        <v>0</v>
      </c>
      <c r="AQ236" s="20">
        <f>IF('respostes SINDIC'!AP236=1,(IF('respostes SINDIC'!$AS236=2021,variables!$E$46,IF('respostes SINDIC'!$AS236=2022,variables!$F$46))),0)</f>
        <v>0</v>
      </c>
      <c r="AT236">
        <v>2021</v>
      </c>
    </row>
    <row r="237" spans="1:46" x14ac:dyDescent="0.3">
      <c r="A237">
        <v>829690004</v>
      </c>
      <c r="B237" t="str">
        <f>VLOOKUP(A237,'ine i comarca'!$A$1:$H$367,6,0)</f>
        <v>Vallès Oriental</v>
      </c>
      <c r="C237" t="s">
        <v>287</v>
      </c>
      <c r="D237" t="s">
        <v>41</v>
      </c>
      <c r="E237" t="s">
        <v>42</v>
      </c>
      <c r="F237" t="s">
        <v>48</v>
      </c>
      <c r="G237" s="8">
        <f>IF('respostes SINDIC'!F237=1,(IF('respostes SINDIC'!$AS237=2021,variables!$E$10,IF('respostes SINDIC'!$AS237=2022,variables!$F$10))),0)</f>
        <v>7.5</v>
      </c>
      <c r="H237" s="8">
        <f>IF('respostes SINDIC'!G237=1,(IF('respostes SINDIC'!$AS237=2021,variables!$E$11,IF('respostes SINDIC'!$AS237=2022,variables!$F$11))),0)</f>
        <v>7.5</v>
      </c>
      <c r="I237" s="14">
        <f>IF('respostes SINDIC'!H237=1,(IF('respostes SINDIC'!$AS237=2021,variables!$E$12,IF('respostes SINDIC'!$AS237=2022,variables!$F$12))),0)</f>
        <v>25</v>
      </c>
      <c r="J237" s="11">
        <f>IF('respostes SINDIC'!I237=1,(IF('respostes SINDIC'!$AS237=2021,variables!$E$13,IF('respostes SINDIC'!$AS237=2022,variables!$F$13))),0)</f>
        <v>2.5</v>
      </c>
      <c r="K237" s="11">
        <f>IF('respostes SINDIC'!J237=1,(IF('respostes SINDIC'!$AS237=2021,variables!$E$14,IF('respostes SINDIC'!$AS237=2022,variables!$F$14))),0)</f>
        <v>0</v>
      </c>
      <c r="L237" s="11">
        <f>IF('respostes SINDIC'!K237=1,(IF('respostes SINDIC'!$AS237=2021,variables!$E$15,IF('respostes SINDIC'!$AS237=2022,variables!$F$15))),0)</f>
        <v>0</v>
      </c>
      <c r="M237" s="11">
        <f>IF('respostes SINDIC'!L237=1,(IF('respostes SINDIC'!$AS237=2021,variables!$E$16,IF('respostes SINDIC'!$AS237=2022,variables!$F$16))),0)</f>
        <v>0</v>
      </c>
      <c r="N237" s="11">
        <f>IF('respostes SINDIC'!M237=1,(IF('respostes SINDIC'!$AS237=2021,variables!$E$17,IF('respostes SINDIC'!$AS237=2022,variables!$F$17))),0)</f>
        <v>0</v>
      </c>
      <c r="O237" s="11">
        <f>IF('respostes SINDIC'!N237="Dintre de termini",(IF('respostes SINDIC'!$AS237=2021,variables!$E$18,IF('respostes SINDIC'!$AS237=2022,variables!$F$18))),0)</f>
        <v>20</v>
      </c>
      <c r="P237" s="16">
        <f>IF('respostes SINDIC'!O237="Null",0,(IF('respostes SINDIC'!$AS237=2021,variables!$E$20,IF('respostes SINDIC'!$AS237=2022,variables!$F$20))))</f>
        <v>25</v>
      </c>
      <c r="Q237" s="16">
        <f>IF('respostes SINDIC'!P237=1,(IF('respostes SINDIC'!$AS237=2021,variables!$E$20,IF('respostes SINDIC'!$AS237=2022,variables!$F$20))),0)</f>
        <v>25</v>
      </c>
      <c r="R237" s="16">
        <f>IF('respostes SINDIC'!Q237=1,(IF('respostes SINDIC'!$AS237=2021,variables!$E$21,IF('respostes SINDIC'!$AS237=2022,variables!$F$21))),0)</f>
        <v>0</v>
      </c>
      <c r="S237" s="16">
        <f>IF('respostes SINDIC'!R237=1,(IF('respostes SINDIC'!$AS237=2021,variables!$E$22,IF('respostes SINDIC'!$AS237=2022,variables!$F$22))),0)</f>
        <v>0</v>
      </c>
      <c r="T237" s="11">
        <f>IF('respostes SINDIC'!S237=1,(IF('respostes SINDIC'!$AS237=2021,variables!$E$23,IF('respostes SINDIC'!$AS237=2022,variables!$F$23))),0)</f>
        <v>0</v>
      </c>
      <c r="U237" s="14">
        <f>IF('respostes SINDIC'!T237=1,(IF('respostes SINDIC'!$AS237=2021,variables!$E$24,IF('respostes SINDIC'!$AS237=2022,variables!$F$24))),0)</f>
        <v>0</v>
      </c>
      <c r="V237" s="8">
        <f>IF('respostes SINDIC'!U237=1,(IF('respostes SINDIC'!$AS237=2021,variables!$E$25,IF('respostes SINDIC'!$AS237=2022,variables!$F$25))),0)</f>
        <v>20</v>
      </c>
      <c r="W237" s="8">
        <f>IF('respostes SINDIC'!V237=1,(IF('respostes SINDIC'!$AS237=2021,variables!$E$26,IF('respostes SINDIC'!$AS237=2022,variables!$F$26))),0)</f>
        <v>5</v>
      </c>
      <c r="X237" s="8">
        <f>IF('respostes SINDIC'!W237=1,(IF('respostes SINDIC'!$AS237=2021,variables!$E$27,IF('respostes SINDIC'!$AS237=2022,variables!$F$27))),0)</f>
        <v>10</v>
      </c>
      <c r="Y237" s="11">
        <f>IF('respostes SINDIC'!X237=1,(IF('respostes SINDIC'!$AS237=2021,variables!$E$28,IF('respostes SINDIC'!$AS237=2022,variables!$F$28))),0)</f>
        <v>0</v>
      </c>
      <c r="Z237" s="11">
        <f>IF('respostes SINDIC'!Y237=1,(IF('respostes SINDIC'!$AS237=2021,variables!$E$29,IF('respostes SINDIC'!$AS237=2022,variables!$F$29))),0)</f>
        <v>30</v>
      </c>
      <c r="AA237" s="18">
        <f>IF('respostes SINDIC'!Z237=1,(IF('respostes SINDIC'!$AS237=2021,variables!$E$30,IF('respostes SINDIC'!$AS237=2022,variables!$F$30))),0)</f>
        <v>25</v>
      </c>
      <c r="AB237" s="18">
        <f>IF('respostes SINDIC'!AA237=1,(IF('respostes SINDIC'!$AS237=2021,variables!$E$31,IF('respostes SINDIC'!$AS237=2022,variables!$F$31))),0)</f>
        <v>0</v>
      </c>
      <c r="AC237" s="18">
        <f>IF('respostes SINDIC'!AB237=1,(IF('respostes SINDIC'!$AS237=2021,variables!$E$32,IF('respostes SINDIC'!$AS237=2022,variables!$F$32))),0)</f>
        <v>0</v>
      </c>
      <c r="AD237" s="18">
        <f>IF('respostes SINDIC'!AC237=1,(IF('respostes SINDIC'!$AS237=2021,variables!$E$33,IF('respostes SINDIC'!$AS237=2022,variables!$F$33))),0)</f>
        <v>0</v>
      </c>
      <c r="AE237" s="20">
        <f>IF('respostes SINDIC'!AD237=1,(IF('respostes SINDIC'!$AS237=2021,variables!$E$34,IF('respostes SINDIC'!$AS237=2022,variables!$F$34))),0)</f>
        <v>0</v>
      </c>
      <c r="AF237" s="20">
        <f>IF('respostes SINDIC'!AE237=1,(IF('respostes SINDIC'!$AS237=2021,variables!$E$35,IF('respostes SINDIC'!$AS237=2022,variables!$F$35))),0)</f>
        <v>0</v>
      </c>
      <c r="AG237" s="20">
        <f>IF('respostes SINDIC'!AF237=1,(IF('respostes SINDIC'!$AS237=2021,variables!$E$36,IF('respostes SINDIC'!$AS237=2022,variables!$F$36))),0)</f>
        <v>0</v>
      </c>
      <c r="AH237" s="20">
        <f>IF('respostes SINDIC'!AG237=1,(IF('respostes SINDIC'!$AS237=2021,variables!$E$37,IF('respostes SINDIC'!$AS237=2022,variables!$F$37))),0)</f>
        <v>0</v>
      </c>
      <c r="AI237" s="14">
        <f>IF('respostes SINDIC'!AH237=1,(IF('respostes SINDIC'!$AS237=2021,variables!$E$38,IF('respostes SINDIC'!$AS237=2022,variables!$F$38))),0)</f>
        <v>25</v>
      </c>
      <c r="AJ237" s="20">
        <f>IF('respostes SINDIC'!AI237=1,(IF('respostes SINDIC'!$AS237=2021,variables!$E$39,IF('respostes SINDIC'!$AS237=2022,variables!$F$39))),0)</f>
        <v>20</v>
      </c>
      <c r="AK237" s="14">
        <f>IF('respostes SINDIC'!AJ237=1,(IF('respostes SINDIC'!$AS237=2021,variables!$E$40,IF('respostes SINDIC'!$AS237=2022,variables!$F$40))),0)</f>
        <v>25</v>
      </c>
      <c r="AL237" s="8">
        <f>IF('respostes SINDIC'!AK237=0,(IF('respostes SINDIC'!$AS237=2021,variables!$E$41,IF('respostes SINDIC'!$AS237=2022,variables!$F$41))),0)</f>
        <v>0</v>
      </c>
      <c r="AM237" s="20">
        <f>IF('respostes SINDIC'!AL237=1,(IF('respostes SINDIC'!$AS237=2021,variables!$E$42,IF('respostes SINDIC'!$AS237=2022,variables!$F$42))),0)</f>
        <v>0</v>
      </c>
      <c r="AN237" s="11">
        <f>IF('respostes SINDIC'!AM237=1,(IF('respostes SINDIC'!$AS237=2021,variables!$E$43,IF('respostes SINDIC'!$AS237=2022,variables!$F$43))),0)</f>
        <v>0</v>
      </c>
      <c r="AO237" s="8">
        <f>IF('respostes SINDIC'!AN237=1,(IF('respostes SINDIC'!$AS237=2021,variables!$E$44,IF('respostes SINDIC'!$AS237=2022,variables!$F$44))),0)</f>
        <v>0</v>
      </c>
      <c r="AP237" s="8">
        <f>IF('respostes SINDIC'!AO237=1,(IF('respostes SINDIC'!$AS237=2021,variables!$E$45,IF('respostes SINDIC'!$AS237=2022,variables!$F$45))),0)</f>
        <v>0</v>
      </c>
      <c r="AQ237" s="20">
        <f>IF('respostes SINDIC'!AP237=1,(IF('respostes SINDIC'!$AS237=2021,variables!$E$46,IF('respostes SINDIC'!$AS237=2022,variables!$F$46))),0)</f>
        <v>0</v>
      </c>
      <c r="AT237">
        <v>2021</v>
      </c>
    </row>
    <row r="238" spans="1:46" x14ac:dyDescent="0.3">
      <c r="A238">
        <v>829810007</v>
      </c>
      <c r="B238" t="str">
        <f>VLOOKUP(A238,'ine i comarca'!$A$1:$H$367,6,0)</f>
        <v>Osona</v>
      </c>
      <c r="C238" t="s">
        <v>288</v>
      </c>
      <c r="D238" t="s">
        <v>41</v>
      </c>
      <c r="E238" t="s">
        <v>42</v>
      </c>
      <c r="F238" t="s">
        <v>68</v>
      </c>
      <c r="G238" s="8">
        <f>IF('respostes SINDIC'!F238=1,(IF('respostes SINDIC'!$AS238=2021,variables!$E$10,IF('respostes SINDIC'!$AS238=2022,variables!$F$10))),0)</f>
        <v>7.5</v>
      </c>
      <c r="H238" s="8">
        <f>IF('respostes SINDIC'!G238=1,(IF('respostes SINDIC'!$AS238=2021,variables!$E$11,IF('respostes SINDIC'!$AS238=2022,variables!$F$11))),0)</f>
        <v>7.5</v>
      </c>
      <c r="I238" s="14">
        <f>IF('respostes SINDIC'!H238=1,(IF('respostes SINDIC'!$AS238=2021,variables!$E$12,IF('respostes SINDIC'!$AS238=2022,variables!$F$12))),0)</f>
        <v>25</v>
      </c>
      <c r="J238" s="11">
        <f>IF('respostes SINDIC'!I238=1,(IF('respostes SINDIC'!$AS238=2021,variables!$E$13,IF('respostes SINDIC'!$AS238=2022,variables!$F$13))),0)</f>
        <v>2.5</v>
      </c>
      <c r="K238" s="11">
        <f>IF('respostes SINDIC'!J238=1,(IF('respostes SINDIC'!$AS238=2021,variables!$E$14,IF('respostes SINDIC'!$AS238=2022,variables!$F$14))),0)</f>
        <v>0</v>
      </c>
      <c r="L238" s="11">
        <f>IF('respostes SINDIC'!K238=1,(IF('respostes SINDIC'!$AS238=2021,variables!$E$15,IF('respostes SINDIC'!$AS238=2022,variables!$F$15))),0)</f>
        <v>0</v>
      </c>
      <c r="M238" s="11">
        <f>IF('respostes SINDIC'!L238=1,(IF('respostes SINDIC'!$AS238=2021,variables!$E$16,IF('respostes SINDIC'!$AS238=2022,variables!$F$16))),0)</f>
        <v>0</v>
      </c>
      <c r="N238" s="11">
        <f>IF('respostes SINDIC'!M238=1,(IF('respostes SINDIC'!$AS238=2021,variables!$E$17,IF('respostes SINDIC'!$AS238=2022,variables!$F$17))),0)</f>
        <v>0</v>
      </c>
      <c r="O238" s="11">
        <f>IF('respostes SINDIC'!N238="Dintre de termini",(IF('respostes SINDIC'!$AS238=2021,variables!$E$18,IF('respostes SINDIC'!$AS238=2022,variables!$F$18))),0)</f>
        <v>20</v>
      </c>
      <c r="P238" s="16">
        <f>IF('respostes SINDIC'!O238="Null",0,(IF('respostes SINDIC'!$AS238=2021,variables!$E$20,IF('respostes SINDIC'!$AS238=2022,variables!$F$20))))</f>
        <v>25</v>
      </c>
      <c r="Q238" s="16">
        <f>IF('respostes SINDIC'!P238=1,(IF('respostes SINDIC'!$AS238=2021,variables!$E$20,IF('respostes SINDIC'!$AS238=2022,variables!$F$20))),0)</f>
        <v>25</v>
      </c>
      <c r="R238" s="16">
        <f>IF('respostes SINDIC'!Q238=1,(IF('respostes SINDIC'!$AS238=2021,variables!$E$21,IF('respostes SINDIC'!$AS238=2022,variables!$F$21))),0)</f>
        <v>0</v>
      </c>
      <c r="S238" s="16">
        <f>IF('respostes SINDIC'!R238=1,(IF('respostes SINDIC'!$AS238=2021,variables!$E$22,IF('respostes SINDIC'!$AS238=2022,variables!$F$22))),0)</f>
        <v>0</v>
      </c>
      <c r="T238" s="11">
        <f>IF('respostes SINDIC'!S238=1,(IF('respostes SINDIC'!$AS238=2021,variables!$E$23,IF('respostes SINDIC'!$AS238=2022,variables!$F$23))),0)</f>
        <v>35</v>
      </c>
      <c r="U238" s="14">
        <f>IF('respostes SINDIC'!T238=1,(IF('respostes SINDIC'!$AS238=2021,variables!$E$24,IF('respostes SINDIC'!$AS238=2022,variables!$F$24))),0)</f>
        <v>25</v>
      </c>
      <c r="V238" s="8">
        <f>IF('respostes SINDIC'!U238=1,(IF('respostes SINDIC'!$AS238=2021,variables!$E$25,IF('respostes SINDIC'!$AS238=2022,variables!$F$25))),0)</f>
        <v>20</v>
      </c>
      <c r="W238" s="8">
        <f>IF('respostes SINDIC'!V238=1,(IF('respostes SINDIC'!$AS238=2021,variables!$E$26,IF('respostes SINDIC'!$AS238=2022,variables!$F$26))),0)</f>
        <v>5</v>
      </c>
      <c r="X238" s="8">
        <f>IF('respostes SINDIC'!W238=1,(IF('respostes SINDIC'!$AS238=2021,variables!$E$27,IF('respostes SINDIC'!$AS238=2022,variables!$F$27))),0)</f>
        <v>10</v>
      </c>
      <c r="Y238" s="11">
        <f>IF('respostes SINDIC'!X238=1,(IF('respostes SINDIC'!$AS238=2021,variables!$E$28,IF('respostes SINDIC'!$AS238=2022,variables!$F$28))),0)</f>
        <v>0</v>
      </c>
      <c r="Z238" s="11">
        <f>IF('respostes SINDIC'!Y238=1,(IF('respostes SINDIC'!$AS238=2021,variables!$E$29,IF('respostes SINDIC'!$AS238=2022,variables!$F$29))),0)</f>
        <v>30</v>
      </c>
      <c r="AA238" s="18">
        <f>IF('respostes SINDIC'!Z238=1,(IF('respostes SINDIC'!$AS238=2021,variables!$E$30,IF('respostes SINDIC'!$AS238=2022,variables!$F$30))),0)</f>
        <v>0</v>
      </c>
      <c r="AB238" s="18">
        <f>IF('respostes SINDIC'!AA238=1,(IF('respostes SINDIC'!$AS238=2021,variables!$E$31,IF('respostes SINDIC'!$AS238=2022,variables!$F$31))),0)</f>
        <v>0</v>
      </c>
      <c r="AC238" s="18">
        <f>IF('respostes SINDIC'!AB238=1,(IF('respostes SINDIC'!$AS238=2021,variables!$E$32,IF('respostes SINDIC'!$AS238=2022,variables!$F$32))),0)</f>
        <v>0</v>
      </c>
      <c r="AD238" s="18">
        <f>IF('respostes SINDIC'!AC238=1,(IF('respostes SINDIC'!$AS238=2021,variables!$E$33,IF('respostes SINDIC'!$AS238=2022,variables!$F$33))),0)</f>
        <v>0</v>
      </c>
      <c r="AE238" s="20">
        <f>IF('respostes SINDIC'!AD238=1,(IF('respostes SINDIC'!$AS238=2021,variables!$E$34,IF('respostes SINDIC'!$AS238=2022,variables!$F$34))),0)</f>
        <v>0</v>
      </c>
      <c r="AF238" s="20">
        <f>IF('respostes SINDIC'!AE238=1,(IF('respostes SINDIC'!$AS238=2021,variables!$E$35,IF('respostes SINDIC'!$AS238=2022,variables!$F$35))),0)</f>
        <v>20</v>
      </c>
      <c r="AG238" s="20">
        <f>IF('respostes SINDIC'!AF238=1,(IF('respostes SINDIC'!$AS238=2021,variables!$E$36,IF('respostes SINDIC'!$AS238=2022,variables!$F$36))),0)</f>
        <v>0</v>
      </c>
      <c r="AH238" s="20">
        <f>IF('respostes SINDIC'!AG238=1,(IF('respostes SINDIC'!$AS238=2021,variables!$E$37,IF('respostes SINDIC'!$AS238=2022,variables!$F$37))),0)</f>
        <v>10</v>
      </c>
      <c r="AI238" s="14">
        <f>IF('respostes SINDIC'!AH238=1,(IF('respostes SINDIC'!$AS238=2021,variables!$E$38,IF('respostes SINDIC'!$AS238=2022,variables!$F$38))),0)</f>
        <v>25</v>
      </c>
      <c r="AJ238" s="20">
        <f>IF('respostes SINDIC'!AI238=1,(IF('respostes SINDIC'!$AS238=2021,variables!$E$39,IF('respostes SINDIC'!$AS238=2022,variables!$F$39))),0)</f>
        <v>20</v>
      </c>
      <c r="AK238" s="14">
        <f>IF('respostes SINDIC'!AJ238=1,(IF('respostes SINDIC'!$AS238=2021,variables!$E$40,IF('respostes SINDIC'!$AS238=2022,variables!$F$40))),0)</f>
        <v>25</v>
      </c>
      <c r="AL238" s="8">
        <f>IF('respostes SINDIC'!AK238=0,(IF('respostes SINDIC'!$AS238=2021,variables!$E$41,IF('respostes SINDIC'!$AS238=2022,variables!$F$41))),0)</f>
        <v>0</v>
      </c>
      <c r="AM238" s="20">
        <f>IF('respostes SINDIC'!AL238=1,(IF('respostes SINDIC'!$AS238=2021,variables!$E$42,IF('respostes SINDIC'!$AS238=2022,variables!$F$42))),0)</f>
        <v>10</v>
      </c>
      <c r="AN238" s="11">
        <f>IF('respostes SINDIC'!AM238=1,(IF('respostes SINDIC'!$AS238=2021,variables!$E$43,IF('respostes SINDIC'!$AS238=2022,variables!$F$43))),0)</f>
        <v>0</v>
      </c>
      <c r="AO238" s="8">
        <f>IF('respostes SINDIC'!AN238=1,(IF('respostes SINDIC'!$AS238=2021,variables!$E$44,IF('respostes SINDIC'!$AS238=2022,variables!$F$44))),0)</f>
        <v>10</v>
      </c>
      <c r="AP238" s="8">
        <f>IF('respostes SINDIC'!AO238=1,(IF('respostes SINDIC'!$AS238=2021,variables!$E$45,IF('respostes SINDIC'!$AS238=2022,variables!$F$45))),0)</f>
        <v>20</v>
      </c>
      <c r="AQ238" s="20">
        <f>IF('respostes SINDIC'!AP238=1,(IF('respostes SINDIC'!$AS238=2021,variables!$E$46,IF('respostes SINDIC'!$AS238=2022,variables!$F$46))),0)</f>
        <v>0</v>
      </c>
      <c r="AT238">
        <v>2021</v>
      </c>
    </row>
    <row r="239" spans="1:46" x14ac:dyDescent="0.3">
      <c r="A239">
        <v>830150006</v>
      </c>
      <c r="B239" t="e">
        <f>VLOOKUP(A239,'ine i comarca'!$A$1:$H$367,6,0)</f>
        <v>#N/A</v>
      </c>
      <c r="C239" t="s">
        <v>289</v>
      </c>
      <c r="D239" t="s">
        <v>41</v>
      </c>
      <c r="E239" t="s">
        <v>42</v>
      </c>
      <c r="F239" t="s">
        <v>61</v>
      </c>
      <c r="G239" s="8">
        <f>IF('respostes SINDIC'!F239=1,(IF('respostes SINDIC'!$AS239=2021,variables!$E$10,IF('respostes SINDIC'!$AS239=2022,variables!$F$10))),0)</f>
        <v>7.5</v>
      </c>
      <c r="H239" s="8">
        <f>IF('respostes SINDIC'!G239=1,(IF('respostes SINDIC'!$AS239=2021,variables!$E$11,IF('respostes SINDIC'!$AS239=2022,variables!$F$11))),0)</f>
        <v>7.5</v>
      </c>
      <c r="I239" s="14">
        <f>IF('respostes SINDIC'!H239=1,(IF('respostes SINDIC'!$AS239=2021,variables!$E$12,IF('respostes SINDIC'!$AS239=2022,variables!$F$12))),0)</f>
        <v>25</v>
      </c>
      <c r="J239" s="11">
        <f>IF('respostes SINDIC'!I239=1,(IF('respostes SINDIC'!$AS239=2021,variables!$E$13,IF('respostes SINDIC'!$AS239=2022,variables!$F$13))),0)</f>
        <v>2.5</v>
      </c>
      <c r="K239" s="11">
        <f>IF('respostes SINDIC'!J239=1,(IF('respostes SINDIC'!$AS239=2021,variables!$E$14,IF('respostes SINDIC'!$AS239=2022,variables!$F$14))),0)</f>
        <v>0</v>
      </c>
      <c r="L239" s="11">
        <f>IF('respostes SINDIC'!K239=1,(IF('respostes SINDIC'!$AS239=2021,variables!$E$15,IF('respostes SINDIC'!$AS239=2022,variables!$F$15))),0)</f>
        <v>0</v>
      </c>
      <c r="M239" s="11">
        <f>IF('respostes SINDIC'!L239=1,(IF('respostes SINDIC'!$AS239=2021,variables!$E$16,IF('respostes SINDIC'!$AS239=2022,variables!$F$16))),0)</f>
        <v>0</v>
      </c>
      <c r="N239" s="11">
        <f>IF('respostes SINDIC'!M239=1,(IF('respostes SINDIC'!$AS239=2021,variables!$E$17,IF('respostes SINDIC'!$AS239=2022,variables!$F$17))),0)</f>
        <v>0</v>
      </c>
      <c r="O239" s="11">
        <f>IF('respostes SINDIC'!N239="Dintre de termini",(IF('respostes SINDIC'!$AS239=2021,variables!$E$18,IF('respostes SINDIC'!$AS239=2022,variables!$F$18))),0)</f>
        <v>20</v>
      </c>
      <c r="P239" s="16">
        <f>IF('respostes SINDIC'!O239="Null",0,(IF('respostes SINDIC'!$AS239=2021,variables!$E$20,IF('respostes SINDIC'!$AS239=2022,variables!$F$20))))</f>
        <v>25</v>
      </c>
      <c r="Q239" s="16">
        <f>IF('respostes SINDIC'!P239=1,(IF('respostes SINDIC'!$AS239=2021,variables!$E$20,IF('respostes SINDIC'!$AS239=2022,variables!$F$20))),0)</f>
        <v>25</v>
      </c>
      <c r="R239" s="16">
        <f>IF('respostes SINDIC'!Q239=1,(IF('respostes SINDIC'!$AS239=2021,variables!$E$21,IF('respostes SINDIC'!$AS239=2022,variables!$F$21))),0)</f>
        <v>25</v>
      </c>
      <c r="S239" s="16">
        <f>IF('respostes SINDIC'!R239=1,(IF('respostes SINDIC'!$AS239=2021,variables!$E$22,IF('respostes SINDIC'!$AS239=2022,variables!$F$22))),0)</f>
        <v>25</v>
      </c>
      <c r="T239" s="11">
        <f>IF('respostes SINDIC'!S239=1,(IF('respostes SINDIC'!$AS239=2021,variables!$E$23,IF('respostes SINDIC'!$AS239=2022,variables!$F$23))),0)</f>
        <v>35</v>
      </c>
      <c r="U239" s="14">
        <f>IF('respostes SINDIC'!T239=1,(IF('respostes SINDIC'!$AS239=2021,variables!$E$24,IF('respostes SINDIC'!$AS239=2022,variables!$F$24))),0)</f>
        <v>25</v>
      </c>
      <c r="V239" s="8">
        <f>IF('respostes SINDIC'!U239=1,(IF('respostes SINDIC'!$AS239=2021,variables!$E$25,IF('respostes SINDIC'!$AS239=2022,variables!$F$25))),0)</f>
        <v>20</v>
      </c>
      <c r="W239" s="8">
        <f>IF('respostes SINDIC'!V239=1,(IF('respostes SINDIC'!$AS239=2021,variables!$E$26,IF('respostes SINDIC'!$AS239=2022,variables!$F$26))),0)</f>
        <v>5</v>
      </c>
      <c r="X239" s="8">
        <f>IF('respostes SINDIC'!W239=1,(IF('respostes SINDIC'!$AS239=2021,variables!$E$27,IF('respostes SINDIC'!$AS239=2022,variables!$F$27))),0)</f>
        <v>10</v>
      </c>
      <c r="Y239" s="11">
        <f>IF('respostes SINDIC'!X239=1,(IF('respostes SINDIC'!$AS239=2021,variables!$E$28,IF('respostes SINDIC'!$AS239=2022,variables!$F$28))),0)</f>
        <v>0</v>
      </c>
      <c r="Z239" s="11">
        <f>IF('respostes SINDIC'!Y239=1,(IF('respostes SINDIC'!$AS239=2021,variables!$E$29,IF('respostes SINDIC'!$AS239=2022,variables!$F$29))),0)</f>
        <v>30</v>
      </c>
      <c r="AA239" s="18">
        <f>IF('respostes SINDIC'!Z239=1,(IF('respostes SINDIC'!$AS239=2021,variables!$E$30,IF('respostes SINDIC'!$AS239=2022,variables!$F$30))),0)</f>
        <v>25</v>
      </c>
      <c r="AB239" s="18">
        <f>IF('respostes SINDIC'!AA239=1,(IF('respostes SINDIC'!$AS239=2021,variables!$E$31,IF('respostes SINDIC'!$AS239=2022,variables!$F$31))),0)</f>
        <v>0</v>
      </c>
      <c r="AC239" s="18">
        <f>IF('respostes SINDIC'!AB239=1,(IF('respostes SINDIC'!$AS239=2021,variables!$E$32,IF('respostes SINDIC'!$AS239=2022,variables!$F$32))),0)</f>
        <v>25</v>
      </c>
      <c r="AD239" s="18">
        <f>IF('respostes SINDIC'!AC239=1,(IF('respostes SINDIC'!$AS239=2021,variables!$E$33,IF('respostes SINDIC'!$AS239=2022,variables!$F$33))),0)</f>
        <v>25</v>
      </c>
      <c r="AE239" s="20">
        <f>IF('respostes SINDIC'!AD239=1,(IF('respostes SINDIC'!$AS239=2021,variables!$E$34,IF('respostes SINDIC'!$AS239=2022,variables!$F$34))),0)</f>
        <v>0</v>
      </c>
      <c r="AF239" s="20">
        <f>IF('respostes SINDIC'!AE239=1,(IF('respostes SINDIC'!$AS239=2021,variables!$E$35,IF('respostes SINDIC'!$AS239=2022,variables!$F$35))),0)</f>
        <v>20</v>
      </c>
      <c r="AG239" s="20">
        <f>IF('respostes SINDIC'!AF239=1,(IF('respostes SINDIC'!$AS239=2021,variables!$E$36,IF('respostes SINDIC'!$AS239=2022,variables!$F$36))),0)</f>
        <v>10</v>
      </c>
      <c r="AH239" s="20">
        <f>IF('respostes SINDIC'!AG239=1,(IF('respostes SINDIC'!$AS239=2021,variables!$E$37,IF('respostes SINDIC'!$AS239=2022,variables!$F$37))),0)</f>
        <v>10</v>
      </c>
      <c r="AI239" s="14">
        <f>IF('respostes SINDIC'!AH239=1,(IF('respostes SINDIC'!$AS239=2021,variables!$E$38,IF('respostes SINDIC'!$AS239=2022,variables!$F$38))),0)</f>
        <v>25</v>
      </c>
      <c r="AJ239" s="20">
        <f>IF('respostes SINDIC'!AI239=1,(IF('respostes SINDIC'!$AS239=2021,variables!$E$39,IF('respostes SINDIC'!$AS239=2022,variables!$F$39))),0)</f>
        <v>20</v>
      </c>
      <c r="AK239" s="14">
        <f>IF('respostes SINDIC'!AJ239=1,(IF('respostes SINDIC'!$AS239=2021,variables!$E$40,IF('respostes SINDIC'!$AS239=2022,variables!$F$40))),0)</f>
        <v>25</v>
      </c>
      <c r="AL239" s="8">
        <f>IF('respostes SINDIC'!AK239=0,(IF('respostes SINDIC'!$AS239=2021,variables!$E$41,IF('respostes SINDIC'!$AS239=2022,variables!$F$41))),0)</f>
        <v>20</v>
      </c>
      <c r="AM239" s="20">
        <f>IF('respostes SINDIC'!AL239=1,(IF('respostes SINDIC'!$AS239=2021,variables!$E$42,IF('respostes SINDIC'!$AS239=2022,variables!$F$42))),0)</f>
        <v>10</v>
      </c>
      <c r="AN239" s="11">
        <f>IF('respostes SINDIC'!AM239=1,(IF('respostes SINDIC'!$AS239=2021,variables!$E$43,IF('respostes SINDIC'!$AS239=2022,variables!$F$43))),0)</f>
        <v>0</v>
      </c>
      <c r="AO239" s="8">
        <f>IF('respostes SINDIC'!AN239=1,(IF('respostes SINDIC'!$AS239=2021,variables!$E$44,IF('respostes SINDIC'!$AS239=2022,variables!$F$44))),0)</f>
        <v>10</v>
      </c>
      <c r="AP239" s="8">
        <f>IF('respostes SINDIC'!AO239=1,(IF('respostes SINDIC'!$AS239=2021,variables!$E$45,IF('respostes SINDIC'!$AS239=2022,variables!$F$45))),0)</f>
        <v>20</v>
      </c>
      <c r="AQ239" s="20">
        <f>IF('respostes SINDIC'!AP239=1,(IF('respostes SINDIC'!$AS239=2021,variables!$E$46,IF('respostes SINDIC'!$AS239=2022,variables!$F$46))),0)</f>
        <v>0</v>
      </c>
      <c r="AT239">
        <v>2021</v>
      </c>
    </row>
    <row r="240" spans="1:46" x14ac:dyDescent="0.3">
      <c r="A240">
        <v>830080001</v>
      </c>
      <c r="B240" t="str">
        <f>VLOOKUP(A240,'ine i comarca'!$A$1:$H$367,6,0)</f>
        <v>Vallès Occidental</v>
      </c>
      <c r="C240" t="s">
        <v>290</v>
      </c>
      <c r="D240" t="s">
        <v>41</v>
      </c>
      <c r="E240" t="s">
        <v>42</v>
      </c>
      <c r="F240" t="s">
        <v>43</v>
      </c>
      <c r="G240" s="8">
        <f>IF('respostes SINDIC'!F240=1,(IF('respostes SINDIC'!$AS240=2021,variables!$E$10,IF('respostes SINDIC'!$AS240=2022,variables!$F$10))),0)</f>
        <v>7.5</v>
      </c>
      <c r="H240" s="8">
        <f>IF('respostes SINDIC'!G240=1,(IF('respostes SINDIC'!$AS240=2021,variables!$E$11,IF('respostes SINDIC'!$AS240=2022,variables!$F$11))),0)</f>
        <v>0</v>
      </c>
      <c r="I240" s="14">
        <f>IF('respostes SINDIC'!H240=1,(IF('respostes SINDIC'!$AS240=2021,variables!$E$12,IF('respostes SINDIC'!$AS240=2022,variables!$F$12))),0)</f>
        <v>25</v>
      </c>
      <c r="J240" s="11">
        <f>IF('respostes SINDIC'!I240=1,(IF('respostes SINDIC'!$AS240=2021,variables!$E$13,IF('respostes SINDIC'!$AS240=2022,variables!$F$13))),0)</f>
        <v>2.5</v>
      </c>
      <c r="K240" s="11">
        <f>IF('respostes SINDIC'!J240=1,(IF('respostes SINDIC'!$AS240=2021,variables!$E$14,IF('respostes SINDIC'!$AS240=2022,variables!$F$14))),0)</f>
        <v>0</v>
      </c>
      <c r="L240" s="11">
        <f>IF('respostes SINDIC'!K240=1,(IF('respostes SINDIC'!$AS240=2021,variables!$E$15,IF('respostes SINDIC'!$AS240=2022,variables!$F$15))),0)</f>
        <v>0</v>
      </c>
      <c r="M240" s="11">
        <f>IF('respostes SINDIC'!L240=1,(IF('respostes SINDIC'!$AS240=2021,variables!$E$16,IF('respostes SINDIC'!$AS240=2022,variables!$F$16))),0)</f>
        <v>0</v>
      </c>
      <c r="N240" s="11">
        <f>IF('respostes SINDIC'!M240=1,(IF('respostes SINDIC'!$AS240=2021,variables!$E$17,IF('respostes SINDIC'!$AS240=2022,variables!$F$17))),0)</f>
        <v>0</v>
      </c>
      <c r="O240" s="11">
        <f>IF('respostes SINDIC'!N240="Dintre de termini",(IF('respostes SINDIC'!$AS240=2021,variables!$E$18,IF('respostes SINDIC'!$AS240=2022,variables!$F$18))),0)</f>
        <v>0</v>
      </c>
      <c r="P240" s="16">
        <f>IF('respostes SINDIC'!O240="Null",0,(IF('respostes SINDIC'!$AS240=2021,variables!$E$20,IF('respostes SINDIC'!$AS240=2022,variables!$F$20))))</f>
        <v>25</v>
      </c>
      <c r="Q240" s="16">
        <f>IF('respostes SINDIC'!P240=1,(IF('respostes SINDIC'!$AS240=2021,variables!$E$20,IF('respostes SINDIC'!$AS240=2022,variables!$F$20))),0)</f>
        <v>25</v>
      </c>
      <c r="R240" s="16">
        <f>IF('respostes SINDIC'!Q240=1,(IF('respostes SINDIC'!$AS240=2021,variables!$E$21,IF('respostes SINDIC'!$AS240=2022,variables!$F$21))),0)</f>
        <v>0</v>
      </c>
      <c r="S240" s="16">
        <f>IF('respostes SINDIC'!R240=1,(IF('respostes SINDIC'!$AS240=2021,variables!$E$22,IF('respostes SINDIC'!$AS240=2022,variables!$F$22))),0)</f>
        <v>0</v>
      </c>
      <c r="T240" s="11">
        <f>IF('respostes SINDIC'!S240=1,(IF('respostes SINDIC'!$AS240=2021,variables!$E$23,IF('respostes SINDIC'!$AS240=2022,variables!$F$23))),0)</f>
        <v>35</v>
      </c>
      <c r="U240" s="14">
        <f>IF('respostes SINDIC'!T240=1,(IF('respostes SINDIC'!$AS240=2021,variables!$E$24,IF('respostes SINDIC'!$AS240=2022,variables!$F$24))),0)</f>
        <v>25</v>
      </c>
      <c r="V240" s="8">
        <f>IF('respostes SINDIC'!U240=1,(IF('respostes SINDIC'!$AS240=2021,variables!$E$25,IF('respostes SINDIC'!$AS240=2022,variables!$F$25))),0)</f>
        <v>20</v>
      </c>
      <c r="W240" s="8">
        <f>IF('respostes SINDIC'!V240=1,(IF('respostes SINDIC'!$AS240=2021,variables!$E$26,IF('respostes SINDIC'!$AS240=2022,variables!$F$26))),0)</f>
        <v>5</v>
      </c>
      <c r="X240" s="8">
        <f>IF('respostes SINDIC'!W240=1,(IF('respostes SINDIC'!$AS240=2021,variables!$E$27,IF('respostes SINDIC'!$AS240=2022,variables!$F$27))),0)</f>
        <v>10</v>
      </c>
      <c r="Y240" s="11">
        <f>IF('respostes SINDIC'!X240=1,(IF('respostes SINDIC'!$AS240=2021,variables!$E$28,IF('respostes SINDIC'!$AS240=2022,variables!$F$28))),0)</f>
        <v>0</v>
      </c>
      <c r="Z240" s="11">
        <f>IF('respostes SINDIC'!Y240=1,(IF('respostes SINDIC'!$AS240=2021,variables!$E$29,IF('respostes SINDIC'!$AS240=2022,variables!$F$29))),0)</f>
        <v>30</v>
      </c>
      <c r="AA240" s="18">
        <f>IF('respostes SINDIC'!Z240=1,(IF('respostes SINDIC'!$AS240=2021,variables!$E$30,IF('respostes SINDIC'!$AS240=2022,variables!$F$30))),0)</f>
        <v>0</v>
      </c>
      <c r="AB240" s="18">
        <f>IF('respostes SINDIC'!AA240=1,(IF('respostes SINDIC'!$AS240=2021,variables!$E$31,IF('respostes SINDIC'!$AS240=2022,variables!$F$31))),0)</f>
        <v>0</v>
      </c>
      <c r="AC240" s="18">
        <f>IF('respostes SINDIC'!AB240=1,(IF('respostes SINDIC'!$AS240=2021,variables!$E$32,IF('respostes SINDIC'!$AS240=2022,variables!$F$32))),0)</f>
        <v>25</v>
      </c>
      <c r="AD240" s="18">
        <f>IF('respostes SINDIC'!AC240=1,(IF('respostes SINDIC'!$AS240=2021,variables!$E$33,IF('respostes SINDIC'!$AS240=2022,variables!$F$33))),0)</f>
        <v>0</v>
      </c>
      <c r="AE240" s="20">
        <f>IF('respostes SINDIC'!AD240=1,(IF('respostes SINDIC'!$AS240=2021,variables!$E$34,IF('respostes SINDIC'!$AS240=2022,variables!$F$34))),0)</f>
        <v>0</v>
      </c>
      <c r="AF240" s="20">
        <f>IF('respostes SINDIC'!AE240=1,(IF('respostes SINDIC'!$AS240=2021,variables!$E$35,IF('respostes SINDIC'!$AS240=2022,variables!$F$35))),0)</f>
        <v>0</v>
      </c>
      <c r="AG240" s="20">
        <f>IF('respostes SINDIC'!AF240=1,(IF('respostes SINDIC'!$AS240=2021,variables!$E$36,IF('respostes SINDIC'!$AS240=2022,variables!$F$36))),0)</f>
        <v>0</v>
      </c>
      <c r="AH240" s="20">
        <f>IF('respostes SINDIC'!AG240=1,(IF('respostes SINDIC'!$AS240=2021,variables!$E$37,IF('respostes SINDIC'!$AS240=2022,variables!$F$37))),0)</f>
        <v>0</v>
      </c>
      <c r="AI240" s="14">
        <f>IF('respostes SINDIC'!AH240=1,(IF('respostes SINDIC'!$AS240=2021,variables!$E$38,IF('respostes SINDIC'!$AS240=2022,variables!$F$38))),0)</f>
        <v>25</v>
      </c>
      <c r="AJ240" s="20">
        <f>IF('respostes SINDIC'!AI240=1,(IF('respostes SINDIC'!$AS240=2021,variables!$E$39,IF('respostes SINDIC'!$AS240=2022,variables!$F$39))),0)</f>
        <v>20</v>
      </c>
      <c r="AK240" s="14">
        <f>IF('respostes SINDIC'!AJ240=1,(IF('respostes SINDIC'!$AS240=2021,variables!$E$40,IF('respostes SINDIC'!$AS240=2022,variables!$F$40))),0)</f>
        <v>25</v>
      </c>
      <c r="AL240" s="8">
        <f>IF('respostes SINDIC'!AK240=0,(IF('respostes SINDIC'!$AS240=2021,variables!$E$41,IF('respostes SINDIC'!$AS240=2022,variables!$F$41))),0)</f>
        <v>0</v>
      </c>
      <c r="AM240" s="20">
        <f>IF('respostes SINDIC'!AL240=1,(IF('respostes SINDIC'!$AS240=2021,variables!$E$42,IF('respostes SINDIC'!$AS240=2022,variables!$F$42))),0)</f>
        <v>10</v>
      </c>
      <c r="AN240" s="11">
        <f>IF('respostes SINDIC'!AM240=1,(IF('respostes SINDIC'!$AS240=2021,variables!$E$43,IF('respostes SINDIC'!$AS240=2022,variables!$F$43))),0)</f>
        <v>0</v>
      </c>
      <c r="AO240" s="8">
        <f>IF('respostes SINDIC'!AN240=1,(IF('respostes SINDIC'!$AS240=2021,variables!$E$44,IF('respostes SINDIC'!$AS240=2022,variables!$F$44))),0)</f>
        <v>0</v>
      </c>
      <c r="AP240" s="8">
        <f>IF('respostes SINDIC'!AO240=1,(IF('respostes SINDIC'!$AS240=2021,variables!$E$45,IF('respostes SINDIC'!$AS240=2022,variables!$F$45))),0)</f>
        <v>0</v>
      </c>
      <c r="AQ240" s="20">
        <f>IF('respostes SINDIC'!AP240=1,(IF('respostes SINDIC'!$AS240=2021,variables!$E$46,IF('respostes SINDIC'!$AS240=2022,variables!$F$46))),0)</f>
        <v>0</v>
      </c>
      <c r="AT240">
        <v>2021</v>
      </c>
    </row>
    <row r="241" spans="1:46" x14ac:dyDescent="0.3">
      <c r="A241">
        <v>830540003</v>
      </c>
      <c r="B241" t="str">
        <f>VLOOKUP(A241,'ine i comarca'!$A$1:$H$367,6,0)</f>
        <v>Alt Penedès</v>
      </c>
      <c r="C241" t="s">
        <v>291</v>
      </c>
      <c r="D241" t="s">
        <v>41</v>
      </c>
      <c r="E241" t="s">
        <v>42</v>
      </c>
      <c r="F241" t="s">
        <v>68</v>
      </c>
      <c r="G241" s="8">
        <f>IF('respostes SINDIC'!F241=1,(IF('respostes SINDIC'!$AS241=2021,variables!$E$10,IF('respostes SINDIC'!$AS241=2022,variables!$F$10))),0)</f>
        <v>7.5</v>
      </c>
      <c r="H241" s="8">
        <f>IF('respostes SINDIC'!G241=1,(IF('respostes SINDIC'!$AS241=2021,variables!$E$11,IF('respostes SINDIC'!$AS241=2022,variables!$F$11))),0)</f>
        <v>7.5</v>
      </c>
      <c r="I241" s="14">
        <f>IF('respostes SINDIC'!H241=1,(IF('respostes SINDIC'!$AS241=2021,variables!$E$12,IF('respostes SINDIC'!$AS241=2022,variables!$F$12))),0)</f>
        <v>25</v>
      </c>
      <c r="J241" s="11">
        <f>IF('respostes SINDIC'!I241=1,(IF('respostes SINDIC'!$AS241=2021,variables!$E$13,IF('respostes SINDIC'!$AS241=2022,variables!$F$13))),0)</f>
        <v>2.5</v>
      </c>
      <c r="K241" s="11">
        <f>IF('respostes SINDIC'!J241=1,(IF('respostes SINDIC'!$AS241=2021,variables!$E$14,IF('respostes SINDIC'!$AS241=2022,variables!$F$14))),0)</f>
        <v>0</v>
      </c>
      <c r="L241" s="11">
        <f>IF('respostes SINDIC'!K241=1,(IF('respostes SINDIC'!$AS241=2021,variables!$E$15,IF('respostes SINDIC'!$AS241=2022,variables!$F$15))),0)</f>
        <v>0</v>
      </c>
      <c r="M241" s="11">
        <f>IF('respostes SINDIC'!L241=1,(IF('respostes SINDIC'!$AS241=2021,variables!$E$16,IF('respostes SINDIC'!$AS241=2022,variables!$F$16))),0)</f>
        <v>0</v>
      </c>
      <c r="N241" s="11">
        <f>IF('respostes SINDIC'!M241=1,(IF('respostes SINDIC'!$AS241=2021,variables!$E$17,IF('respostes SINDIC'!$AS241=2022,variables!$F$17))),0)</f>
        <v>0</v>
      </c>
      <c r="O241" s="11">
        <f>IF('respostes SINDIC'!N241="Dintre de termini",(IF('respostes SINDIC'!$AS241=2021,variables!$E$18,IF('respostes SINDIC'!$AS241=2022,variables!$F$18))),0)</f>
        <v>20</v>
      </c>
      <c r="P241" s="16">
        <f>IF('respostes SINDIC'!O241="Null",0,(IF('respostes SINDIC'!$AS241=2021,variables!$E$20,IF('respostes SINDIC'!$AS241=2022,variables!$F$20))))</f>
        <v>25</v>
      </c>
      <c r="Q241" s="16">
        <f>IF('respostes SINDIC'!P241=1,(IF('respostes SINDIC'!$AS241=2021,variables!$E$20,IF('respostes SINDIC'!$AS241=2022,variables!$F$20))),0)</f>
        <v>25</v>
      </c>
      <c r="R241" s="16">
        <f>IF('respostes SINDIC'!Q241=1,(IF('respostes SINDIC'!$AS241=2021,variables!$E$21,IF('respostes SINDIC'!$AS241=2022,variables!$F$21))),0)</f>
        <v>25</v>
      </c>
      <c r="S241" s="16">
        <f>IF('respostes SINDIC'!R241=1,(IF('respostes SINDIC'!$AS241=2021,variables!$E$22,IF('respostes SINDIC'!$AS241=2022,variables!$F$22))),0)</f>
        <v>25</v>
      </c>
      <c r="T241" s="11">
        <f>IF('respostes SINDIC'!S241=1,(IF('respostes SINDIC'!$AS241=2021,variables!$E$23,IF('respostes SINDIC'!$AS241=2022,variables!$F$23))),0)</f>
        <v>35</v>
      </c>
      <c r="U241" s="14">
        <f>IF('respostes SINDIC'!T241=1,(IF('respostes SINDIC'!$AS241=2021,variables!$E$24,IF('respostes SINDIC'!$AS241=2022,variables!$F$24))),0)</f>
        <v>25</v>
      </c>
      <c r="V241" s="8">
        <f>IF('respostes SINDIC'!U241=1,(IF('respostes SINDIC'!$AS241=2021,variables!$E$25,IF('respostes SINDIC'!$AS241=2022,variables!$F$25))),0)</f>
        <v>20</v>
      </c>
      <c r="W241" s="8">
        <f>IF('respostes SINDIC'!V241=1,(IF('respostes SINDIC'!$AS241=2021,variables!$E$26,IF('respostes SINDIC'!$AS241=2022,variables!$F$26))),0)</f>
        <v>5</v>
      </c>
      <c r="X241" s="8">
        <f>IF('respostes SINDIC'!W241=1,(IF('respostes SINDIC'!$AS241=2021,variables!$E$27,IF('respostes SINDIC'!$AS241=2022,variables!$F$27))),0)</f>
        <v>10</v>
      </c>
      <c r="Y241" s="11">
        <f>IF('respostes SINDIC'!X241=1,(IF('respostes SINDIC'!$AS241=2021,variables!$E$28,IF('respostes SINDIC'!$AS241=2022,variables!$F$28))),0)</f>
        <v>0</v>
      </c>
      <c r="Z241" s="11">
        <f>IF('respostes SINDIC'!Y241=1,(IF('respostes SINDIC'!$AS241=2021,variables!$E$29,IF('respostes SINDIC'!$AS241=2022,variables!$F$29))),0)</f>
        <v>30</v>
      </c>
      <c r="AA241" s="18">
        <f>IF('respostes SINDIC'!Z241=1,(IF('respostes SINDIC'!$AS241=2021,variables!$E$30,IF('respostes SINDIC'!$AS241=2022,variables!$F$30))),0)</f>
        <v>0</v>
      </c>
      <c r="AB241" s="18">
        <f>IF('respostes SINDIC'!AA241=1,(IF('respostes SINDIC'!$AS241=2021,variables!$E$31,IF('respostes SINDIC'!$AS241=2022,variables!$F$31))),0)</f>
        <v>0</v>
      </c>
      <c r="AC241" s="18">
        <f>IF('respostes SINDIC'!AB241=1,(IF('respostes SINDIC'!$AS241=2021,variables!$E$32,IF('respostes SINDIC'!$AS241=2022,variables!$F$32))),0)</f>
        <v>25</v>
      </c>
      <c r="AD241" s="18">
        <f>IF('respostes SINDIC'!AC241=1,(IF('respostes SINDIC'!$AS241=2021,variables!$E$33,IF('respostes SINDIC'!$AS241=2022,variables!$F$33))),0)</f>
        <v>0</v>
      </c>
      <c r="AE241" s="20">
        <f>IF('respostes SINDIC'!AD241=1,(IF('respostes SINDIC'!$AS241=2021,variables!$E$34,IF('respostes SINDIC'!$AS241=2022,variables!$F$34))),0)</f>
        <v>0</v>
      </c>
      <c r="AF241" s="20">
        <f>IF('respostes SINDIC'!AE241=1,(IF('respostes SINDIC'!$AS241=2021,variables!$E$35,IF('respostes SINDIC'!$AS241=2022,variables!$F$35))),0)</f>
        <v>20</v>
      </c>
      <c r="AG241" s="20">
        <f>IF('respostes SINDIC'!AF241=1,(IF('respostes SINDIC'!$AS241=2021,variables!$E$36,IF('respostes SINDIC'!$AS241=2022,variables!$F$36))),0)</f>
        <v>0</v>
      </c>
      <c r="AH241" s="20">
        <f>IF('respostes SINDIC'!AG241=1,(IF('respostes SINDIC'!$AS241=2021,variables!$E$37,IF('respostes SINDIC'!$AS241=2022,variables!$F$37))),0)</f>
        <v>0</v>
      </c>
      <c r="AI241" s="14">
        <f>IF('respostes SINDIC'!AH241=1,(IF('respostes SINDIC'!$AS241=2021,variables!$E$38,IF('respostes SINDIC'!$AS241=2022,variables!$F$38))),0)</f>
        <v>25</v>
      </c>
      <c r="AJ241" s="20">
        <f>IF('respostes SINDIC'!AI241=1,(IF('respostes SINDIC'!$AS241=2021,variables!$E$39,IF('respostes SINDIC'!$AS241=2022,variables!$F$39))),0)</f>
        <v>20</v>
      </c>
      <c r="AK241" s="14">
        <f>IF('respostes SINDIC'!AJ241=1,(IF('respostes SINDIC'!$AS241=2021,variables!$E$40,IF('respostes SINDIC'!$AS241=2022,variables!$F$40))),0)</f>
        <v>25</v>
      </c>
      <c r="AL241" s="8">
        <f>IF('respostes SINDIC'!AK241=0,(IF('respostes SINDIC'!$AS241=2021,variables!$E$41,IF('respostes SINDIC'!$AS241=2022,variables!$F$41))),0)</f>
        <v>0</v>
      </c>
      <c r="AM241" s="20">
        <f>IF('respostes SINDIC'!AL241=1,(IF('respostes SINDIC'!$AS241=2021,variables!$E$42,IF('respostes SINDIC'!$AS241=2022,variables!$F$42))),0)</f>
        <v>10</v>
      </c>
      <c r="AN241" s="11">
        <f>IF('respostes SINDIC'!AM241=1,(IF('respostes SINDIC'!$AS241=2021,variables!$E$43,IF('respostes SINDIC'!$AS241=2022,variables!$F$43))),0)</f>
        <v>0</v>
      </c>
      <c r="AO241" s="8">
        <f>IF('respostes SINDIC'!AN241=1,(IF('respostes SINDIC'!$AS241=2021,variables!$E$44,IF('respostes SINDIC'!$AS241=2022,variables!$F$44))),0)</f>
        <v>10</v>
      </c>
      <c r="AP241" s="8">
        <f>IF('respostes SINDIC'!AO241=1,(IF('respostes SINDIC'!$AS241=2021,variables!$E$45,IF('respostes SINDIC'!$AS241=2022,variables!$F$45))),0)</f>
        <v>20</v>
      </c>
      <c r="AQ241" s="20">
        <f>IF('respostes SINDIC'!AP241=1,(IF('respostes SINDIC'!$AS241=2021,variables!$E$46,IF('respostes SINDIC'!$AS241=2022,variables!$F$46))),0)</f>
        <v>0</v>
      </c>
      <c r="AT241">
        <v>2021</v>
      </c>
    </row>
    <row r="242" spans="1:46" x14ac:dyDescent="0.3">
      <c r="A242">
        <v>830670005</v>
      </c>
      <c r="B242" t="str">
        <f>VLOOKUP(A242,'ine i comarca'!$A$1:$H$367,6,0)</f>
        <v>Vallès Oriental</v>
      </c>
      <c r="C242" t="s">
        <v>292</v>
      </c>
      <c r="D242" t="s">
        <v>41</v>
      </c>
      <c r="E242" t="s">
        <v>42</v>
      </c>
      <c r="F242" t="s">
        <v>48</v>
      </c>
      <c r="G242" s="8">
        <f>IF('respostes SINDIC'!F242=1,(IF('respostes SINDIC'!$AS242=2021,variables!$E$10,IF('respostes SINDIC'!$AS242=2022,variables!$F$10))),0)</f>
        <v>7.5</v>
      </c>
      <c r="H242" s="8">
        <f>IF('respostes SINDIC'!G242=1,(IF('respostes SINDIC'!$AS242=2021,variables!$E$11,IF('respostes SINDIC'!$AS242=2022,variables!$F$11))),0)</f>
        <v>7.5</v>
      </c>
      <c r="I242" s="14">
        <f>IF('respostes SINDIC'!H242=1,(IF('respostes SINDIC'!$AS242=2021,variables!$E$12,IF('respostes SINDIC'!$AS242=2022,variables!$F$12))),0)</f>
        <v>25</v>
      </c>
      <c r="J242" s="11">
        <f>IF('respostes SINDIC'!I242=1,(IF('respostes SINDIC'!$AS242=2021,variables!$E$13,IF('respostes SINDIC'!$AS242=2022,variables!$F$13))),0)</f>
        <v>2.5</v>
      </c>
      <c r="K242" s="11">
        <f>IF('respostes SINDIC'!J242=1,(IF('respostes SINDIC'!$AS242=2021,variables!$E$14,IF('respostes SINDIC'!$AS242=2022,variables!$F$14))),0)</f>
        <v>0</v>
      </c>
      <c r="L242" s="11">
        <f>IF('respostes SINDIC'!K242=1,(IF('respostes SINDIC'!$AS242=2021,variables!$E$15,IF('respostes SINDIC'!$AS242=2022,variables!$F$15))),0)</f>
        <v>0</v>
      </c>
      <c r="M242" s="11">
        <f>IF('respostes SINDIC'!L242=1,(IF('respostes SINDIC'!$AS242=2021,variables!$E$16,IF('respostes SINDIC'!$AS242=2022,variables!$F$16))),0)</f>
        <v>0</v>
      </c>
      <c r="N242" s="11">
        <f>IF('respostes SINDIC'!M242=1,(IF('respostes SINDIC'!$AS242=2021,variables!$E$17,IF('respostes SINDIC'!$AS242=2022,variables!$F$17))),0)</f>
        <v>0</v>
      </c>
      <c r="O242" s="11">
        <f>IF('respostes SINDIC'!N242="Dintre de termini",(IF('respostes SINDIC'!$AS242=2021,variables!$E$18,IF('respostes SINDIC'!$AS242=2022,variables!$F$18))),0)</f>
        <v>20</v>
      </c>
      <c r="P242" s="16">
        <f>IF('respostes SINDIC'!O242="Null",0,(IF('respostes SINDIC'!$AS242=2021,variables!$E$20,IF('respostes SINDIC'!$AS242=2022,variables!$F$20))))</f>
        <v>25</v>
      </c>
      <c r="Q242" s="16">
        <f>IF('respostes SINDIC'!P242=1,(IF('respostes SINDIC'!$AS242=2021,variables!$E$20,IF('respostes SINDIC'!$AS242=2022,variables!$F$20))),0)</f>
        <v>25</v>
      </c>
      <c r="R242" s="16">
        <f>IF('respostes SINDIC'!Q242=1,(IF('respostes SINDIC'!$AS242=2021,variables!$E$21,IF('respostes SINDIC'!$AS242=2022,variables!$F$21))),0)</f>
        <v>0</v>
      </c>
      <c r="S242" s="16">
        <f>IF('respostes SINDIC'!R242=1,(IF('respostes SINDIC'!$AS242=2021,variables!$E$22,IF('respostes SINDIC'!$AS242=2022,variables!$F$22))),0)</f>
        <v>0</v>
      </c>
      <c r="T242" s="11">
        <f>IF('respostes SINDIC'!S242=1,(IF('respostes SINDIC'!$AS242=2021,variables!$E$23,IF('respostes SINDIC'!$AS242=2022,variables!$F$23))),0)</f>
        <v>35</v>
      </c>
      <c r="U242" s="14">
        <f>IF('respostes SINDIC'!T242=1,(IF('respostes SINDIC'!$AS242=2021,variables!$E$24,IF('respostes SINDIC'!$AS242=2022,variables!$F$24))),0)</f>
        <v>25</v>
      </c>
      <c r="V242" s="8">
        <f>IF('respostes SINDIC'!U242=1,(IF('respostes SINDIC'!$AS242=2021,variables!$E$25,IF('respostes SINDIC'!$AS242=2022,variables!$F$25))),0)</f>
        <v>20</v>
      </c>
      <c r="W242" s="8">
        <f>IF('respostes SINDIC'!V242=1,(IF('respostes SINDIC'!$AS242=2021,variables!$E$26,IF('respostes SINDIC'!$AS242=2022,variables!$F$26))),0)</f>
        <v>5</v>
      </c>
      <c r="X242" s="8">
        <f>IF('respostes SINDIC'!W242=1,(IF('respostes SINDIC'!$AS242=2021,variables!$E$27,IF('respostes SINDIC'!$AS242=2022,variables!$F$27))),0)</f>
        <v>10</v>
      </c>
      <c r="Y242" s="11">
        <f>IF('respostes SINDIC'!X242=1,(IF('respostes SINDIC'!$AS242=2021,variables!$E$28,IF('respostes SINDIC'!$AS242=2022,variables!$F$28))),0)</f>
        <v>0</v>
      </c>
      <c r="Z242" s="11">
        <f>IF('respostes SINDIC'!Y242=1,(IF('respostes SINDIC'!$AS242=2021,variables!$E$29,IF('respostes SINDIC'!$AS242=2022,variables!$F$29))),0)</f>
        <v>30</v>
      </c>
      <c r="AA242" s="18">
        <f>IF('respostes SINDIC'!Z242=1,(IF('respostes SINDIC'!$AS242=2021,variables!$E$30,IF('respostes SINDIC'!$AS242=2022,variables!$F$30))),0)</f>
        <v>25</v>
      </c>
      <c r="AB242" s="18">
        <f>IF('respostes SINDIC'!AA242=1,(IF('respostes SINDIC'!$AS242=2021,variables!$E$31,IF('respostes SINDIC'!$AS242=2022,variables!$F$31))),0)</f>
        <v>25</v>
      </c>
      <c r="AC242" s="18">
        <f>IF('respostes SINDIC'!AB242=1,(IF('respostes SINDIC'!$AS242=2021,variables!$E$32,IF('respostes SINDIC'!$AS242=2022,variables!$F$32))),0)</f>
        <v>25</v>
      </c>
      <c r="AD242" s="18">
        <f>IF('respostes SINDIC'!AC242=1,(IF('respostes SINDIC'!$AS242=2021,variables!$E$33,IF('respostes SINDIC'!$AS242=2022,variables!$F$33))),0)</f>
        <v>0</v>
      </c>
      <c r="AE242" s="20">
        <f>IF('respostes SINDIC'!AD242=1,(IF('respostes SINDIC'!$AS242=2021,variables!$E$34,IF('respostes SINDIC'!$AS242=2022,variables!$F$34))),0)</f>
        <v>0</v>
      </c>
      <c r="AF242" s="20">
        <f>IF('respostes SINDIC'!AE242=1,(IF('respostes SINDIC'!$AS242=2021,variables!$E$35,IF('respostes SINDIC'!$AS242=2022,variables!$F$35))),0)</f>
        <v>0</v>
      </c>
      <c r="AG242" s="20">
        <f>IF('respostes SINDIC'!AF242=1,(IF('respostes SINDIC'!$AS242=2021,variables!$E$36,IF('respostes SINDIC'!$AS242=2022,variables!$F$36))),0)</f>
        <v>0</v>
      </c>
      <c r="AH242" s="20">
        <f>IF('respostes SINDIC'!AG242=1,(IF('respostes SINDIC'!$AS242=2021,variables!$E$37,IF('respostes SINDIC'!$AS242=2022,variables!$F$37))),0)</f>
        <v>0</v>
      </c>
      <c r="AI242" s="14">
        <f>IF('respostes SINDIC'!AH242=1,(IF('respostes SINDIC'!$AS242=2021,variables!$E$38,IF('respostes SINDIC'!$AS242=2022,variables!$F$38))),0)</f>
        <v>25</v>
      </c>
      <c r="AJ242" s="20">
        <f>IF('respostes SINDIC'!AI242=1,(IF('respostes SINDIC'!$AS242=2021,variables!$E$39,IF('respostes SINDIC'!$AS242=2022,variables!$F$39))),0)</f>
        <v>20</v>
      </c>
      <c r="AK242" s="14">
        <f>IF('respostes SINDIC'!AJ242=1,(IF('respostes SINDIC'!$AS242=2021,variables!$E$40,IF('respostes SINDIC'!$AS242=2022,variables!$F$40))),0)</f>
        <v>25</v>
      </c>
      <c r="AL242" s="8">
        <f>IF('respostes SINDIC'!AK242=0,(IF('respostes SINDIC'!$AS242=2021,variables!$E$41,IF('respostes SINDIC'!$AS242=2022,variables!$F$41))),0)</f>
        <v>20</v>
      </c>
      <c r="AM242" s="20">
        <f>IF('respostes SINDIC'!AL242=1,(IF('respostes SINDIC'!$AS242=2021,variables!$E$42,IF('respostes SINDIC'!$AS242=2022,variables!$F$42))),0)</f>
        <v>10</v>
      </c>
      <c r="AN242" s="11">
        <f>IF('respostes SINDIC'!AM242=1,(IF('respostes SINDIC'!$AS242=2021,variables!$E$43,IF('respostes SINDIC'!$AS242=2022,variables!$F$43))),0)</f>
        <v>0</v>
      </c>
      <c r="AO242" s="8">
        <f>IF('respostes SINDIC'!AN242=1,(IF('respostes SINDIC'!$AS242=2021,variables!$E$44,IF('respostes SINDIC'!$AS242=2022,variables!$F$44))),0)</f>
        <v>0</v>
      </c>
      <c r="AP242" s="8">
        <f>IF('respostes SINDIC'!AO242=1,(IF('respostes SINDIC'!$AS242=2021,variables!$E$45,IF('respostes SINDIC'!$AS242=2022,variables!$F$45))),0)</f>
        <v>0</v>
      </c>
      <c r="AQ242" s="20">
        <f>IF('respostes SINDIC'!AP242=1,(IF('respostes SINDIC'!$AS242=2021,variables!$E$46,IF('respostes SINDIC'!$AS242=2022,variables!$F$46))),0)</f>
        <v>0</v>
      </c>
      <c r="AT242">
        <v>2021</v>
      </c>
    </row>
    <row r="243" spans="1:46" x14ac:dyDescent="0.3">
      <c r="A243">
        <v>830200000</v>
      </c>
      <c r="B243" t="str">
        <f>VLOOKUP(A243,'ine i comarca'!$A$1:$H$367,6,0)</f>
        <v>Anoia</v>
      </c>
      <c r="C243" t="s">
        <v>293</v>
      </c>
      <c r="D243" t="s">
        <v>41</v>
      </c>
      <c r="E243" t="s">
        <v>42</v>
      </c>
      <c r="F243" t="s">
        <v>43</v>
      </c>
      <c r="G243" s="8">
        <f>IF('respostes SINDIC'!F243=1,(IF('respostes SINDIC'!$AS243=2021,variables!$E$10,IF('respostes SINDIC'!$AS243=2022,variables!$F$10))),0)</f>
        <v>7.5</v>
      </c>
      <c r="H243" s="8">
        <f>IF('respostes SINDIC'!G243=1,(IF('respostes SINDIC'!$AS243=2021,variables!$E$11,IF('respostes SINDIC'!$AS243=2022,variables!$F$11))),0)</f>
        <v>7.5</v>
      </c>
      <c r="I243" s="14">
        <f>IF('respostes SINDIC'!H243=1,(IF('respostes SINDIC'!$AS243=2021,variables!$E$12,IF('respostes SINDIC'!$AS243=2022,variables!$F$12))),0)</f>
        <v>25</v>
      </c>
      <c r="J243" s="11">
        <f>IF('respostes SINDIC'!I243=1,(IF('respostes SINDIC'!$AS243=2021,variables!$E$13,IF('respostes SINDIC'!$AS243=2022,variables!$F$13))),0)</f>
        <v>2.5</v>
      </c>
      <c r="K243" s="11">
        <f>IF('respostes SINDIC'!J243=1,(IF('respostes SINDIC'!$AS243=2021,variables!$E$14,IF('respostes SINDIC'!$AS243=2022,variables!$F$14))),0)</f>
        <v>0</v>
      </c>
      <c r="L243" s="11">
        <f>IF('respostes SINDIC'!K243=1,(IF('respostes SINDIC'!$AS243=2021,variables!$E$15,IF('respostes SINDIC'!$AS243=2022,variables!$F$15))),0)</f>
        <v>0</v>
      </c>
      <c r="M243" s="11">
        <f>IF('respostes SINDIC'!L243=1,(IF('respostes SINDIC'!$AS243=2021,variables!$E$16,IF('respostes SINDIC'!$AS243=2022,variables!$F$16))),0)</f>
        <v>0</v>
      </c>
      <c r="N243" s="11">
        <f>IF('respostes SINDIC'!M243=1,(IF('respostes SINDIC'!$AS243=2021,variables!$E$17,IF('respostes SINDIC'!$AS243=2022,variables!$F$17))),0)</f>
        <v>0</v>
      </c>
      <c r="O243" s="11">
        <f>IF('respostes SINDIC'!N243="Dintre de termini",(IF('respostes SINDIC'!$AS243=2021,variables!$E$18,IF('respostes SINDIC'!$AS243=2022,variables!$F$18))),0)</f>
        <v>20</v>
      </c>
      <c r="P243" s="16">
        <f>IF('respostes SINDIC'!O243="Null",0,(IF('respostes SINDIC'!$AS243=2021,variables!$E$20,IF('respostes SINDIC'!$AS243=2022,variables!$F$20))))</f>
        <v>25</v>
      </c>
      <c r="Q243" s="16">
        <f>IF('respostes SINDIC'!P243=1,(IF('respostes SINDIC'!$AS243=2021,variables!$E$20,IF('respostes SINDIC'!$AS243=2022,variables!$F$20))),0)</f>
        <v>25</v>
      </c>
      <c r="R243" s="16">
        <f>IF('respostes SINDIC'!Q243=1,(IF('respostes SINDIC'!$AS243=2021,variables!$E$21,IF('respostes SINDIC'!$AS243=2022,variables!$F$21))),0)</f>
        <v>0</v>
      </c>
      <c r="S243" s="16">
        <f>IF('respostes SINDIC'!R243=1,(IF('respostes SINDIC'!$AS243=2021,variables!$E$22,IF('respostes SINDIC'!$AS243=2022,variables!$F$22))),0)</f>
        <v>0</v>
      </c>
      <c r="T243" s="11">
        <f>IF('respostes SINDIC'!S243=1,(IF('respostes SINDIC'!$AS243=2021,variables!$E$23,IF('respostes SINDIC'!$AS243=2022,variables!$F$23))),0)</f>
        <v>35</v>
      </c>
      <c r="U243" s="14">
        <f>IF('respostes SINDIC'!T243=1,(IF('respostes SINDIC'!$AS243=2021,variables!$E$24,IF('respostes SINDIC'!$AS243=2022,variables!$F$24))),0)</f>
        <v>25</v>
      </c>
      <c r="V243" s="8">
        <f>IF('respostes SINDIC'!U243=1,(IF('respostes SINDIC'!$AS243=2021,variables!$E$25,IF('respostes SINDIC'!$AS243=2022,variables!$F$25))),0)</f>
        <v>20</v>
      </c>
      <c r="W243" s="8">
        <f>IF('respostes SINDIC'!V243=1,(IF('respostes SINDIC'!$AS243=2021,variables!$E$26,IF('respostes SINDIC'!$AS243=2022,variables!$F$26))),0)</f>
        <v>5</v>
      </c>
      <c r="X243" s="8">
        <f>IF('respostes SINDIC'!W243=1,(IF('respostes SINDIC'!$AS243=2021,variables!$E$27,IF('respostes SINDIC'!$AS243=2022,variables!$F$27))),0)</f>
        <v>10</v>
      </c>
      <c r="Y243" s="11">
        <f>IF('respostes SINDIC'!X243=1,(IF('respostes SINDIC'!$AS243=2021,variables!$E$28,IF('respostes SINDIC'!$AS243=2022,variables!$F$28))),0)</f>
        <v>0</v>
      </c>
      <c r="Z243" s="11">
        <f>IF('respostes SINDIC'!Y243=1,(IF('respostes SINDIC'!$AS243=2021,variables!$E$29,IF('respostes SINDIC'!$AS243=2022,variables!$F$29))),0)</f>
        <v>30</v>
      </c>
      <c r="AA243" s="18">
        <f>IF('respostes SINDIC'!Z243=1,(IF('respostes SINDIC'!$AS243=2021,variables!$E$30,IF('respostes SINDIC'!$AS243=2022,variables!$F$30))),0)</f>
        <v>25</v>
      </c>
      <c r="AB243" s="18">
        <f>IF('respostes SINDIC'!AA243=1,(IF('respostes SINDIC'!$AS243=2021,variables!$E$31,IF('respostes SINDIC'!$AS243=2022,variables!$F$31))),0)</f>
        <v>0</v>
      </c>
      <c r="AC243" s="18">
        <f>IF('respostes SINDIC'!AB243=1,(IF('respostes SINDIC'!$AS243=2021,variables!$E$32,IF('respostes SINDIC'!$AS243=2022,variables!$F$32))),0)</f>
        <v>0</v>
      </c>
      <c r="AD243" s="18">
        <f>IF('respostes SINDIC'!AC243=1,(IF('respostes SINDIC'!$AS243=2021,variables!$E$33,IF('respostes SINDIC'!$AS243=2022,variables!$F$33))),0)</f>
        <v>0</v>
      </c>
      <c r="AE243" s="20">
        <f>IF('respostes SINDIC'!AD243=1,(IF('respostes SINDIC'!$AS243=2021,variables!$E$34,IF('respostes SINDIC'!$AS243=2022,variables!$F$34))),0)</f>
        <v>0</v>
      </c>
      <c r="AF243" s="20">
        <f>IF('respostes SINDIC'!AE243=1,(IF('respostes SINDIC'!$AS243=2021,variables!$E$35,IF('respostes SINDIC'!$AS243=2022,variables!$F$35))),0)</f>
        <v>0</v>
      </c>
      <c r="AG243" s="20">
        <f>IF('respostes SINDIC'!AF243=1,(IF('respostes SINDIC'!$AS243=2021,variables!$E$36,IF('respostes SINDIC'!$AS243=2022,variables!$F$36))),0)</f>
        <v>0</v>
      </c>
      <c r="AH243" s="20">
        <f>IF('respostes SINDIC'!AG243=1,(IF('respostes SINDIC'!$AS243=2021,variables!$E$37,IF('respostes SINDIC'!$AS243=2022,variables!$F$37))),0)</f>
        <v>0</v>
      </c>
      <c r="AI243" s="14">
        <f>IF('respostes SINDIC'!AH243=1,(IF('respostes SINDIC'!$AS243=2021,variables!$E$38,IF('respostes SINDIC'!$AS243=2022,variables!$F$38))),0)</f>
        <v>25</v>
      </c>
      <c r="AJ243" s="20">
        <f>IF('respostes SINDIC'!AI243=1,(IF('respostes SINDIC'!$AS243=2021,variables!$E$39,IF('respostes SINDIC'!$AS243=2022,variables!$F$39))),0)</f>
        <v>0</v>
      </c>
      <c r="AK243" s="14">
        <f>IF('respostes SINDIC'!AJ243=1,(IF('respostes SINDIC'!$AS243=2021,variables!$E$40,IF('respostes SINDIC'!$AS243=2022,variables!$F$40))),0)</f>
        <v>25</v>
      </c>
      <c r="AL243" s="8">
        <f>IF('respostes SINDIC'!AK243=0,(IF('respostes SINDIC'!$AS243=2021,variables!$E$41,IF('respostes SINDIC'!$AS243=2022,variables!$F$41))),0)</f>
        <v>0</v>
      </c>
      <c r="AM243" s="20">
        <f>IF('respostes SINDIC'!AL243=1,(IF('respostes SINDIC'!$AS243=2021,variables!$E$42,IF('respostes SINDIC'!$AS243=2022,variables!$F$42))),0)</f>
        <v>10</v>
      </c>
      <c r="AN243" s="11">
        <f>IF('respostes SINDIC'!AM243=1,(IF('respostes SINDIC'!$AS243=2021,variables!$E$43,IF('respostes SINDIC'!$AS243=2022,variables!$F$43))),0)</f>
        <v>0</v>
      </c>
      <c r="AO243" s="8">
        <f>IF('respostes SINDIC'!AN243=1,(IF('respostes SINDIC'!$AS243=2021,variables!$E$44,IF('respostes SINDIC'!$AS243=2022,variables!$F$44))),0)</f>
        <v>0</v>
      </c>
      <c r="AP243" s="8">
        <f>IF('respostes SINDIC'!AO243=1,(IF('respostes SINDIC'!$AS243=2021,variables!$E$45,IF('respostes SINDIC'!$AS243=2022,variables!$F$45))),0)</f>
        <v>0</v>
      </c>
      <c r="AQ243" s="20">
        <f>IF('respostes SINDIC'!AP243=1,(IF('respostes SINDIC'!$AS243=2021,variables!$E$46,IF('respostes SINDIC'!$AS243=2022,variables!$F$46))),0)</f>
        <v>0</v>
      </c>
      <c r="AT243">
        <v>2021</v>
      </c>
    </row>
    <row r="244" spans="1:46" x14ac:dyDescent="0.3">
      <c r="A244">
        <v>890240003</v>
      </c>
      <c r="B244" t="str">
        <f>VLOOKUP(A244,'ine i comarca'!$A$1:$H$367,6,0)</f>
        <v>Vallès Oriental</v>
      </c>
      <c r="C244" t="s">
        <v>294</v>
      </c>
      <c r="D244" t="s">
        <v>41</v>
      </c>
      <c r="E244" t="s">
        <v>42</v>
      </c>
      <c r="F244" t="s">
        <v>43</v>
      </c>
      <c r="G244" s="8">
        <f>IF('respostes SINDIC'!F244=1,(IF('respostes SINDIC'!$AS244=2021,variables!$E$10,IF('respostes SINDIC'!$AS244=2022,variables!$F$10))),0)</f>
        <v>7.5</v>
      </c>
      <c r="H244" s="8">
        <f>IF('respostes SINDIC'!G244=1,(IF('respostes SINDIC'!$AS244=2021,variables!$E$11,IF('respostes SINDIC'!$AS244=2022,variables!$F$11))),0)</f>
        <v>7.5</v>
      </c>
      <c r="I244" s="14">
        <f>IF('respostes SINDIC'!H244=1,(IF('respostes SINDIC'!$AS244=2021,variables!$E$12,IF('respostes SINDIC'!$AS244=2022,variables!$F$12))),0)</f>
        <v>25</v>
      </c>
      <c r="J244" s="11">
        <f>IF('respostes SINDIC'!I244=1,(IF('respostes SINDIC'!$AS244=2021,variables!$E$13,IF('respostes SINDIC'!$AS244=2022,variables!$F$13))),0)</f>
        <v>2.5</v>
      </c>
      <c r="K244" s="11">
        <f>IF('respostes SINDIC'!J244=1,(IF('respostes SINDIC'!$AS244=2021,variables!$E$14,IF('respostes SINDIC'!$AS244=2022,variables!$F$14))),0)</f>
        <v>0</v>
      </c>
      <c r="L244" s="11">
        <f>IF('respostes SINDIC'!K244=1,(IF('respostes SINDIC'!$AS244=2021,variables!$E$15,IF('respostes SINDIC'!$AS244=2022,variables!$F$15))),0)</f>
        <v>0</v>
      </c>
      <c r="M244" s="11">
        <f>IF('respostes SINDIC'!L244=1,(IF('respostes SINDIC'!$AS244=2021,variables!$E$16,IF('respostes SINDIC'!$AS244=2022,variables!$F$16))),0)</f>
        <v>0</v>
      </c>
      <c r="N244" s="11">
        <f>IF('respostes SINDIC'!M244=1,(IF('respostes SINDIC'!$AS244=2021,variables!$E$17,IF('respostes SINDIC'!$AS244=2022,variables!$F$17))),0)</f>
        <v>0</v>
      </c>
      <c r="O244" s="11">
        <f>IF('respostes SINDIC'!N244="Dintre de termini",(IF('respostes SINDIC'!$AS244=2021,variables!$E$18,IF('respostes SINDIC'!$AS244=2022,variables!$F$18))),0)</f>
        <v>20</v>
      </c>
      <c r="P244" s="16">
        <f>IF('respostes SINDIC'!O244="Null",0,(IF('respostes SINDIC'!$AS244=2021,variables!$E$20,IF('respostes SINDIC'!$AS244=2022,variables!$F$20))))</f>
        <v>25</v>
      </c>
      <c r="Q244" s="16">
        <f>IF('respostes SINDIC'!P244=1,(IF('respostes SINDIC'!$AS244=2021,variables!$E$20,IF('respostes SINDIC'!$AS244=2022,variables!$F$20))),0)</f>
        <v>25</v>
      </c>
      <c r="R244" s="16">
        <f>IF('respostes SINDIC'!Q244=1,(IF('respostes SINDIC'!$AS244=2021,variables!$E$21,IF('respostes SINDIC'!$AS244=2022,variables!$F$21))),0)</f>
        <v>0</v>
      </c>
      <c r="S244" s="16">
        <f>IF('respostes SINDIC'!R244=1,(IF('respostes SINDIC'!$AS244=2021,variables!$E$22,IF('respostes SINDIC'!$AS244=2022,variables!$F$22))),0)</f>
        <v>0</v>
      </c>
      <c r="T244" s="11">
        <f>IF('respostes SINDIC'!S244=1,(IF('respostes SINDIC'!$AS244=2021,variables!$E$23,IF('respostes SINDIC'!$AS244=2022,variables!$F$23))),0)</f>
        <v>35</v>
      </c>
      <c r="U244" s="14">
        <f>IF('respostes SINDIC'!T244=1,(IF('respostes SINDIC'!$AS244=2021,variables!$E$24,IF('respostes SINDIC'!$AS244=2022,variables!$F$24))),0)</f>
        <v>25</v>
      </c>
      <c r="V244" s="8">
        <f>IF('respostes SINDIC'!U244=1,(IF('respostes SINDIC'!$AS244=2021,variables!$E$25,IF('respostes SINDIC'!$AS244=2022,variables!$F$25))),0)</f>
        <v>20</v>
      </c>
      <c r="W244" s="8">
        <f>IF('respostes SINDIC'!V244=1,(IF('respostes SINDIC'!$AS244=2021,variables!$E$26,IF('respostes SINDIC'!$AS244=2022,variables!$F$26))),0)</f>
        <v>5</v>
      </c>
      <c r="X244" s="8">
        <f>IF('respostes SINDIC'!W244=1,(IF('respostes SINDIC'!$AS244=2021,variables!$E$27,IF('respostes SINDIC'!$AS244=2022,variables!$F$27))),0)</f>
        <v>10</v>
      </c>
      <c r="Y244" s="11">
        <f>IF('respostes SINDIC'!X244=1,(IF('respostes SINDIC'!$AS244=2021,variables!$E$28,IF('respostes SINDIC'!$AS244=2022,variables!$F$28))),0)</f>
        <v>0</v>
      </c>
      <c r="Z244" s="11">
        <f>IF('respostes SINDIC'!Y244=1,(IF('respostes SINDIC'!$AS244=2021,variables!$E$29,IF('respostes SINDIC'!$AS244=2022,variables!$F$29))),0)</f>
        <v>30</v>
      </c>
      <c r="AA244" s="18">
        <f>IF('respostes SINDIC'!Z244=1,(IF('respostes SINDIC'!$AS244=2021,variables!$E$30,IF('respostes SINDIC'!$AS244=2022,variables!$F$30))),0)</f>
        <v>25</v>
      </c>
      <c r="AB244" s="18">
        <f>IF('respostes SINDIC'!AA244=1,(IF('respostes SINDIC'!$AS244=2021,variables!$E$31,IF('respostes SINDIC'!$AS244=2022,variables!$F$31))),0)</f>
        <v>0</v>
      </c>
      <c r="AC244" s="18">
        <f>IF('respostes SINDIC'!AB244=1,(IF('respostes SINDIC'!$AS244=2021,variables!$E$32,IF('respostes SINDIC'!$AS244=2022,variables!$F$32))),0)</f>
        <v>0</v>
      </c>
      <c r="AD244" s="18">
        <f>IF('respostes SINDIC'!AC244=1,(IF('respostes SINDIC'!$AS244=2021,variables!$E$33,IF('respostes SINDIC'!$AS244=2022,variables!$F$33))),0)</f>
        <v>0</v>
      </c>
      <c r="AE244" s="20">
        <f>IF('respostes SINDIC'!AD244=1,(IF('respostes SINDIC'!$AS244=2021,variables!$E$34,IF('respostes SINDIC'!$AS244=2022,variables!$F$34))),0)</f>
        <v>0</v>
      </c>
      <c r="AF244" s="20">
        <f>IF('respostes SINDIC'!AE244=1,(IF('respostes SINDIC'!$AS244=2021,variables!$E$35,IF('respostes SINDIC'!$AS244=2022,variables!$F$35))),0)</f>
        <v>20</v>
      </c>
      <c r="AG244" s="20">
        <f>IF('respostes SINDIC'!AF244=1,(IF('respostes SINDIC'!$AS244=2021,variables!$E$36,IF('respostes SINDIC'!$AS244=2022,variables!$F$36))),0)</f>
        <v>0</v>
      </c>
      <c r="AH244" s="20">
        <f>IF('respostes SINDIC'!AG244=1,(IF('respostes SINDIC'!$AS244=2021,variables!$E$37,IF('respostes SINDIC'!$AS244=2022,variables!$F$37))),0)</f>
        <v>0</v>
      </c>
      <c r="AI244" s="14">
        <f>IF('respostes SINDIC'!AH244=1,(IF('respostes SINDIC'!$AS244=2021,variables!$E$38,IF('respostes SINDIC'!$AS244=2022,variables!$F$38))),0)</f>
        <v>25</v>
      </c>
      <c r="AJ244" s="20">
        <f>IF('respostes SINDIC'!AI244=1,(IF('respostes SINDIC'!$AS244=2021,variables!$E$39,IF('respostes SINDIC'!$AS244=2022,variables!$F$39))),0)</f>
        <v>20</v>
      </c>
      <c r="AK244" s="14">
        <f>IF('respostes SINDIC'!AJ244=1,(IF('respostes SINDIC'!$AS244=2021,variables!$E$40,IF('respostes SINDIC'!$AS244=2022,variables!$F$40))),0)</f>
        <v>25</v>
      </c>
      <c r="AL244" s="8">
        <f>IF('respostes SINDIC'!AK244=0,(IF('respostes SINDIC'!$AS244=2021,variables!$E$41,IF('respostes SINDIC'!$AS244=2022,variables!$F$41))),0)</f>
        <v>0</v>
      </c>
      <c r="AM244" s="20">
        <f>IF('respostes SINDIC'!AL244=1,(IF('respostes SINDIC'!$AS244=2021,variables!$E$42,IF('respostes SINDIC'!$AS244=2022,variables!$F$42))),0)</f>
        <v>10</v>
      </c>
      <c r="AN244" s="11">
        <f>IF('respostes SINDIC'!AM244=1,(IF('respostes SINDIC'!$AS244=2021,variables!$E$43,IF('respostes SINDIC'!$AS244=2022,variables!$F$43))),0)</f>
        <v>0</v>
      </c>
      <c r="AO244" s="8">
        <f>IF('respostes SINDIC'!AN244=1,(IF('respostes SINDIC'!$AS244=2021,variables!$E$44,IF('respostes SINDIC'!$AS244=2022,variables!$F$44))),0)</f>
        <v>0</v>
      </c>
      <c r="AP244" s="8">
        <f>IF('respostes SINDIC'!AO244=1,(IF('respostes SINDIC'!$AS244=2021,variables!$E$45,IF('respostes SINDIC'!$AS244=2022,variables!$F$45))),0)</f>
        <v>0</v>
      </c>
      <c r="AQ244" s="20">
        <f>IF('respostes SINDIC'!AP244=1,(IF('respostes SINDIC'!$AS244=2021,variables!$E$46,IF('respostes SINDIC'!$AS244=2022,variables!$F$46))),0)</f>
        <v>0</v>
      </c>
      <c r="AT244">
        <v>2021</v>
      </c>
    </row>
    <row r="245" spans="1:46" x14ac:dyDescent="0.3">
      <c r="A245">
        <v>830730008</v>
      </c>
      <c r="B245" t="e">
        <f>VLOOKUP(A245,'ine i comarca'!$A$1:$H$367,6,0)</f>
        <v>#N/A</v>
      </c>
      <c r="C245" t="s">
        <v>295</v>
      </c>
      <c r="D245" t="s">
        <v>41</v>
      </c>
      <c r="E245" t="s">
        <v>42</v>
      </c>
      <c r="F245" t="s">
        <v>61</v>
      </c>
      <c r="G245" s="8">
        <f>IF('respostes SINDIC'!F245=1,(IF('respostes SINDIC'!$AS245=2021,variables!$E$10,IF('respostes SINDIC'!$AS245=2022,variables!$F$10))),0)</f>
        <v>7.5</v>
      </c>
      <c r="H245" s="8">
        <f>IF('respostes SINDIC'!G245=1,(IF('respostes SINDIC'!$AS245=2021,variables!$E$11,IF('respostes SINDIC'!$AS245=2022,variables!$F$11))),0)</f>
        <v>7.5</v>
      </c>
      <c r="I245" s="14">
        <f>IF('respostes SINDIC'!H245=1,(IF('respostes SINDIC'!$AS245=2021,variables!$E$12,IF('respostes SINDIC'!$AS245=2022,variables!$F$12))),0)</f>
        <v>25</v>
      </c>
      <c r="J245" s="11">
        <f>IF('respostes SINDIC'!I245=1,(IF('respostes SINDIC'!$AS245=2021,variables!$E$13,IF('respostes SINDIC'!$AS245=2022,variables!$F$13))),0)</f>
        <v>2.5</v>
      </c>
      <c r="K245" s="11">
        <f>IF('respostes SINDIC'!J245=1,(IF('respostes SINDIC'!$AS245=2021,variables!$E$14,IF('respostes SINDIC'!$AS245=2022,variables!$F$14))),0)</f>
        <v>2.5</v>
      </c>
      <c r="L245" s="11">
        <f>IF('respostes SINDIC'!K245=1,(IF('respostes SINDIC'!$AS245=2021,variables!$E$15,IF('respostes SINDIC'!$AS245=2022,variables!$F$15))),0)</f>
        <v>0</v>
      </c>
      <c r="M245" s="11">
        <f>IF('respostes SINDIC'!L245=1,(IF('respostes SINDIC'!$AS245=2021,variables!$E$16,IF('respostes SINDIC'!$AS245=2022,variables!$F$16))),0)</f>
        <v>0</v>
      </c>
      <c r="N245" s="11">
        <f>IF('respostes SINDIC'!M245=1,(IF('respostes SINDIC'!$AS245=2021,variables!$E$17,IF('respostes SINDIC'!$AS245=2022,variables!$F$17))),0)</f>
        <v>0</v>
      </c>
      <c r="O245" s="11">
        <f>IF('respostes SINDIC'!N245="Dintre de termini",(IF('respostes SINDIC'!$AS245=2021,variables!$E$18,IF('respostes SINDIC'!$AS245=2022,variables!$F$18))),0)</f>
        <v>0</v>
      </c>
      <c r="P245" s="16">
        <f>IF('respostes SINDIC'!O245="Null",0,(IF('respostes SINDIC'!$AS245=2021,variables!$E$20,IF('respostes SINDIC'!$AS245=2022,variables!$F$20))))</f>
        <v>0</v>
      </c>
      <c r="Q245" s="16">
        <f>IF('respostes SINDIC'!P245=1,(IF('respostes SINDIC'!$AS245=2021,variables!$E$20,IF('respostes SINDIC'!$AS245=2022,variables!$F$20))),0)</f>
        <v>0</v>
      </c>
      <c r="R245" s="16">
        <f>IF('respostes SINDIC'!Q245=1,(IF('respostes SINDIC'!$AS245=2021,variables!$E$21,IF('respostes SINDIC'!$AS245=2022,variables!$F$21))),0)</f>
        <v>0</v>
      </c>
      <c r="S245" s="16">
        <f>IF('respostes SINDIC'!R245=1,(IF('respostes SINDIC'!$AS245=2021,variables!$E$22,IF('respostes SINDIC'!$AS245=2022,variables!$F$22))),0)</f>
        <v>0</v>
      </c>
      <c r="T245" s="11">
        <f>IF('respostes SINDIC'!S245=1,(IF('respostes SINDIC'!$AS245=2021,variables!$E$23,IF('respostes SINDIC'!$AS245=2022,variables!$F$23))),0)</f>
        <v>0</v>
      </c>
      <c r="U245" s="14">
        <f>IF('respostes SINDIC'!T245=1,(IF('respostes SINDIC'!$AS245=2021,variables!$E$24,IF('respostes SINDIC'!$AS245=2022,variables!$F$24))),0)</f>
        <v>0</v>
      </c>
      <c r="V245" s="8">
        <f>IF('respostes SINDIC'!U245=1,(IF('respostes SINDIC'!$AS245=2021,variables!$E$25,IF('respostes SINDIC'!$AS245=2022,variables!$F$25))),0)</f>
        <v>20</v>
      </c>
      <c r="W245" s="8">
        <f>IF('respostes SINDIC'!V245=1,(IF('respostes SINDIC'!$AS245=2021,variables!$E$26,IF('respostes SINDIC'!$AS245=2022,variables!$F$26))),0)</f>
        <v>5</v>
      </c>
      <c r="X245" s="8">
        <f>IF('respostes SINDIC'!W245=1,(IF('respostes SINDIC'!$AS245=2021,variables!$E$27,IF('respostes SINDIC'!$AS245=2022,variables!$F$27))),0)</f>
        <v>10</v>
      </c>
      <c r="Y245" s="11">
        <f>IF('respostes SINDIC'!X245=1,(IF('respostes SINDIC'!$AS245=2021,variables!$E$28,IF('respostes SINDIC'!$AS245=2022,variables!$F$28))),0)</f>
        <v>0</v>
      </c>
      <c r="Z245" s="11">
        <f>IF('respostes SINDIC'!Y245=1,(IF('respostes SINDIC'!$AS245=2021,variables!$E$29,IF('respostes SINDIC'!$AS245=2022,variables!$F$29))),0)</f>
        <v>0</v>
      </c>
      <c r="AA245" s="18">
        <f>IF('respostes SINDIC'!Z245=1,(IF('respostes SINDIC'!$AS245=2021,variables!$E$30,IF('respostes SINDIC'!$AS245=2022,variables!$F$30))),0)</f>
        <v>25</v>
      </c>
      <c r="AB245" s="18">
        <f>IF('respostes SINDIC'!AA245=1,(IF('respostes SINDIC'!$AS245=2021,variables!$E$31,IF('respostes SINDIC'!$AS245=2022,variables!$F$31))),0)</f>
        <v>0</v>
      </c>
      <c r="AC245" s="18">
        <f>IF('respostes SINDIC'!AB245=1,(IF('respostes SINDIC'!$AS245=2021,variables!$E$32,IF('respostes SINDIC'!$AS245=2022,variables!$F$32))),0)</f>
        <v>0</v>
      </c>
      <c r="AD245" s="18">
        <f>IF('respostes SINDIC'!AC245=1,(IF('respostes SINDIC'!$AS245=2021,variables!$E$33,IF('respostes SINDIC'!$AS245=2022,variables!$F$33))),0)</f>
        <v>0</v>
      </c>
      <c r="AE245" s="20">
        <f>IF('respostes SINDIC'!AD245=1,(IF('respostes SINDIC'!$AS245=2021,variables!$E$34,IF('respostes SINDIC'!$AS245=2022,variables!$F$34))),0)</f>
        <v>0</v>
      </c>
      <c r="AF245" s="20">
        <f>IF('respostes SINDIC'!AE245=1,(IF('respostes SINDIC'!$AS245=2021,variables!$E$35,IF('respostes SINDIC'!$AS245=2022,variables!$F$35))),0)</f>
        <v>20</v>
      </c>
      <c r="AG245" s="20">
        <f>IF('respostes SINDIC'!AF245=1,(IF('respostes SINDIC'!$AS245=2021,variables!$E$36,IF('respostes SINDIC'!$AS245=2022,variables!$F$36))),0)</f>
        <v>0</v>
      </c>
      <c r="AH245" s="20">
        <f>IF('respostes SINDIC'!AG245=1,(IF('respostes SINDIC'!$AS245=2021,variables!$E$37,IF('respostes SINDIC'!$AS245=2022,variables!$F$37))),0)</f>
        <v>10</v>
      </c>
      <c r="AI245" s="14">
        <f>IF('respostes SINDIC'!AH245=1,(IF('respostes SINDIC'!$AS245=2021,variables!$E$38,IF('respostes SINDIC'!$AS245=2022,variables!$F$38))),0)</f>
        <v>25</v>
      </c>
      <c r="AJ245" s="20">
        <f>IF('respostes SINDIC'!AI245=1,(IF('respostes SINDIC'!$AS245=2021,variables!$E$39,IF('respostes SINDIC'!$AS245=2022,variables!$F$39))),0)</f>
        <v>20</v>
      </c>
      <c r="AK245" s="14">
        <f>IF('respostes SINDIC'!AJ245=1,(IF('respostes SINDIC'!$AS245=2021,variables!$E$40,IF('respostes SINDIC'!$AS245=2022,variables!$F$40))),0)</f>
        <v>0</v>
      </c>
      <c r="AL245" s="8">
        <f>IF('respostes SINDIC'!AK245=0,(IF('respostes SINDIC'!$AS245=2021,variables!$E$41,IF('respostes SINDIC'!$AS245=2022,variables!$F$41))),0)</f>
        <v>20</v>
      </c>
      <c r="AM245" s="20">
        <f>IF('respostes SINDIC'!AL245=1,(IF('respostes SINDIC'!$AS245=2021,variables!$E$42,IF('respostes SINDIC'!$AS245=2022,variables!$F$42))),0)</f>
        <v>0</v>
      </c>
      <c r="AN245" s="11">
        <f>IF('respostes SINDIC'!AM245=1,(IF('respostes SINDIC'!$AS245=2021,variables!$E$43,IF('respostes SINDIC'!$AS245=2022,variables!$F$43))),0)</f>
        <v>0</v>
      </c>
      <c r="AO245" s="8">
        <f>IF('respostes SINDIC'!AN245=1,(IF('respostes SINDIC'!$AS245=2021,variables!$E$44,IF('respostes SINDIC'!$AS245=2022,variables!$F$44))),0)</f>
        <v>10</v>
      </c>
      <c r="AP245" s="8">
        <f>IF('respostes SINDIC'!AO245=1,(IF('respostes SINDIC'!$AS245=2021,variables!$E$45,IF('respostes SINDIC'!$AS245=2022,variables!$F$45))),0)</f>
        <v>20</v>
      </c>
      <c r="AQ245" s="20">
        <f>IF('respostes SINDIC'!AP245=1,(IF('respostes SINDIC'!$AS245=2021,variables!$E$46,IF('respostes SINDIC'!$AS245=2022,variables!$F$46))),0)</f>
        <v>0</v>
      </c>
      <c r="AT245">
        <v>2021</v>
      </c>
    </row>
    <row r="246" spans="1:46" x14ac:dyDescent="0.3">
      <c r="A246">
        <v>821400000</v>
      </c>
      <c r="B246" t="str">
        <f>VLOOKUP(A246,'ine i comarca'!$A$1:$H$367,6,0)</f>
        <v>Maresme</v>
      </c>
      <c r="C246" t="s">
        <v>296</v>
      </c>
      <c r="D246" t="s">
        <v>41</v>
      </c>
      <c r="E246" t="s">
        <v>42</v>
      </c>
      <c r="F246" t="s">
        <v>43</v>
      </c>
      <c r="G246" s="8">
        <f>IF('respostes SINDIC'!F246=1,(IF('respostes SINDIC'!$AS246=2021,variables!$E$10,IF('respostes SINDIC'!$AS246=2022,variables!$F$10))),0)</f>
        <v>7.5</v>
      </c>
      <c r="H246" s="8">
        <f>IF('respostes SINDIC'!G246=1,(IF('respostes SINDIC'!$AS246=2021,variables!$E$11,IF('respostes SINDIC'!$AS246=2022,variables!$F$11))),0)</f>
        <v>0</v>
      </c>
      <c r="I246" s="14">
        <f>IF('respostes SINDIC'!H246=1,(IF('respostes SINDIC'!$AS246=2021,variables!$E$12,IF('respostes SINDIC'!$AS246=2022,variables!$F$12))),0)</f>
        <v>25</v>
      </c>
      <c r="J246" s="11">
        <f>IF('respostes SINDIC'!I246=1,(IF('respostes SINDIC'!$AS246=2021,variables!$E$13,IF('respostes SINDIC'!$AS246=2022,variables!$F$13))),0)</f>
        <v>2.5</v>
      </c>
      <c r="K246" s="11">
        <f>IF('respostes SINDIC'!J246=1,(IF('respostes SINDIC'!$AS246=2021,variables!$E$14,IF('respostes SINDIC'!$AS246=2022,variables!$F$14))),0)</f>
        <v>0</v>
      </c>
      <c r="L246" s="11">
        <f>IF('respostes SINDIC'!K246=1,(IF('respostes SINDIC'!$AS246=2021,variables!$E$15,IF('respostes SINDIC'!$AS246=2022,variables!$F$15))),0)</f>
        <v>0</v>
      </c>
      <c r="M246" s="11">
        <f>IF('respostes SINDIC'!L246=1,(IF('respostes SINDIC'!$AS246=2021,variables!$E$16,IF('respostes SINDIC'!$AS246=2022,variables!$F$16))),0)</f>
        <v>0</v>
      </c>
      <c r="N246" s="11">
        <f>IF('respostes SINDIC'!M246=1,(IF('respostes SINDIC'!$AS246=2021,variables!$E$17,IF('respostes SINDIC'!$AS246=2022,variables!$F$17))),0)</f>
        <v>0</v>
      </c>
      <c r="O246" s="11">
        <f>IF('respostes SINDIC'!N246="Dintre de termini",(IF('respostes SINDIC'!$AS246=2021,variables!$E$18,IF('respostes SINDIC'!$AS246=2022,variables!$F$18))),0)</f>
        <v>0</v>
      </c>
      <c r="P246" s="16">
        <f>IF('respostes SINDIC'!O246="Null",0,(IF('respostes SINDIC'!$AS246=2021,variables!$E$20,IF('respostes SINDIC'!$AS246=2022,variables!$F$20))))</f>
        <v>25</v>
      </c>
      <c r="Q246" s="16">
        <f>IF('respostes SINDIC'!P246=1,(IF('respostes SINDIC'!$AS246=2021,variables!$E$20,IF('respostes SINDIC'!$AS246=2022,variables!$F$20))),0)</f>
        <v>25</v>
      </c>
      <c r="R246" s="16">
        <f>IF('respostes SINDIC'!Q246=1,(IF('respostes SINDIC'!$AS246=2021,variables!$E$21,IF('respostes SINDIC'!$AS246=2022,variables!$F$21))),0)</f>
        <v>0</v>
      </c>
      <c r="S246" s="16">
        <f>IF('respostes SINDIC'!R246=1,(IF('respostes SINDIC'!$AS246=2021,variables!$E$22,IF('respostes SINDIC'!$AS246=2022,variables!$F$22))),0)</f>
        <v>0</v>
      </c>
      <c r="T246" s="11">
        <f>IF('respostes SINDIC'!S246=1,(IF('respostes SINDIC'!$AS246=2021,variables!$E$23,IF('respostes SINDIC'!$AS246=2022,variables!$F$23))),0)</f>
        <v>35</v>
      </c>
      <c r="U246" s="14">
        <f>IF('respostes SINDIC'!T246=1,(IF('respostes SINDIC'!$AS246=2021,variables!$E$24,IF('respostes SINDIC'!$AS246=2022,variables!$F$24))),0)</f>
        <v>25</v>
      </c>
      <c r="V246" s="8">
        <f>IF('respostes SINDIC'!U246=1,(IF('respostes SINDIC'!$AS246=2021,variables!$E$25,IF('respostes SINDIC'!$AS246=2022,variables!$F$25))),0)</f>
        <v>20</v>
      </c>
      <c r="W246" s="8">
        <f>IF('respostes SINDIC'!V246=1,(IF('respostes SINDIC'!$AS246=2021,variables!$E$26,IF('respostes SINDIC'!$AS246=2022,variables!$F$26))),0)</f>
        <v>5</v>
      </c>
      <c r="X246" s="8">
        <f>IF('respostes SINDIC'!W246=1,(IF('respostes SINDIC'!$AS246=2021,variables!$E$27,IF('respostes SINDIC'!$AS246=2022,variables!$F$27))),0)</f>
        <v>10</v>
      </c>
      <c r="Y246" s="11">
        <f>IF('respostes SINDIC'!X246=1,(IF('respostes SINDIC'!$AS246=2021,variables!$E$28,IF('respostes SINDIC'!$AS246=2022,variables!$F$28))),0)</f>
        <v>0</v>
      </c>
      <c r="Z246" s="11">
        <f>IF('respostes SINDIC'!Y246=1,(IF('respostes SINDIC'!$AS246=2021,variables!$E$29,IF('respostes SINDIC'!$AS246=2022,variables!$F$29))),0)</f>
        <v>30</v>
      </c>
      <c r="AA246" s="18">
        <f>IF('respostes SINDIC'!Z246=1,(IF('respostes SINDIC'!$AS246=2021,variables!$E$30,IF('respostes SINDIC'!$AS246=2022,variables!$F$30))),0)</f>
        <v>25</v>
      </c>
      <c r="AB246" s="18">
        <f>IF('respostes SINDIC'!AA246=1,(IF('respostes SINDIC'!$AS246=2021,variables!$E$31,IF('respostes SINDIC'!$AS246=2022,variables!$F$31))),0)</f>
        <v>0</v>
      </c>
      <c r="AC246" s="18">
        <f>IF('respostes SINDIC'!AB246=1,(IF('respostes SINDIC'!$AS246=2021,variables!$E$32,IF('respostes SINDIC'!$AS246=2022,variables!$F$32))),0)</f>
        <v>25</v>
      </c>
      <c r="AD246" s="18">
        <f>IF('respostes SINDIC'!AC246=1,(IF('respostes SINDIC'!$AS246=2021,variables!$E$33,IF('respostes SINDIC'!$AS246=2022,variables!$F$33))),0)</f>
        <v>0</v>
      </c>
      <c r="AE246" s="20">
        <f>IF('respostes SINDIC'!AD246=1,(IF('respostes SINDIC'!$AS246=2021,variables!$E$34,IF('respostes SINDIC'!$AS246=2022,variables!$F$34))),0)</f>
        <v>0</v>
      </c>
      <c r="AF246" s="20">
        <f>IF('respostes SINDIC'!AE246=1,(IF('respostes SINDIC'!$AS246=2021,variables!$E$35,IF('respostes SINDIC'!$AS246=2022,variables!$F$35))),0)</f>
        <v>0</v>
      </c>
      <c r="AG246" s="20">
        <f>IF('respostes SINDIC'!AF246=1,(IF('respostes SINDIC'!$AS246=2021,variables!$E$36,IF('respostes SINDIC'!$AS246=2022,variables!$F$36))),0)</f>
        <v>0</v>
      </c>
      <c r="AH246" s="20">
        <f>IF('respostes SINDIC'!AG246=1,(IF('respostes SINDIC'!$AS246=2021,variables!$E$37,IF('respostes SINDIC'!$AS246=2022,variables!$F$37))),0)</f>
        <v>0</v>
      </c>
      <c r="AI246" s="14">
        <f>IF('respostes SINDIC'!AH246=1,(IF('respostes SINDIC'!$AS246=2021,variables!$E$38,IF('respostes SINDIC'!$AS246=2022,variables!$F$38))),0)</f>
        <v>25</v>
      </c>
      <c r="AJ246" s="20">
        <f>IF('respostes SINDIC'!AI246=1,(IF('respostes SINDIC'!$AS246=2021,variables!$E$39,IF('respostes SINDIC'!$AS246=2022,variables!$F$39))),0)</f>
        <v>0</v>
      </c>
      <c r="AK246" s="14">
        <f>IF('respostes SINDIC'!AJ246=1,(IF('respostes SINDIC'!$AS246=2021,variables!$E$40,IF('respostes SINDIC'!$AS246=2022,variables!$F$40))),0)</f>
        <v>25</v>
      </c>
      <c r="AL246" s="8">
        <f>IF('respostes SINDIC'!AK246=0,(IF('respostes SINDIC'!$AS246=2021,variables!$E$41,IF('respostes SINDIC'!$AS246=2022,variables!$F$41))),0)</f>
        <v>0</v>
      </c>
      <c r="AM246" s="20">
        <f>IF('respostes SINDIC'!AL246=1,(IF('respostes SINDIC'!$AS246=2021,variables!$E$42,IF('respostes SINDIC'!$AS246=2022,variables!$F$42))),0)</f>
        <v>10</v>
      </c>
      <c r="AN246" s="11">
        <f>IF('respostes SINDIC'!AM246=1,(IF('respostes SINDIC'!$AS246=2021,variables!$E$43,IF('respostes SINDIC'!$AS246=2022,variables!$F$43))),0)</f>
        <v>0</v>
      </c>
      <c r="AO246" s="8">
        <f>IF('respostes SINDIC'!AN246=1,(IF('respostes SINDIC'!$AS246=2021,variables!$E$44,IF('respostes SINDIC'!$AS246=2022,variables!$F$44))),0)</f>
        <v>0</v>
      </c>
      <c r="AP246" s="8">
        <f>IF('respostes SINDIC'!AO246=1,(IF('respostes SINDIC'!$AS246=2021,variables!$E$45,IF('respostes SINDIC'!$AS246=2022,variables!$F$45))),0)</f>
        <v>0</v>
      </c>
      <c r="AQ246" s="20">
        <f>IF('respostes SINDIC'!AP246=1,(IF('respostes SINDIC'!$AS246=2021,variables!$E$46,IF('respostes SINDIC'!$AS246=2022,variables!$F$46))),0)</f>
        <v>0</v>
      </c>
      <c r="AT246">
        <v>2021</v>
      </c>
    </row>
    <row r="247" spans="1:46" x14ac:dyDescent="0.3">
      <c r="A247">
        <v>821910007</v>
      </c>
      <c r="B247" t="str">
        <f>VLOOKUP(A247,'ine i comarca'!$A$1:$H$367,6,0)</f>
        <v>Maresme</v>
      </c>
      <c r="C247" t="s">
        <v>297</v>
      </c>
      <c r="D247" t="s">
        <v>41</v>
      </c>
      <c r="E247" t="s">
        <v>42</v>
      </c>
      <c r="F247" t="s">
        <v>68</v>
      </c>
      <c r="G247" s="8">
        <f>IF('respostes SINDIC'!F247=1,(IF('respostes SINDIC'!$AS247=2021,variables!$E$10,IF('respostes SINDIC'!$AS247=2022,variables!$F$10))),0)</f>
        <v>7.5</v>
      </c>
      <c r="H247" s="8">
        <f>IF('respostes SINDIC'!G247=1,(IF('respostes SINDIC'!$AS247=2021,variables!$E$11,IF('respostes SINDIC'!$AS247=2022,variables!$F$11))),0)</f>
        <v>7.5</v>
      </c>
      <c r="I247" s="14">
        <f>IF('respostes SINDIC'!H247=1,(IF('respostes SINDIC'!$AS247=2021,variables!$E$12,IF('respostes SINDIC'!$AS247=2022,variables!$F$12))),0)</f>
        <v>25</v>
      </c>
      <c r="J247" s="11">
        <f>IF('respostes SINDIC'!I247=1,(IF('respostes SINDIC'!$AS247=2021,variables!$E$13,IF('respostes SINDIC'!$AS247=2022,variables!$F$13))),0)</f>
        <v>2.5</v>
      </c>
      <c r="K247" s="11">
        <f>IF('respostes SINDIC'!J247=1,(IF('respostes SINDIC'!$AS247=2021,variables!$E$14,IF('respostes SINDIC'!$AS247=2022,variables!$F$14))),0)</f>
        <v>0</v>
      </c>
      <c r="L247" s="11">
        <f>IF('respostes SINDIC'!K247=1,(IF('respostes SINDIC'!$AS247=2021,variables!$E$15,IF('respostes SINDIC'!$AS247=2022,variables!$F$15))),0)</f>
        <v>0</v>
      </c>
      <c r="M247" s="11">
        <f>IF('respostes SINDIC'!L247=1,(IF('respostes SINDIC'!$AS247=2021,variables!$E$16,IF('respostes SINDIC'!$AS247=2022,variables!$F$16))),0)</f>
        <v>0</v>
      </c>
      <c r="N247" s="11">
        <f>IF('respostes SINDIC'!M247=1,(IF('respostes SINDIC'!$AS247=2021,variables!$E$17,IF('respostes SINDIC'!$AS247=2022,variables!$F$17))),0)</f>
        <v>0</v>
      </c>
      <c r="O247" s="11">
        <f>IF('respostes SINDIC'!N247="Dintre de termini",(IF('respostes SINDIC'!$AS247=2021,variables!$E$18,IF('respostes SINDIC'!$AS247=2022,variables!$F$18))),0)</f>
        <v>0</v>
      </c>
      <c r="P247" s="16">
        <f>IF('respostes SINDIC'!O247="Null",0,(IF('respostes SINDIC'!$AS247=2021,variables!$E$20,IF('respostes SINDIC'!$AS247=2022,variables!$F$20))))</f>
        <v>25</v>
      </c>
      <c r="Q247" s="16">
        <f>IF('respostes SINDIC'!P247=1,(IF('respostes SINDIC'!$AS247=2021,variables!$E$20,IF('respostes SINDIC'!$AS247=2022,variables!$F$20))),0)</f>
        <v>25</v>
      </c>
      <c r="R247" s="16">
        <f>IF('respostes SINDIC'!Q247=1,(IF('respostes SINDIC'!$AS247=2021,variables!$E$21,IF('respostes SINDIC'!$AS247=2022,variables!$F$21))),0)</f>
        <v>0</v>
      </c>
      <c r="S247" s="16">
        <f>IF('respostes SINDIC'!R247=1,(IF('respostes SINDIC'!$AS247=2021,variables!$E$22,IF('respostes SINDIC'!$AS247=2022,variables!$F$22))),0)</f>
        <v>0</v>
      </c>
      <c r="T247" s="11">
        <f>IF('respostes SINDIC'!S247=1,(IF('respostes SINDIC'!$AS247=2021,variables!$E$23,IF('respostes SINDIC'!$AS247=2022,variables!$F$23))),0)</f>
        <v>35</v>
      </c>
      <c r="U247" s="14">
        <f>IF('respostes SINDIC'!T247=1,(IF('respostes SINDIC'!$AS247=2021,variables!$E$24,IF('respostes SINDIC'!$AS247=2022,variables!$F$24))),0)</f>
        <v>25</v>
      </c>
      <c r="V247" s="8">
        <f>IF('respostes SINDIC'!U247=1,(IF('respostes SINDIC'!$AS247=2021,variables!$E$25,IF('respostes SINDIC'!$AS247=2022,variables!$F$25))),0)</f>
        <v>20</v>
      </c>
      <c r="W247" s="8">
        <f>IF('respostes SINDIC'!V247=1,(IF('respostes SINDIC'!$AS247=2021,variables!$E$26,IF('respostes SINDIC'!$AS247=2022,variables!$F$26))),0)</f>
        <v>5</v>
      </c>
      <c r="X247" s="8">
        <f>IF('respostes SINDIC'!W247=1,(IF('respostes SINDIC'!$AS247=2021,variables!$E$27,IF('respostes SINDIC'!$AS247=2022,variables!$F$27))),0)</f>
        <v>10</v>
      </c>
      <c r="Y247" s="11">
        <f>IF('respostes SINDIC'!X247=1,(IF('respostes SINDIC'!$AS247=2021,variables!$E$28,IF('respostes SINDIC'!$AS247=2022,variables!$F$28))),0)</f>
        <v>0</v>
      </c>
      <c r="Z247" s="11">
        <f>IF('respostes SINDIC'!Y247=1,(IF('respostes SINDIC'!$AS247=2021,variables!$E$29,IF('respostes SINDIC'!$AS247=2022,variables!$F$29))),0)</f>
        <v>30</v>
      </c>
      <c r="AA247" s="18">
        <f>IF('respostes SINDIC'!Z247=1,(IF('respostes SINDIC'!$AS247=2021,variables!$E$30,IF('respostes SINDIC'!$AS247=2022,variables!$F$30))),0)</f>
        <v>0</v>
      </c>
      <c r="AB247" s="18">
        <f>IF('respostes SINDIC'!AA247=1,(IF('respostes SINDIC'!$AS247=2021,variables!$E$31,IF('respostes SINDIC'!$AS247=2022,variables!$F$31))),0)</f>
        <v>25</v>
      </c>
      <c r="AC247" s="18">
        <f>IF('respostes SINDIC'!AB247=1,(IF('respostes SINDIC'!$AS247=2021,variables!$E$32,IF('respostes SINDIC'!$AS247=2022,variables!$F$32))),0)</f>
        <v>25</v>
      </c>
      <c r="AD247" s="18">
        <f>IF('respostes SINDIC'!AC247=1,(IF('respostes SINDIC'!$AS247=2021,variables!$E$33,IF('respostes SINDIC'!$AS247=2022,variables!$F$33))),0)</f>
        <v>0</v>
      </c>
      <c r="AE247" s="20">
        <f>IF('respostes SINDIC'!AD247=1,(IF('respostes SINDIC'!$AS247=2021,variables!$E$34,IF('respostes SINDIC'!$AS247=2022,variables!$F$34))),0)</f>
        <v>0</v>
      </c>
      <c r="AF247" s="20">
        <f>IF('respostes SINDIC'!AE247=1,(IF('respostes SINDIC'!$AS247=2021,variables!$E$35,IF('respostes SINDIC'!$AS247=2022,variables!$F$35))),0)</f>
        <v>0</v>
      </c>
      <c r="AG247" s="20">
        <f>IF('respostes SINDIC'!AF247=1,(IF('respostes SINDIC'!$AS247=2021,variables!$E$36,IF('respostes SINDIC'!$AS247=2022,variables!$F$36))),0)</f>
        <v>0</v>
      </c>
      <c r="AH247" s="20">
        <f>IF('respostes SINDIC'!AG247=1,(IF('respostes SINDIC'!$AS247=2021,variables!$E$37,IF('respostes SINDIC'!$AS247=2022,variables!$F$37))),0)</f>
        <v>0</v>
      </c>
      <c r="AI247" s="14">
        <f>IF('respostes SINDIC'!AH247=1,(IF('respostes SINDIC'!$AS247=2021,variables!$E$38,IF('respostes SINDIC'!$AS247=2022,variables!$F$38))),0)</f>
        <v>25</v>
      </c>
      <c r="AJ247" s="20">
        <f>IF('respostes SINDIC'!AI247=1,(IF('respostes SINDIC'!$AS247=2021,variables!$E$39,IF('respostes SINDIC'!$AS247=2022,variables!$F$39))),0)</f>
        <v>20</v>
      </c>
      <c r="AK247" s="14">
        <f>IF('respostes SINDIC'!AJ247=1,(IF('respostes SINDIC'!$AS247=2021,variables!$E$40,IF('respostes SINDIC'!$AS247=2022,variables!$F$40))),0)</f>
        <v>25</v>
      </c>
      <c r="AL247" s="8">
        <f>IF('respostes SINDIC'!AK247=0,(IF('respostes SINDIC'!$AS247=2021,variables!$E$41,IF('respostes SINDIC'!$AS247=2022,variables!$F$41))),0)</f>
        <v>0</v>
      </c>
      <c r="AM247" s="20">
        <f>IF('respostes SINDIC'!AL247=1,(IF('respostes SINDIC'!$AS247=2021,variables!$E$42,IF('respostes SINDIC'!$AS247=2022,variables!$F$42))),0)</f>
        <v>10</v>
      </c>
      <c r="AN247" s="11">
        <f>IF('respostes SINDIC'!AM247=1,(IF('respostes SINDIC'!$AS247=2021,variables!$E$43,IF('respostes SINDIC'!$AS247=2022,variables!$F$43))),0)</f>
        <v>0</v>
      </c>
      <c r="AO247" s="8">
        <f>IF('respostes SINDIC'!AN247=1,(IF('respostes SINDIC'!$AS247=2021,variables!$E$44,IF('respostes SINDIC'!$AS247=2022,variables!$F$44))),0)</f>
        <v>10</v>
      </c>
      <c r="AP247" s="8">
        <f>IF('respostes SINDIC'!AO247=1,(IF('respostes SINDIC'!$AS247=2021,variables!$E$45,IF('respostes SINDIC'!$AS247=2022,variables!$F$45))),0)</f>
        <v>20</v>
      </c>
      <c r="AQ247" s="20">
        <f>IF('respostes SINDIC'!AP247=1,(IF('respostes SINDIC'!$AS247=2021,variables!$E$46,IF('respostes SINDIC'!$AS247=2022,variables!$F$46))),0)</f>
        <v>0</v>
      </c>
      <c r="AT247">
        <v>2021</v>
      </c>
    </row>
    <row r="248" spans="1:46" x14ac:dyDescent="0.3">
      <c r="A248">
        <v>830410007</v>
      </c>
      <c r="B248" t="str">
        <f>VLOOKUP(A248,'ine i comarca'!$A$1:$H$367,6,0)</f>
        <v>Alt Penedès</v>
      </c>
      <c r="C248" t="s">
        <v>298</v>
      </c>
      <c r="D248" t="s">
        <v>41</v>
      </c>
      <c r="E248" t="s">
        <v>42</v>
      </c>
      <c r="F248" t="s">
        <v>48</v>
      </c>
      <c r="G248" s="8">
        <f>IF('respostes SINDIC'!F248=1,(IF('respostes SINDIC'!$AS248=2021,variables!$E$10,IF('respostes SINDIC'!$AS248=2022,variables!$F$10))),0)</f>
        <v>7.5</v>
      </c>
      <c r="H248" s="8">
        <f>IF('respostes SINDIC'!G248=1,(IF('respostes SINDIC'!$AS248=2021,variables!$E$11,IF('respostes SINDIC'!$AS248=2022,variables!$F$11))),0)</f>
        <v>7.5</v>
      </c>
      <c r="I248" s="14">
        <f>IF('respostes SINDIC'!H248=1,(IF('respostes SINDIC'!$AS248=2021,variables!$E$12,IF('respostes SINDIC'!$AS248=2022,variables!$F$12))),0)</f>
        <v>25</v>
      </c>
      <c r="J248" s="11">
        <f>IF('respostes SINDIC'!I248=1,(IF('respostes SINDIC'!$AS248=2021,variables!$E$13,IF('respostes SINDIC'!$AS248=2022,variables!$F$13))),0)</f>
        <v>2.5</v>
      </c>
      <c r="K248" s="11">
        <f>IF('respostes SINDIC'!J248=1,(IF('respostes SINDIC'!$AS248=2021,variables!$E$14,IF('respostes SINDIC'!$AS248=2022,variables!$F$14))),0)</f>
        <v>0</v>
      </c>
      <c r="L248" s="11">
        <f>IF('respostes SINDIC'!K248=1,(IF('respostes SINDIC'!$AS248=2021,variables!$E$15,IF('respostes SINDIC'!$AS248=2022,variables!$F$15))),0)</f>
        <v>0</v>
      </c>
      <c r="M248" s="11">
        <f>IF('respostes SINDIC'!L248=1,(IF('respostes SINDIC'!$AS248=2021,variables!$E$16,IF('respostes SINDIC'!$AS248=2022,variables!$F$16))),0)</f>
        <v>0</v>
      </c>
      <c r="N248" s="11">
        <f>IF('respostes SINDIC'!M248=1,(IF('respostes SINDIC'!$AS248=2021,variables!$E$17,IF('respostes SINDIC'!$AS248=2022,variables!$F$17))),0)</f>
        <v>0</v>
      </c>
      <c r="O248" s="11">
        <f>IF('respostes SINDIC'!N248="Dintre de termini",(IF('respostes SINDIC'!$AS248=2021,variables!$E$18,IF('respostes SINDIC'!$AS248=2022,variables!$F$18))),0)</f>
        <v>20</v>
      </c>
      <c r="P248" s="16">
        <f>IF('respostes SINDIC'!O248="Null",0,(IF('respostes SINDIC'!$AS248=2021,variables!$E$20,IF('respostes SINDIC'!$AS248=2022,variables!$F$20))))</f>
        <v>25</v>
      </c>
      <c r="Q248" s="16">
        <f>IF('respostes SINDIC'!P248=1,(IF('respostes SINDIC'!$AS248=2021,variables!$E$20,IF('respostes SINDIC'!$AS248=2022,variables!$F$20))),0)</f>
        <v>25</v>
      </c>
      <c r="R248" s="16">
        <f>IF('respostes SINDIC'!Q248=1,(IF('respostes SINDIC'!$AS248=2021,variables!$E$21,IF('respostes SINDIC'!$AS248=2022,variables!$F$21))),0)</f>
        <v>0</v>
      </c>
      <c r="S248" s="16">
        <f>IF('respostes SINDIC'!R248=1,(IF('respostes SINDIC'!$AS248=2021,variables!$E$22,IF('respostes SINDIC'!$AS248=2022,variables!$F$22))),0)</f>
        <v>0</v>
      </c>
      <c r="T248" s="11">
        <f>IF('respostes SINDIC'!S248=1,(IF('respostes SINDIC'!$AS248=2021,variables!$E$23,IF('respostes SINDIC'!$AS248=2022,variables!$F$23))),0)</f>
        <v>35</v>
      </c>
      <c r="U248" s="14">
        <f>IF('respostes SINDIC'!T248=1,(IF('respostes SINDIC'!$AS248=2021,variables!$E$24,IF('respostes SINDIC'!$AS248=2022,variables!$F$24))),0)</f>
        <v>25</v>
      </c>
      <c r="V248" s="8">
        <f>IF('respostes SINDIC'!U248=1,(IF('respostes SINDIC'!$AS248=2021,variables!$E$25,IF('respostes SINDIC'!$AS248=2022,variables!$F$25))),0)</f>
        <v>0</v>
      </c>
      <c r="W248" s="8">
        <f>IF('respostes SINDIC'!V248=1,(IF('respostes SINDIC'!$AS248=2021,variables!$E$26,IF('respostes SINDIC'!$AS248=2022,variables!$F$26))),0)</f>
        <v>5</v>
      </c>
      <c r="X248" s="8">
        <f>IF('respostes SINDIC'!W248=1,(IF('respostes SINDIC'!$AS248=2021,variables!$E$27,IF('respostes SINDIC'!$AS248=2022,variables!$F$27))),0)</f>
        <v>10</v>
      </c>
      <c r="Y248" s="11">
        <f>IF('respostes SINDIC'!X248=1,(IF('respostes SINDIC'!$AS248=2021,variables!$E$28,IF('respostes SINDIC'!$AS248=2022,variables!$F$28))),0)</f>
        <v>0</v>
      </c>
      <c r="Z248" s="11">
        <f>IF('respostes SINDIC'!Y248=1,(IF('respostes SINDIC'!$AS248=2021,variables!$E$29,IF('respostes SINDIC'!$AS248=2022,variables!$F$29))),0)</f>
        <v>30</v>
      </c>
      <c r="AA248" s="18">
        <f>IF('respostes SINDIC'!Z248=1,(IF('respostes SINDIC'!$AS248=2021,variables!$E$30,IF('respostes SINDIC'!$AS248=2022,variables!$F$30))),0)</f>
        <v>25</v>
      </c>
      <c r="AB248" s="18">
        <f>IF('respostes SINDIC'!AA248=1,(IF('respostes SINDIC'!$AS248=2021,variables!$E$31,IF('respostes SINDIC'!$AS248=2022,variables!$F$31))),0)</f>
        <v>0</v>
      </c>
      <c r="AC248" s="18">
        <f>IF('respostes SINDIC'!AB248=1,(IF('respostes SINDIC'!$AS248=2021,variables!$E$32,IF('respostes SINDIC'!$AS248=2022,variables!$F$32))),0)</f>
        <v>25</v>
      </c>
      <c r="AD248" s="18">
        <f>IF('respostes SINDIC'!AC248=1,(IF('respostes SINDIC'!$AS248=2021,variables!$E$33,IF('respostes SINDIC'!$AS248=2022,variables!$F$33))),0)</f>
        <v>0</v>
      </c>
      <c r="AE248" s="20">
        <f>IF('respostes SINDIC'!AD248=1,(IF('respostes SINDIC'!$AS248=2021,variables!$E$34,IF('respostes SINDIC'!$AS248=2022,variables!$F$34))),0)</f>
        <v>0</v>
      </c>
      <c r="AF248" s="20">
        <f>IF('respostes SINDIC'!AE248=1,(IF('respostes SINDIC'!$AS248=2021,variables!$E$35,IF('respostes SINDIC'!$AS248=2022,variables!$F$35))),0)</f>
        <v>0</v>
      </c>
      <c r="AG248" s="20">
        <f>IF('respostes SINDIC'!AF248=1,(IF('respostes SINDIC'!$AS248=2021,variables!$E$36,IF('respostes SINDIC'!$AS248=2022,variables!$F$36))),0)</f>
        <v>0</v>
      </c>
      <c r="AH248" s="20">
        <f>IF('respostes SINDIC'!AG248=1,(IF('respostes SINDIC'!$AS248=2021,variables!$E$37,IF('respostes SINDIC'!$AS248=2022,variables!$F$37))),0)</f>
        <v>0</v>
      </c>
      <c r="AI248" s="14">
        <f>IF('respostes SINDIC'!AH248=1,(IF('respostes SINDIC'!$AS248=2021,variables!$E$38,IF('respostes SINDIC'!$AS248=2022,variables!$F$38))),0)</f>
        <v>25</v>
      </c>
      <c r="AJ248" s="20">
        <f>IF('respostes SINDIC'!AI248=1,(IF('respostes SINDIC'!$AS248=2021,variables!$E$39,IF('respostes SINDIC'!$AS248=2022,variables!$F$39))),0)</f>
        <v>0</v>
      </c>
      <c r="AK248" s="14">
        <f>IF('respostes SINDIC'!AJ248=1,(IF('respostes SINDIC'!$AS248=2021,variables!$E$40,IF('respostes SINDIC'!$AS248=2022,variables!$F$40))),0)</f>
        <v>25</v>
      </c>
      <c r="AL248" s="8">
        <f>IF('respostes SINDIC'!AK248=0,(IF('respostes SINDIC'!$AS248=2021,variables!$E$41,IF('respostes SINDIC'!$AS248=2022,variables!$F$41))),0)</f>
        <v>20</v>
      </c>
      <c r="AM248" s="20">
        <f>IF('respostes SINDIC'!AL248=1,(IF('respostes SINDIC'!$AS248=2021,variables!$E$42,IF('respostes SINDIC'!$AS248=2022,variables!$F$42))),0)</f>
        <v>10</v>
      </c>
      <c r="AN248" s="11">
        <f>IF('respostes SINDIC'!AM248=1,(IF('respostes SINDIC'!$AS248=2021,variables!$E$43,IF('respostes SINDIC'!$AS248=2022,variables!$F$43))),0)</f>
        <v>0</v>
      </c>
      <c r="AO248" s="8">
        <f>IF('respostes SINDIC'!AN248=1,(IF('respostes SINDIC'!$AS248=2021,variables!$E$44,IF('respostes SINDIC'!$AS248=2022,variables!$F$44))),0)</f>
        <v>0</v>
      </c>
      <c r="AP248" s="8">
        <f>IF('respostes SINDIC'!AO248=1,(IF('respostes SINDIC'!$AS248=2021,variables!$E$45,IF('respostes SINDIC'!$AS248=2022,variables!$F$45))),0)</f>
        <v>0</v>
      </c>
      <c r="AQ248" s="20">
        <f>IF('respostes SINDIC'!AP248=1,(IF('respostes SINDIC'!$AS248=2021,variables!$E$46,IF('respostes SINDIC'!$AS248=2022,variables!$F$46))),0)</f>
        <v>0</v>
      </c>
      <c r="AT248">
        <v>2021</v>
      </c>
    </row>
    <row r="249" spans="1:46" x14ac:dyDescent="0.3">
      <c r="A249">
        <v>800180001</v>
      </c>
      <c r="B249" t="str">
        <f>VLOOKUP(A249,'ine i comarca'!$A$1:$H$367,6,0)</f>
        <v>Baix Llobregat</v>
      </c>
      <c r="C249" t="s">
        <v>40</v>
      </c>
      <c r="D249" t="s">
        <v>41</v>
      </c>
      <c r="E249" t="s">
        <v>42</v>
      </c>
      <c r="F249" t="s">
        <v>43</v>
      </c>
      <c r="G249" s="8">
        <f>IF('respostes SINDIC'!F249=1,(IF('respostes SINDIC'!$AS249=2021,variables!$E$10,IF('respostes SINDIC'!$AS249=2022,variables!$F$10))),0)</f>
        <v>7.5</v>
      </c>
      <c r="H249" s="8">
        <f>IF('respostes SINDIC'!G249=1,(IF('respostes SINDIC'!$AS249=2021,variables!$E$11,IF('respostes SINDIC'!$AS249=2022,variables!$F$11))),0)</f>
        <v>7.5</v>
      </c>
      <c r="I249" s="14">
        <f>IF('respostes SINDIC'!H249=1,(IF('respostes SINDIC'!$AS249=2021,variables!$E$12,IF('respostes SINDIC'!$AS249=2022,variables!$F$12))),0)</f>
        <v>25</v>
      </c>
      <c r="J249" s="11">
        <f>IF('respostes SINDIC'!I249=1,(IF('respostes SINDIC'!$AS249=2021,variables!$E$13,IF('respostes SINDIC'!$AS249=2022,variables!$F$13))),0)</f>
        <v>1</v>
      </c>
      <c r="K249" s="11">
        <f>IF('respostes SINDIC'!J249=1,(IF('respostes SINDIC'!$AS249=2021,variables!$E$14,IF('respostes SINDIC'!$AS249=2022,variables!$F$14))),0)</f>
        <v>0</v>
      </c>
      <c r="L249" s="11">
        <f>IF('respostes SINDIC'!K249=1,(IF('respostes SINDIC'!$AS249=2021,variables!$E$15,IF('respostes SINDIC'!$AS249=2022,variables!$F$15))),0)</f>
        <v>0</v>
      </c>
      <c r="M249" s="11">
        <f>IF('respostes SINDIC'!L249=1,(IF('respostes SINDIC'!$AS249=2021,variables!$E$16,IF('respostes SINDIC'!$AS249=2022,variables!$F$16))),0)</f>
        <v>0</v>
      </c>
      <c r="N249" s="11">
        <f>IF('respostes SINDIC'!M249=1,(IF('respostes SINDIC'!$AS249=2021,variables!$E$17,IF('respostes SINDIC'!$AS249=2022,variables!$F$17))),0)</f>
        <v>0</v>
      </c>
      <c r="O249" s="11">
        <f>IF('respostes SINDIC'!N249="Dintre de termini",(IF('respostes SINDIC'!$AS249=2021,variables!$E$18,IF('respostes SINDIC'!$AS249=2022,variables!$F$18))),0)</f>
        <v>10</v>
      </c>
      <c r="P249" s="16">
        <f>IF('respostes SINDIC'!O249="Null",0,(IF('respostes SINDIC'!$AS249=2021,variables!$E$20,IF('respostes SINDIC'!$AS249=2022,variables!$F$20))))</f>
        <v>25</v>
      </c>
      <c r="Q249" s="16">
        <f>IF('respostes SINDIC'!P249=1,(IF('respostes SINDIC'!$AS249=2021,variables!$E$20,IF('respostes SINDIC'!$AS249=2022,variables!$F$20))),0)</f>
        <v>25</v>
      </c>
      <c r="R249" s="16">
        <f>IF('respostes SINDIC'!Q249=1,(IF('respostes SINDIC'!$AS249=2021,variables!$E$21,IF('respostes SINDIC'!$AS249=2022,variables!$F$21))),0)</f>
        <v>0</v>
      </c>
      <c r="S249" s="16">
        <f>IF('respostes SINDIC'!R249=1,(IF('respostes SINDIC'!$AS249=2021,variables!$E$22,IF('respostes SINDIC'!$AS249=2022,variables!$F$22))),0)</f>
        <v>0</v>
      </c>
      <c r="T249" s="11">
        <f>IF('respostes SINDIC'!S249=1,(IF('respostes SINDIC'!$AS249=2021,variables!$E$23,IF('respostes SINDIC'!$AS249=2022,variables!$F$23))),0)</f>
        <v>10</v>
      </c>
      <c r="U249" s="14">
        <f>IF('respostes SINDIC'!T249=1,(IF('respostes SINDIC'!$AS249=2021,variables!$E$24,IF('respostes SINDIC'!$AS249=2022,variables!$F$24))),0)</f>
        <v>25</v>
      </c>
      <c r="V249" s="8">
        <f>IF('respostes SINDIC'!U249=1,(IF('respostes SINDIC'!$AS249=2021,variables!$E$25,IF('respostes SINDIC'!$AS249=2022,variables!$F$25))),0)</f>
        <v>20</v>
      </c>
      <c r="W249" s="8">
        <f>IF('respostes SINDIC'!V249=1,(IF('respostes SINDIC'!$AS249=2021,variables!$E$26,IF('respostes SINDIC'!$AS249=2022,variables!$F$26))),0)</f>
        <v>5</v>
      </c>
      <c r="X249" s="8">
        <f>IF('respostes SINDIC'!W249=1,(IF('respostes SINDIC'!$AS249=2021,variables!$E$27,IF('respostes SINDIC'!$AS249=2022,variables!$F$27))),0)</f>
        <v>10</v>
      </c>
      <c r="Y249" s="11">
        <f>IF('respostes SINDIC'!X249=1,(IF('respostes SINDIC'!$AS249=2021,variables!$E$28,IF('respostes SINDIC'!$AS249=2022,variables!$F$28))),0)</f>
        <v>0</v>
      </c>
      <c r="Z249" s="11">
        <f>IF('respostes SINDIC'!Y249=1,(IF('respostes SINDIC'!$AS249=2021,variables!$E$29,IF('respostes SINDIC'!$AS249=2022,variables!$F$29))),0)</f>
        <v>20</v>
      </c>
      <c r="AA249" s="18">
        <f>IF('respostes SINDIC'!Z249=1,(IF('respostes SINDIC'!$AS249=2021,variables!$E$30,IF('respostes SINDIC'!$AS249=2022,variables!$F$30))),0)</f>
        <v>0</v>
      </c>
      <c r="AB249" s="18">
        <f>IF('respostes SINDIC'!AA249=1,(IF('respostes SINDIC'!$AS249=2021,variables!$E$31,IF('respostes SINDIC'!$AS249=2022,variables!$F$31))),0)</f>
        <v>25</v>
      </c>
      <c r="AC249" s="18">
        <f>IF('respostes SINDIC'!AB249=1,(IF('respostes SINDIC'!$AS249=2021,variables!$E$32,IF('respostes SINDIC'!$AS249=2022,variables!$F$32))),0)</f>
        <v>25</v>
      </c>
      <c r="AD249" s="18">
        <f>IF('respostes SINDIC'!AC249=1,(IF('respostes SINDIC'!$AS249=2021,variables!$E$33,IF('respostes SINDIC'!$AS249=2022,variables!$F$33))),0)</f>
        <v>0</v>
      </c>
      <c r="AE249" s="20">
        <f>IF('respostes SINDIC'!AD249=1,(IF('respostes SINDIC'!$AS249=2021,variables!$E$34,IF('respostes SINDIC'!$AS249=2022,variables!$F$34))),0)</f>
        <v>0</v>
      </c>
      <c r="AF249" s="20">
        <f>IF('respostes SINDIC'!AE249=1,(IF('respostes SINDIC'!$AS249=2021,variables!$E$35,IF('respostes SINDIC'!$AS249=2022,variables!$F$35))),0)</f>
        <v>0</v>
      </c>
      <c r="AG249" s="20">
        <f>IF('respostes SINDIC'!AF249=1,(IF('respostes SINDIC'!$AS249=2021,variables!$E$36,IF('respostes SINDIC'!$AS249=2022,variables!$F$36))),0)</f>
        <v>0</v>
      </c>
      <c r="AH249" s="20">
        <f>IF('respostes SINDIC'!AG249=1,(IF('respostes SINDIC'!$AS249=2021,variables!$E$37,IF('respostes SINDIC'!$AS249=2022,variables!$F$37))),0)</f>
        <v>0</v>
      </c>
      <c r="AI249" s="14">
        <f>IF('respostes SINDIC'!AH249=1,(IF('respostes SINDIC'!$AS249=2021,variables!$E$38,IF('respostes SINDIC'!$AS249=2022,variables!$F$38))),0)</f>
        <v>25</v>
      </c>
      <c r="AJ249" s="20">
        <f>IF('respostes SINDIC'!AI249=1,(IF('respostes SINDIC'!$AS249=2021,variables!$E$39,IF('respostes SINDIC'!$AS249=2022,variables!$F$39))),0)</f>
        <v>20</v>
      </c>
      <c r="AK249" s="14">
        <f>IF('respostes SINDIC'!AJ249=1,(IF('respostes SINDIC'!$AS249=2021,variables!$E$40,IF('respostes SINDIC'!$AS249=2022,variables!$F$40))),0)</f>
        <v>25</v>
      </c>
      <c r="AL249" s="8">
        <f>IF('respostes SINDIC'!AK249=0,(IF('respostes SINDIC'!$AS249=2021,variables!$E$41,IF('respostes SINDIC'!$AS249=2022,variables!$F$41))),0)</f>
        <v>20</v>
      </c>
      <c r="AM249" s="20">
        <f>IF('respostes SINDIC'!AL249=1,(IF('respostes SINDIC'!$AS249=2021,variables!$E$42,IF('respostes SINDIC'!$AS249=2022,variables!$F$42))),0)</f>
        <v>10</v>
      </c>
      <c r="AN249" s="11">
        <f>IF('respostes SINDIC'!AM249=1,(IF('respostes SINDIC'!$AS249=2021,variables!$E$43,IF('respostes SINDIC'!$AS249=2022,variables!$F$43))),0)</f>
        <v>50</v>
      </c>
      <c r="AO249" s="8">
        <f>IF('respostes SINDIC'!AN249=1,(IF('respostes SINDIC'!$AS249=2021,variables!$E$44,IF('respostes SINDIC'!$AS249=2022,variables!$F$44))),0)</f>
        <v>10</v>
      </c>
      <c r="AP249" s="8">
        <f>IF('respostes SINDIC'!AO249=1,(IF('respostes SINDIC'!$AS249=2021,variables!$E$45,IF('respostes SINDIC'!$AS249=2022,variables!$F$45))),0)</f>
        <v>20</v>
      </c>
      <c r="AQ249" s="20">
        <f>IF('respostes SINDIC'!AP249=1,(IF('respostes SINDIC'!$AS249=2021,variables!$E$46,IF('respostes SINDIC'!$AS249=2022,variables!$F$46))),0)</f>
        <v>0</v>
      </c>
      <c r="AT249">
        <v>2022</v>
      </c>
    </row>
    <row r="250" spans="1:46" x14ac:dyDescent="0.3">
      <c r="A250">
        <v>801420002</v>
      </c>
      <c r="B250" t="str">
        <f>VLOOKUP(A250,'ine i comarca'!$A$1:$H$367,6,0)</f>
        <v>Vallès Oriental</v>
      </c>
      <c r="C250" t="s">
        <v>47</v>
      </c>
      <c r="D250" t="s">
        <v>41</v>
      </c>
      <c r="E250" t="s">
        <v>42</v>
      </c>
      <c r="F250" t="s">
        <v>48</v>
      </c>
      <c r="G250" s="8">
        <f>IF('respostes SINDIC'!F250=1,(IF('respostes SINDIC'!$AS250=2021,variables!$E$10,IF('respostes SINDIC'!$AS250=2022,variables!$F$10))),0)</f>
        <v>7.5</v>
      </c>
      <c r="H250" s="8">
        <f>IF('respostes SINDIC'!G250=1,(IF('respostes SINDIC'!$AS250=2021,variables!$E$11,IF('respostes SINDIC'!$AS250=2022,variables!$F$11))),0)</f>
        <v>7.5</v>
      </c>
      <c r="I250" s="14">
        <f>IF('respostes SINDIC'!H250=1,(IF('respostes SINDIC'!$AS250=2021,variables!$E$12,IF('respostes SINDIC'!$AS250=2022,variables!$F$12))),0)</f>
        <v>25</v>
      </c>
      <c r="J250" s="11">
        <f>IF('respostes SINDIC'!I250=1,(IF('respostes SINDIC'!$AS250=2021,variables!$E$13,IF('respostes SINDIC'!$AS250=2022,variables!$F$13))),0)</f>
        <v>1</v>
      </c>
      <c r="K250" s="11">
        <f>IF('respostes SINDIC'!J250=1,(IF('respostes SINDIC'!$AS250=2021,variables!$E$14,IF('respostes SINDIC'!$AS250=2022,variables!$F$14))),0)</f>
        <v>0</v>
      </c>
      <c r="L250" s="11">
        <f>IF('respostes SINDIC'!K250=1,(IF('respostes SINDIC'!$AS250=2021,variables!$E$15,IF('respostes SINDIC'!$AS250=2022,variables!$F$15))),0)</f>
        <v>0</v>
      </c>
      <c r="M250" s="11">
        <f>IF('respostes SINDIC'!L250=1,(IF('respostes SINDIC'!$AS250=2021,variables!$E$16,IF('respostes SINDIC'!$AS250=2022,variables!$F$16))),0)</f>
        <v>0</v>
      </c>
      <c r="N250" s="11">
        <f>IF('respostes SINDIC'!M250=1,(IF('respostes SINDIC'!$AS250=2021,variables!$E$17,IF('respostes SINDIC'!$AS250=2022,variables!$F$17))),0)</f>
        <v>0</v>
      </c>
      <c r="O250" s="11">
        <f>IF('respostes SINDIC'!N250="Dintre de termini",(IF('respostes SINDIC'!$AS250=2021,variables!$E$18,IF('respostes SINDIC'!$AS250=2022,variables!$F$18))),0)</f>
        <v>0</v>
      </c>
      <c r="P250" s="16">
        <f>IF('respostes SINDIC'!O250="Null",0,(IF('respostes SINDIC'!$AS250=2021,variables!$E$20,IF('respostes SINDIC'!$AS250=2022,variables!$F$20))))</f>
        <v>25</v>
      </c>
      <c r="Q250" s="16">
        <f>IF('respostes SINDIC'!P250=1,(IF('respostes SINDIC'!$AS250=2021,variables!$E$20,IF('respostes SINDIC'!$AS250=2022,variables!$F$20))),0)</f>
        <v>25</v>
      </c>
      <c r="R250" s="16">
        <f>IF('respostes SINDIC'!Q250=1,(IF('respostes SINDIC'!$AS250=2021,variables!$E$21,IF('respostes SINDIC'!$AS250=2022,variables!$F$21))),0)</f>
        <v>25</v>
      </c>
      <c r="S250" s="16">
        <f>IF('respostes SINDIC'!R250=1,(IF('respostes SINDIC'!$AS250=2021,variables!$E$22,IF('respostes SINDIC'!$AS250=2022,variables!$F$22))),0)</f>
        <v>0</v>
      </c>
      <c r="T250" s="11">
        <f>IF('respostes SINDIC'!S250=1,(IF('respostes SINDIC'!$AS250=2021,variables!$E$23,IF('respostes SINDIC'!$AS250=2022,variables!$F$23))),0)</f>
        <v>0</v>
      </c>
      <c r="U250" s="14">
        <f>IF('respostes SINDIC'!T250=1,(IF('respostes SINDIC'!$AS250=2021,variables!$E$24,IF('respostes SINDIC'!$AS250=2022,variables!$F$24))),0)</f>
        <v>25</v>
      </c>
      <c r="V250" s="8">
        <f>IF('respostes SINDIC'!U250=1,(IF('respostes SINDIC'!$AS250=2021,variables!$E$25,IF('respostes SINDIC'!$AS250=2022,variables!$F$25))),0)</f>
        <v>20</v>
      </c>
      <c r="W250" s="8">
        <f>IF('respostes SINDIC'!V250=1,(IF('respostes SINDIC'!$AS250=2021,variables!$E$26,IF('respostes SINDIC'!$AS250=2022,variables!$F$26))),0)</f>
        <v>5</v>
      </c>
      <c r="X250" s="8">
        <f>IF('respostes SINDIC'!W250=1,(IF('respostes SINDIC'!$AS250=2021,variables!$E$27,IF('respostes SINDIC'!$AS250=2022,variables!$F$27))),0)</f>
        <v>10</v>
      </c>
      <c r="Y250" s="11">
        <f>IF('respostes SINDIC'!X250=1,(IF('respostes SINDIC'!$AS250=2021,variables!$E$28,IF('respostes SINDIC'!$AS250=2022,variables!$F$28))),0)</f>
        <v>0</v>
      </c>
      <c r="Z250" s="11">
        <f>IF('respostes SINDIC'!Y250=1,(IF('respostes SINDIC'!$AS250=2021,variables!$E$29,IF('respostes SINDIC'!$AS250=2022,variables!$F$29))),0)</f>
        <v>20</v>
      </c>
      <c r="AA250" s="18">
        <f>IF('respostes SINDIC'!Z250=1,(IF('respostes SINDIC'!$AS250=2021,variables!$E$30,IF('respostes SINDIC'!$AS250=2022,variables!$F$30))),0)</f>
        <v>0</v>
      </c>
      <c r="AB250" s="18">
        <f>IF('respostes SINDIC'!AA250=1,(IF('respostes SINDIC'!$AS250=2021,variables!$E$31,IF('respostes SINDIC'!$AS250=2022,variables!$F$31))),0)</f>
        <v>25</v>
      </c>
      <c r="AC250" s="18">
        <f>IF('respostes SINDIC'!AB250=1,(IF('respostes SINDIC'!$AS250=2021,variables!$E$32,IF('respostes SINDIC'!$AS250=2022,variables!$F$32))),0)</f>
        <v>25</v>
      </c>
      <c r="AD250" s="18">
        <f>IF('respostes SINDIC'!AC250=1,(IF('respostes SINDIC'!$AS250=2021,variables!$E$33,IF('respostes SINDIC'!$AS250=2022,variables!$F$33))),0)</f>
        <v>0</v>
      </c>
      <c r="AE250" s="20">
        <f>IF('respostes SINDIC'!AD250=1,(IF('respostes SINDIC'!$AS250=2021,variables!$E$34,IF('respostes SINDIC'!$AS250=2022,variables!$F$34))),0)</f>
        <v>0</v>
      </c>
      <c r="AF250" s="20">
        <f>IF('respostes SINDIC'!AE250=1,(IF('respostes SINDIC'!$AS250=2021,variables!$E$35,IF('respostes SINDIC'!$AS250=2022,variables!$F$35))),0)</f>
        <v>0</v>
      </c>
      <c r="AG250" s="20">
        <f>IF('respostes SINDIC'!AF250=1,(IF('respostes SINDIC'!$AS250=2021,variables!$E$36,IF('respostes SINDIC'!$AS250=2022,variables!$F$36))),0)</f>
        <v>0</v>
      </c>
      <c r="AH250" s="20">
        <f>IF('respostes SINDIC'!AG250=1,(IF('respostes SINDIC'!$AS250=2021,variables!$E$37,IF('respostes SINDIC'!$AS250=2022,variables!$F$37))),0)</f>
        <v>0</v>
      </c>
      <c r="AI250" s="14">
        <f>IF('respostes SINDIC'!AH250=1,(IF('respostes SINDIC'!$AS250=2021,variables!$E$38,IF('respostes SINDIC'!$AS250=2022,variables!$F$38))),0)</f>
        <v>25</v>
      </c>
      <c r="AJ250" s="20">
        <f>IF('respostes SINDIC'!AI250=1,(IF('respostes SINDIC'!$AS250=2021,variables!$E$39,IF('respostes SINDIC'!$AS250=2022,variables!$F$39))),0)</f>
        <v>20</v>
      </c>
      <c r="AK250" s="14">
        <f>IF('respostes SINDIC'!AJ250=1,(IF('respostes SINDIC'!$AS250=2021,variables!$E$40,IF('respostes SINDIC'!$AS250=2022,variables!$F$40))),0)</f>
        <v>25</v>
      </c>
      <c r="AL250" s="8">
        <f>IF('respostes SINDIC'!AK250=0,(IF('respostes SINDIC'!$AS250=2021,variables!$E$41,IF('respostes SINDIC'!$AS250=2022,variables!$F$41))),0)</f>
        <v>20</v>
      </c>
      <c r="AM250" s="20">
        <f>IF('respostes SINDIC'!AL250=1,(IF('respostes SINDIC'!$AS250=2021,variables!$E$42,IF('respostes SINDIC'!$AS250=2022,variables!$F$42))),0)</f>
        <v>0</v>
      </c>
      <c r="AN250" s="11">
        <f>IF('respostes SINDIC'!AM250=1,(IF('respostes SINDIC'!$AS250=2021,variables!$E$43,IF('respostes SINDIC'!$AS250=2022,variables!$F$43))),0)</f>
        <v>50</v>
      </c>
      <c r="AO250" s="8">
        <f>IF('respostes SINDIC'!AN250=1,(IF('respostes SINDIC'!$AS250=2021,variables!$E$44,IF('respostes SINDIC'!$AS250=2022,variables!$F$44))),0)</f>
        <v>0</v>
      </c>
      <c r="AP250" s="8">
        <f>IF('respostes SINDIC'!AO250=1,(IF('respostes SINDIC'!$AS250=2021,variables!$E$45,IF('respostes SINDIC'!$AS250=2022,variables!$F$45))),0)</f>
        <v>0</v>
      </c>
      <c r="AQ250" s="20">
        <f>IF('respostes SINDIC'!AP250=1,(IF('respostes SINDIC'!$AS250=2021,variables!$E$46,IF('respostes SINDIC'!$AS250=2022,variables!$F$46))),0)</f>
        <v>0</v>
      </c>
      <c r="AT250">
        <v>2022</v>
      </c>
    </row>
    <row r="251" spans="1:46" x14ac:dyDescent="0.3">
      <c r="A251">
        <v>800390004</v>
      </c>
      <c r="B251" t="str">
        <f>VLOOKUP(A251,'ine i comarca'!$A$1:$H$367,6,0)</f>
        <v>Maresme</v>
      </c>
      <c r="C251" t="s">
        <v>49</v>
      </c>
      <c r="D251" t="s">
        <v>41</v>
      </c>
      <c r="E251" t="s">
        <v>42</v>
      </c>
      <c r="F251" t="s">
        <v>43</v>
      </c>
      <c r="G251" s="8">
        <f>IF('respostes SINDIC'!F251=1,(IF('respostes SINDIC'!$AS251=2021,variables!$E$10,IF('respostes SINDIC'!$AS251=2022,variables!$F$10))),0)</f>
        <v>7.5</v>
      </c>
      <c r="H251" s="8">
        <f>IF('respostes SINDIC'!G251=1,(IF('respostes SINDIC'!$AS251=2021,variables!$E$11,IF('respostes SINDIC'!$AS251=2022,variables!$F$11))),0)</f>
        <v>7.5</v>
      </c>
      <c r="I251" s="14">
        <f>IF('respostes SINDIC'!H251=1,(IF('respostes SINDIC'!$AS251=2021,variables!$E$12,IF('respostes SINDIC'!$AS251=2022,variables!$F$12))),0)</f>
        <v>25</v>
      </c>
      <c r="J251" s="11">
        <f>IF('respostes SINDIC'!I251=1,(IF('respostes SINDIC'!$AS251=2021,variables!$E$13,IF('respostes SINDIC'!$AS251=2022,variables!$F$13))),0)</f>
        <v>1</v>
      </c>
      <c r="K251" s="11">
        <f>IF('respostes SINDIC'!J251=1,(IF('respostes SINDIC'!$AS251=2021,variables!$E$14,IF('respostes SINDIC'!$AS251=2022,variables!$F$14))),0)</f>
        <v>0</v>
      </c>
      <c r="L251" s="11">
        <f>IF('respostes SINDIC'!K251=1,(IF('respostes SINDIC'!$AS251=2021,variables!$E$15,IF('respostes SINDIC'!$AS251=2022,variables!$F$15))),0)</f>
        <v>0</v>
      </c>
      <c r="M251" s="11">
        <f>IF('respostes SINDIC'!L251=1,(IF('respostes SINDIC'!$AS251=2021,variables!$E$16,IF('respostes SINDIC'!$AS251=2022,variables!$F$16))),0)</f>
        <v>0</v>
      </c>
      <c r="N251" s="11">
        <f>IF('respostes SINDIC'!M251=1,(IF('respostes SINDIC'!$AS251=2021,variables!$E$17,IF('respostes SINDIC'!$AS251=2022,variables!$F$17))),0)</f>
        <v>0</v>
      </c>
      <c r="O251" s="11">
        <f>IF('respostes SINDIC'!N251="Dintre de termini",(IF('respostes SINDIC'!$AS251=2021,variables!$E$18,IF('respostes SINDIC'!$AS251=2022,variables!$F$18))),0)</f>
        <v>10</v>
      </c>
      <c r="P251" s="16">
        <f>IF('respostes SINDIC'!O251="Null",0,(IF('respostes SINDIC'!$AS251=2021,variables!$E$20,IF('respostes SINDIC'!$AS251=2022,variables!$F$20))))</f>
        <v>25</v>
      </c>
      <c r="Q251" s="16">
        <f>IF('respostes SINDIC'!P251=1,(IF('respostes SINDIC'!$AS251=2021,variables!$E$20,IF('respostes SINDIC'!$AS251=2022,variables!$F$20))),0)</f>
        <v>25</v>
      </c>
      <c r="R251" s="16">
        <f>IF('respostes SINDIC'!Q251=1,(IF('respostes SINDIC'!$AS251=2021,variables!$E$21,IF('respostes SINDIC'!$AS251=2022,variables!$F$21))),0)</f>
        <v>0</v>
      </c>
      <c r="S251" s="16">
        <f>IF('respostes SINDIC'!R251=1,(IF('respostes SINDIC'!$AS251=2021,variables!$E$22,IF('respostes SINDIC'!$AS251=2022,variables!$F$22))),0)</f>
        <v>0</v>
      </c>
      <c r="T251" s="11">
        <f>IF('respostes SINDIC'!S251=1,(IF('respostes SINDIC'!$AS251=2021,variables!$E$23,IF('respostes SINDIC'!$AS251=2022,variables!$F$23))),0)</f>
        <v>10</v>
      </c>
      <c r="U251" s="14">
        <f>IF('respostes SINDIC'!T251=1,(IF('respostes SINDIC'!$AS251=2021,variables!$E$24,IF('respostes SINDIC'!$AS251=2022,variables!$F$24))),0)</f>
        <v>25</v>
      </c>
      <c r="V251" s="8">
        <f>IF('respostes SINDIC'!U251=1,(IF('respostes SINDIC'!$AS251=2021,variables!$E$25,IF('respostes SINDIC'!$AS251=2022,variables!$F$25))),0)</f>
        <v>20</v>
      </c>
      <c r="W251" s="8">
        <f>IF('respostes SINDIC'!V251=1,(IF('respostes SINDIC'!$AS251=2021,variables!$E$26,IF('respostes SINDIC'!$AS251=2022,variables!$F$26))),0)</f>
        <v>5</v>
      </c>
      <c r="X251" s="8">
        <f>IF('respostes SINDIC'!W251=1,(IF('respostes SINDIC'!$AS251=2021,variables!$E$27,IF('respostes SINDIC'!$AS251=2022,variables!$F$27))),0)</f>
        <v>10</v>
      </c>
      <c r="Y251" s="11">
        <f>IF('respostes SINDIC'!X251=1,(IF('respostes SINDIC'!$AS251=2021,variables!$E$28,IF('respostes SINDIC'!$AS251=2022,variables!$F$28))),0)</f>
        <v>0</v>
      </c>
      <c r="Z251" s="11">
        <f>IF('respostes SINDIC'!Y251=1,(IF('respostes SINDIC'!$AS251=2021,variables!$E$29,IF('respostes SINDIC'!$AS251=2022,variables!$F$29))),0)</f>
        <v>20</v>
      </c>
      <c r="AA251" s="18">
        <f>IF('respostes SINDIC'!Z251=1,(IF('respostes SINDIC'!$AS251=2021,variables!$E$30,IF('respostes SINDIC'!$AS251=2022,variables!$F$30))),0)</f>
        <v>25</v>
      </c>
      <c r="AB251" s="18">
        <f>IF('respostes SINDIC'!AA251=1,(IF('respostes SINDIC'!$AS251=2021,variables!$E$31,IF('respostes SINDIC'!$AS251=2022,variables!$F$31))),0)</f>
        <v>25</v>
      </c>
      <c r="AC251" s="18">
        <f>IF('respostes SINDIC'!AB251=1,(IF('respostes SINDIC'!$AS251=2021,variables!$E$32,IF('respostes SINDIC'!$AS251=2022,variables!$F$32))),0)</f>
        <v>25</v>
      </c>
      <c r="AD251" s="18">
        <f>IF('respostes SINDIC'!AC251=1,(IF('respostes SINDIC'!$AS251=2021,variables!$E$33,IF('respostes SINDIC'!$AS251=2022,variables!$F$33))),0)</f>
        <v>0</v>
      </c>
      <c r="AE251" s="20">
        <f>IF('respostes SINDIC'!AD251=1,(IF('respostes SINDIC'!$AS251=2021,variables!$E$34,IF('respostes SINDIC'!$AS251=2022,variables!$F$34))),0)</f>
        <v>0</v>
      </c>
      <c r="AF251" s="20">
        <f>IF('respostes SINDIC'!AE251=1,(IF('respostes SINDIC'!$AS251=2021,variables!$E$35,IF('respostes SINDIC'!$AS251=2022,variables!$F$35))),0)</f>
        <v>20</v>
      </c>
      <c r="AG251" s="20">
        <f>IF('respostes SINDIC'!AF251=1,(IF('respostes SINDIC'!$AS251=2021,variables!$E$36,IF('respostes SINDIC'!$AS251=2022,variables!$F$36))),0)</f>
        <v>0</v>
      </c>
      <c r="AH251" s="20">
        <f>IF('respostes SINDIC'!AG251=1,(IF('respostes SINDIC'!$AS251=2021,variables!$E$37,IF('respostes SINDIC'!$AS251=2022,variables!$F$37))),0)</f>
        <v>10</v>
      </c>
      <c r="AI251" s="14">
        <f>IF('respostes SINDIC'!AH251=1,(IF('respostes SINDIC'!$AS251=2021,variables!$E$38,IF('respostes SINDIC'!$AS251=2022,variables!$F$38))),0)</f>
        <v>25</v>
      </c>
      <c r="AJ251" s="20">
        <f>IF('respostes SINDIC'!AI251=1,(IF('respostes SINDIC'!$AS251=2021,variables!$E$39,IF('respostes SINDIC'!$AS251=2022,variables!$F$39))),0)</f>
        <v>20</v>
      </c>
      <c r="AK251" s="14">
        <f>IF('respostes SINDIC'!AJ251=1,(IF('respostes SINDIC'!$AS251=2021,variables!$E$40,IF('respostes SINDIC'!$AS251=2022,variables!$F$40))),0)</f>
        <v>25</v>
      </c>
      <c r="AL251" s="8">
        <f>IF('respostes SINDIC'!AK251=0,(IF('respostes SINDIC'!$AS251=2021,variables!$E$41,IF('respostes SINDIC'!$AS251=2022,variables!$F$41))),0)</f>
        <v>20</v>
      </c>
      <c r="AM251" s="20">
        <f>IF('respostes SINDIC'!AL251=1,(IF('respostes SINDIC'!$AS251=2021,variables!$E$42,IF('respostes SINDIC'!$AS251=2022,variables!$F$42))),0)</f>
        <v>10</v>
      </c>
      <c r="AN251" s="11">
        <f>IF('respostes SINDIC'!AM251=1,(IF('respostes SINDIC'!$AS251=2021,variables!$E$43,IF('respostes SINDIC'!$AS251=2022,variables!$F$43))),0)</f>
        <v>50</v>
      </c>
      <c r="AO251" s="8">
        <f>IF('respostes SINDIC'!AN251=1,(IF('respostes SINDIC'!$AS251=2021,variables!$E$44,IF('respostes SINDIC'!$AS251=2022,variables!$F$44))),0)</f>
        <v>10</v>
      </c>
      <c r="AP251" s="8">
        <f>IF('respostes SINDIC'!AO251=1,(IF('respostes SINDIC'!$AS251=2021,variables!$E$45,IF('respostes SINDIC'!$AS251=2022,variables!$F$45))),0)</f>
        <v>20</v>
      </c>
      <c r="AQ251" s="20">
        <f>IF('respostes SINDIC'!AP251=1,(IF('respostes SINDIC'!$AS251=2021,variables!$E$46,IF('respostes SINDIC'!$AS251=2022,variables!$F$46))),0)</f>
        <v>10</v>
      </c>
      <c r="AT251">
        <v>2022</v>
      </c>
    </row>
    <row r="252" spans="1:46" x14ac:dyDescent="0.3">
      <c r="A252">
        <v>800570005</v>
      </c>
      <c r="B252" t="str">
        <f>VLOOKUP(A252,'ine i comarca'!$A$1:$H$367,6,0)</f>
        <v>Vallès Oriental</v>
      </c>
      <c r="C252" t="s">
        <v>50</v>
      </c>
      <c r="D252" t="s">
        <v>41</v>
      </c>
      <c r="E252" t="s">
        <v>42</v>
      </c>
      <c r="F252" t="s">
        <v>43</v>
      </c>
      <c r="G252" s="8">
        <f>IF('respostes SINDIC'!F252=1,(IF('respostes SINDIC'!$AS252=2021,variables!$E$10,IF('respostes SINDIC'!$AS252=2022,variables!$F$10))),0)</f>
        <v>7.5</v>
      </c>
      <c r="H252" s="8">
        <f>IF('respostes SINDIC'!G252=1,(IF('respostes SINDIC'!$AS252=2021,variables!$E$11,IF('respostes SINDIC'!$AS252=2022,variables!$F$11))),0)</f>
        <v>7.5</v>
      </c>
      <c r="I252" s="14">
        <f>IF('respostes SINDIC'!H252=1,(IF('respostes SINDIC'!$AS252=2021,variables!$E$12,IF('respostes SINDIC'!$AS252=2022,variables!$F$12))),0)</f>
        <v>25</v>
      </c>
      <c r="J252" s="11">
        <f>IF('respostes SINDIC'!I252=1,(IF('respostes SINDIC'!$AS252=2021,variables!$E$13,IF('respostes SINDIC'!$AS252=2022,variables!$F$13))),0)</f>
        <v>1</v>
      </c>
      <c r="K252" s="11">
        <f>IF('respostes SINDIC'!J252=1,(IF('respostes SINDIC'!$AS252=2021,variables!$E$14,IF('respostes SINDIC'!$AS252=2022,variables!$F$14))),0)</f>
        <v>0</v>
      </c>
      <c r="L252" s="11">
        <f>IF('respostes SINDIC'!K252=1,(IF('respostes SINDIC'!$AS252=2021,variables!$E$15,IF('respostes SINDIC'!$AS252=2022,variables!$F$15))),0)</f>
        <v>0</v>
      </c>
      <c r="M252" s="11">
        <f>IF('respostes SINDIC'!L252=1,(IF('respostes SINDIC'!$AS252=2021,variables!$E$16,IF('respostes SINDIC'!$AS252=2022,variables!$F$16))),0)</f>
        <v>0</v>
      </c>
      <c r="N252" s="11">
        <f>IF('respostes SINDIC'!M252=1,(IF('respostes SINDIC'!$AS252=2021,variables!$E$17,IF('respostes SINDIC'!$AS252=2022,variables!$F$17))),0)</f>
        <v>0</v>
      </c>
      <c r="O252" s="11">
        <f>IF('respostes SINDIC'!N252="Dintre de termini",(IF('respostes SINDIC'!$AS252=2021,variables!$E$18,IF('respostes SINDIC'!$AS252=2022,variables!$F$18))),0)</f>
        <v>0</v>
      </c>
      <c r="P252" s="16">
        <f>IF('respostes SINDIC'!O252="Null",0,(IF('respostes SINDIC'!$AS252=2021,variables!$E$20,IF('respostes SINDIC'!$AS252=2022,variables!$F$20))))</f>
        <v>0</v>
      </c>
      <c r="Q252" s="16">
        <f>IF('respostes SINDIC'!P252=1,(IF('respostes SINDIC'!$AS252=2021,variables!$E$20,IF('respostes SINDIC'!$AS252=2022,variables!$F$20))),0)</f>
        <v>0</v>
      </c>
      <c r="R252" s="16">
        <f>IF('respostes SINDIC'!Q252=1,(IF('respostes SINDIC'!$AS252=2021,variables!$E$21,IF('respostes SINDIC'!$AS252=2022,variables!$F$21))),0)</f>
        <v>0</v>
      </c>
      <c r="S252" s="16">
        <f>IF('respostes SINDIC'!R252=1,(IF('respostes SINDIC'!$AS252=2021,variables!$E$22,IF('respostes SINDIC'!$AS252=2022,variables!$F$22))),0)</f>
        <v>0</v>
      </c>
      <c r="T252" s="11">
        <f>IF('respostes SINDIC'!S252=1,(IF('respostes SINDIC'!$AS252=2021,variables!$E$23,IF('respostes SINDIC'!$AS252=2022,variables!$F$23))),0)</f>
        <v>0</v>
      </c>
      <c r="U252" s="14">
        <f>IF('respostes SINDIC'!T252=1,(IF('respostes SINDIC'!$AS252=2021,variables!$E$24,IF('respostes SINDIC'!$AS252=2022,variables!$F$24))),0)</f>
        <v>0</v>
      </c>
      <c r="V252" s="8">
        <f>IF('respostes SINDIC'!U252=1,(IF('respostes SINDIC'!$AS252=2021,variables!$E$25,IF('respostes SINDIC'!$AS252=2022,variables!$F$25))),0)</f>
        <v>20</v>
      </c>
      <c r="W252" s="8">
        <f>IF('respostes SINDIC'!V252=1,(IF('respostes SINDIC'!$AS252=2021,variables!$E$26,IF('respostes SINDIC'!$AS252=2022,variables!$F$26))),0)</f>
        <v>5</v>
      </c>
      <c r="X252" s="8">
        <f>IF('respostes SINDIC'!W252=1,(IF('respostes SINDIC'!$AS252=2021,variables!$E$27,IF('respostes SINDIC'!$AS252=2022,variables!$F$27))),0)</f>
        <v>10</v>
      </c>
      <c r="Y252" s="11">
        <f>IF('respostes SINDIC'!X252=1,(IF('respostes SINDIC'!$AS252=2021,variables!$E$28,IF('respostes SINDIC'!$AS252=2022,variables!$F$28))),0)</f>
        <v>0</v>
      </c>
      <c r="Z252" s="11">
        <f>IF('respostes SINDIC'!Y252=1,(IF('respostes SINDIC'!$AS252=2021,variables!$E$29,IF('respostes SINDIC'!$AS252=2022,variables!$F$29))),0)</f>
        <v>0</v>
      </c>
      <c r="AA252" s="18">
        <f>IF('respostes SINDIC'!Z252=1,(IF('respostes SINDIC'!$AS252=2021,variables!$E$30,IF('respostes SINDIC'!$AS252=2022,variables!$F$30))),0)</f>
        <v>0</v>
      </c>
      <c r="AB252" s="18">
        <f>IF('respostes SINDIC'!AA252=1,(IF('respostes SINDIC'!$AS252=2021,variables!$E$31,IF('respostes SINDIC'!$AS252=2022,variables!$F$31))),0)</f>
        <v>0</v>
      </c>
      <c r="AC252" s="18">
        <f>IF('respostes SINDIC'!AB252=1,(IF('respostes SINDIC'!$AS252=2021,variables!$E$32,IF('respostes SINDIC'!$AS252=2022,variables!$F$32))),0)</f>
        <v>0</v>
      </c>
      <c r="AD252" s="18">
        <f>IF('respostes SINDIC'!AC252=1,(IF('respostes SINDIC'!$AS252=2021,variables!$E$33,IF('respostes SINDIC'!$AS252=2022,variables!$F$33))),0)</f>
        <v>0</v>
      </c>
      <c r="AE252" s="20">
        <f>IF('respostes SINDIC'!AD252=1,(IF('respostes SINDIC'!$AS252=2021,variables!$E$34,IF('respostes SINDIC'!$AS252=2022,variables!$F$34))),0)</f>
        <v>0</v>
      </c>
      <c r="AF252" s="20">
        <f>IF('respostes SINDIC'!AE252=1,(IF('respostes SINDIC'!$AS252=2021,variables!$E$35,IF('respostes SINDIC'!$AS252=2022,variables!$F$35))),0)</f>
        <v>0</v>
      </c>
      <c r="AG252" s="20">
        <f>IF('respostes SINDIC'!AF252=1,(IF('respostes SINDIC'!$AS252=2021,variables!$E$36,IF('respostes SINDIC'!$AS252=2022,variables!$F$36))),0)</f>
        <v>0</v>
      </c>
      <c r="AH252" s="20">
        <f>IF('respostes SINDIC'!AG252=1,(IF('respostes SINDIC'!$AS252=2021,variables!$E$37,IF('respostes SINDIC'!$AS252=2022,variables!$F$37))),0)</f>
        <v>0</v>
      </c>
      <c r="AI252" s="14">
        <f>IF('respostes SINDIC'!AH252=1,(IF('respostes SINDIC'!$AS252=2021,variables!$E$38,IF('respostes SINDIC'!$AS252=2022,variables!$F$38))),0)</f>
        <v>25</v>
      </c>
      <c r="AJ252" s="20">
        <f>IF('respostes SINDIC'!AI252=1,(IF('respostes SINDIC'!$AS252=2021,variables!$E$39,IF('respostes SINDIC'!$AS252=2022,variables!$F$39))),0)</f>
        <v>20</v>
      </c>
      <c r="AK252" s="14">
        <f>IF('respostes SINDIC'!AJ252=1,(IF('respostes SINDIC'!$AS252=2021,variables!$E$40,IF('respostes SINDIC'!$AS252=2022,variables!$F$40))),0)</f>
        <v>0</v>
      </c>
      <c r="AL252" s="8">
        <f>IF('respostes SINDIC'!AK252=0,(IF('respostes SINDIC'!$AS252=2021,variables!$E$41,IF('respostes SINDIC'!$AS252=2022,variables!$F$41))),0)</f>
        <v>20</v>
      </c>
      <c r="AM252" s="20">
        <f>IF('respostes SINDIC'!AL252=1,(IF('respostes SINDIC'!$AS252=2021,variables!$E$42,IF('respostes SINDIC'!$AS252=2022,variables!$F$42))),0)</f>
        <v>0</v>
      </c>
      <c r="AN252" s="11">
        <f>IF('respostes SINDIC'!AM252=1,(IF('respostes SINDIC'!$AS252=2021,variables!$E$43,IF('respostes SINDIC'!$AS252=2022,variables!$F$43))),0)</f>
        <v>0</v>
      </c>
      <c r="AO252" s="8">
        <f>IF('respostes SINDIC'!AN252=1,(IF('respostes SINDIC'!$AS252=2021,variables!$E$44,IF('respostes SINDIC'!$AS252=2022,variables!$F$44))),0)</f>
        <v>10</v>
      </c>
      <c r="AP252" s="8">
        <f>IF('respostes SINDIC'!AO252=1,(IF('respostes SINDIC'!$AS252=2021,variables!$E$45,IF('respostes SINDIC'!$AS252=2022,variables!$F$45))),0)</f>
        <v>20</v>
      </c>
      <c r="AQ252" s="20">
        <f>IF('respostes SINDIC'!AP252=1,(IF('respostes SINDIC'!$AS252=2021,variables!$E$46,IF('respostes SINDIC'!$AS252=2022,variables!$F$46))),0)</f>
        <v>0</v>
      </c>
      <c r="AT252">
        <v>2022</v>
      </c>
    </row>
    <row r="253" spans="1:46" x14ac:dyDescent="0.3">
      <c r="A253">
        <v>800600000</v>
      </c>
      <c r="B253" t="str">
        <f>VLOOKUP(A253,'ine i comarca'!$A$1:$H$367,6,0)</f>
        <v>Maresme</v>
      </c>
      <c r="C253" t="s">
        <v>52</v>
      </c>
      <c r="D253" t="s">
        <v>41</v>
      </c>
      <c r="E253" t="s">
        <v>42</v>
      </c>
      <c r="F253" t="s">
        <v>43</v>
      </c>
      <c r="G253" s="8">
        <f>IF('respostes SINDIC'!F253=1,(IF('respostes SINDIC'!$AS253=2021,variables!$E$10,IF('respostes SINDIC'!$AS253=2022,variables!$F$10))),0)</f>
        <v>7.5</v>
      </c>
      <c r="H253" s="8">
        <f>IF('respostes SINDIC'!G253=1,(IF('respostes SINDIC'!$AS253=2021,variables!$E$11,IF('respostes SINDIC'!$AS253=2022,variables!$F$11))),0)</f>
        <v>7.5</v>
      </c>
      <c r="I253" s="14">
        <f>IF('respostes SINDIC'!H253=1,(IF('respostes SINDIC'!$AS253=2021,variables!$E$12,IF('respostes SINDIC'!$AS253=2022,variables!$F$12))),0)</f>
        <v>25</v>
      </c>
      <c r="J253" s="11">
        <f>IF('respostes SINDIC'!I253=1,(IF('respostes SINDIC'!$AS253=2021,variables!$E$13,IF('respostes SINDIC'!$AS253=2022,variables!$F$13))),0)</f>
        <v>1</v>
      </c>
      <c r="K253" s="11">
        <f>IF('respostes SINDIC'!J253=1,(IF('respostes SINDIC'!$AS253=2021,variables!$E$14,IF('respostes SINDIC'!$AS253=2022,variables!$F$14))),0)</f>
        <v>0</v>
      </c>
      <c r="L253" s="11">
        <f>IF('respostes SINDIC'!K253=1,(IF('respostes SINDIC'!$AS253=2021,variables!$E$15,IF('respostes SINDIC'!$AS253=2022,variables!$F$15))),0)</f>
        <v>0</v>
      </c>
      <c r="M253" s="11">
        <f>IF('respostes SINDIC'!L253=1,(IF('respostes SINDIC'!$AS253=2021,variables!$E$16,IF('respostes SINDIC'!$AS253=2022,variables!$F$16))),0)</f>
        <v>0</v>
      </c>
      <c r="N253" s="11">
        <f>IF('respostes SINDIC'!M253=1,(IF('respostes SINDIC'!$AS253=2021,variables!$E$17,IF('respostes SINDIC'!$AS253=2022,variables!$F$17))),0)</f>
        <v>0</v>
      </c>
      <c r="O253" s="11">
        <f>IF('respostes SINDIC'!N253="Dintre de termini",(IF('respostes SINDIC'!$AS253=2021,variables!$E$18,IF('respostes SINDIC'!$AS253=2022,variables!$F$18))),0)</f>
        <v>10</v>
      </c>
      <c r="P253" s="16">
        <f>IF('respostes SINDIC'!O253="Null",0,(IF('respostes SINDIC'!$AS253=2021,variables!$E$20,IF('respostes SINDIC'!$AS253=2022,variables!$F$20))))</f>
        <v>25</v>
      </c>
      <c r="Q253" s="16">
        <f>IF('respostes SINDIC'!P253=1,(IF('respostes SINDIC'!$AS253=2021,variables!$E$20,IF('respostes SINDIC'!$AS253=2022,variables!$F$20))),0)</f>
        <v>25</v>
      </c>
      <c r="R253" s="16">
        <f>IF('respostes SINDIC'!Q253=1,(IF('respostes SINDIC'!$AS253=2021,variables!$E$21,IF('respostes SINDIC'!$AS253=2022,variables!$F$21))),0)</f>
        <v>0</v>
      </c>
      <c r="S253" s="16">
        <f>IF('respostes SINDIC'!R253=1,(IF('respostes SINDIC'!$AS253=2021,variables!$E$22,IF('respostes SINDIC'!$AS253=2022,variables!$F$22))),0)</f>
        <v>0</v>
      </c>
      <c r="T253" s="11">
        <f>IF('respostes SINDIC'!S253=1,(IF('respostes SINDIC'!$AS253=2021,variables!$E$23,IF('respostes SINDIC'!$AS253=2022,variables!$F$23))),0)</f>
        <v>10</v>
      </c>
      <c r="U253" s="14">
        <f>IF('respostes SINDIC'!T253=1,(IF('respostes SINDIC'!$AS253=2021,variables!$E$24,IF('respostes SINDIC'!$AS253=2022,variables!$F$24))),0)</f>
        <v>25</v>
      </c>
      <c r="V253" s="8">
        <f>IF('respostes SINDIC'!U253=1,(IF('respostes SINDIC'!$AS253=2021,variables!$E$25,IF('respostes SINDIC'!$AS253=2022,variables!$F$25))),0)</f>
        <v>20</v>
      </c>
      <c r="W253" s="8">
        <f>IF('respostes SINDIC'!V253=1,(IF('respostes SINDIC'!$AS253=2021,variables!$E$26,IF('respostes SINDIC'!$AS253=2022,variables!$F$26))),0)</f>
        <v>5</v>
      </c>
      <c r="X253" s="8">
        <f>IF('respostes SINDIC'!W253=1,(IF('respostes SINDIC'!$AS253=2021,variables!$E$27,IF('respostes SINDIC'!$AS253=2022,variables!$F$27))),0)</f>
        <v>10</v>
      </c>
      <c r="Y253" s="11">
        <f>IF('respostes SINDIC'!X253=1,(IF('respostes SINDIC'!$AS253=2021,variables!$E$28,IF('respostes SINDIC'!$AS253=2022,variables!$F$28))),0)</f>
        <v>0</v>
      </c>
      <c r="Z253" s="11">
        <f>IF('respostes SINDIC'!Y253=1,(IF('respostes SINDIC'!$AS253=2021,variables!$E$29,IF('respostes SINDIC'!$AS253=2022,variables!$F$29))),0)</f>
        <v>20</v>
      </c>
      <c r="AA253" s="18">
        <f>IF('respostes SINDIC'!Z253=1,(IF('respostes SINDIC'!$AS253=2021,variables!$E$30,IF('respostes SINDIC'!$AS253=2022,variables!$F$30))),0)</f>
        <v>0</v>
      </c>
      <c r="AB253" s="18">
        <f>IF('respostes SINDIC'!AA253=1,(IF('respostes SINDIC'!$AS253=2021,variables!$E$31,IF('respostes SINDIC'!$AS253=2022,variables!$F$31))),0)</f>
        <v>25</v>
      </c>
      <c r="AC253" s="18">
        <f>IF('respostes SINDIC'!AB253=1,(IF('respostes SINDIC'!$AS253=2021,variables!$E$32,IF('respostes SINDIC'!$AS253=2022,variables!$F$32))),0)</f>
        <v>0</v>
      </c>
      <c r="AD253" s="18">
        <f>IF('respostes SINDIC'!AC253=1,(IF('respostes SINDIC'!$AS253=2021,variables!$E$33,IF('respostes SINDIC'!$AS253=2022,variables!$F$33))),0)</f>
        <v>0</v>
      </c>
      <c r="AE253" s="20">
        <f>IF('respostes SINDIC'!AD253=1,(IF('respostes SINDIC'!$AS253=2021,variables!$E$34,IF('respostes SINDIC'!$AS253=2022,variables!$F$34))),0)</f>
        <v>0</v>
      </c>
      <c r="AF253" s="20">
        <f>IF('respostes SINDIC'!AE253=1,(IF('respostes SINDIC'!$AS253=2021,variables!$E$35,IF('respostes SINDIC'!$AS253=2022,variables!$F$35))),0)</f>
        <v>20</v>
      </c>
      <c r="AG253" s="20">
        <f>IF('respostes SINDIC'!AF253=1,(IF('respostes SINDIC'!$AS253=2021,variables!$E$36,IF('respostes SINDIC'!$AS253=2022,variables!$F$36))),0)</f>
        <v>0</v>
      </c>
      <c r="AH253" s="20">
        <f>IF('respostes SINDIC'!AG253=1,(IF('respostes SINDIC'!$AS253=2021,variables!$E$37,IF('respostes SINDIC'!$AS253=2022,variables!$F$37))),0)</f>
        <v>0</v>
      </c>
      <c r="AI253" s="14">
        <f>IF('respostes SINDIC'!AH253=1,(IF('respostes SINDIC'!$AS253=2021,variables!$E$38,IF('respostes SINDIC'!$AS253=2022,variables!$F$38))),0)</f>
        <v>25</v>
      </c>
      <c r="AJ253" s="20">
        <f>IF('respostes SINDIC'!AI253=1,(IF('respostes SINDIC'!$AS253=2021,variables!$E$39,IF('respostes SINDIC'!$AS253=2022,variables!$F$39))),0)</f>
        <v>0</v>
      </c>
      <c r="AK253" s="14">
        <f>IF('respostes SINDIC'!AJ253=1,(IF('respostes SINDIC'!$AS253=2021,variables!$E$40,IF('respostes SINDIC'!$AS253=2022,variables!$F$40))),0)</f>
        <v>25</v>
      </c>
      <c r="AL253" s="8">
        <f>IF('respostes SINDIC'!AK253=0,(IF('respostes SINDIC'!$AS253=2021,variables!$E$41,IF('respostes SINDIC'!$AS253=2022,variables!$F$41))),0)</f>
        <v>20</v>
      </c>
      <c r="AM253" s="20">
        <f>IF('respostes SINDIC'!AL253=1,(IF('respostes SINDIC'!$AS253=2021,variables!$E$42,IF('respostes SINDIC'!$AS253=2022,variables!$F$42))),0)</f>
        <v>10</v>
      </c>
      <c r="AN253" s="11">
        <f>IF('respostes SINDIC'!AM253=1,(IF('respostes SINDIC'!$AS253=2021,variables!$E$43,IF('respostes SINDIC'!$AS253=2022,variables!$F$43))),0)</f>
        <v>50</v>
      </c>
      <c r="AO253" s="8">
        <f>IF('respostes SINDIC'!AN253=1,(IF('respostes SINDIC'!$AS253=2021,variables!$E$44,IF('respostes SINDIC'!$AS253=2022,variables!$F$44))),0)</f>
        <v>10</v>
      </c>
      <c r="AP253" s="8">
        <f>IF('respostes SINDIC'!AO253=1,(IF('respostes SINDIC'!$AS253=2021,variables!$E$45,IF('respostes SINDIC'!$AS253=2022,variables!$F$45))),0)</f>
        <v>20</v>
      </c>
      <c r="AQ253" s="20">
        <f>IF('respostes SINDIC'!AP253=1,(IF('respostes SINDIC'!$AS253=2021,variables!$E$46,IF('respostes SINDIC'!$AS253=2022,variables!$F$46))),0)</f>
        <v>0</v>
      </c>
      <c r="AT253">
        <v>2022</v>
      </c>
    </row>
    <row r="254" spans="1:46" x14ac:dyDescent="0.3">
      <c r="A254">
        <v>800760009</v>
      </c>
      <c r="B254" t="str">
        <f>VLOOKUP(A254,'ine i comarca'!$A$1:$H$367,6,0)</f>
        <v>Maresme</v>
      </c>
      <c r="C254" t="s">
        <v>53</v>
      </c>
      <c r="D254" t="s">
        <v>41</v>
      </c>
      <c r="E254" t="s">
        <v>42</v>
      </c>
      <c r="F254" t="s">
        <v>43</v>
      </c>
      <c r="G254" s="8">
        <f>IF('respostes SINDIC'!F254=1,(IF('respostes SINDIC'!$AS254=2021,variables!$E$10,IF('respostes SINDIC'!$AS254=2022,variables!$F$10))),0)</f>
        <v>7.5</v>
      </c>
      <c r="H254" s="8">
        <f>IF('respostes SINDIC'!G254=1,(IF('respostes SINDIC'!$AS254=2021,variables!$E$11,IF('respostes SINDIC'!$AS254=2022,variables!$F$11))),0)</f>
        <v>7.5</v>
      </c>
      <c r="I254" s="14">
        <f>IF('respostes SINDIC'!H254=1,(IF('respostes SINDIC'!$AS254=2021,variables!$E$12,IF('respostes SINDIC'!$AS254=2022,variables!$F$12))),0)</f>
        <v>25</v>
      </c>
      <c r="J254" s="11">
        <f>IF('respostes SINDIC'!I254=1,(IF('respostes SINDIC'!$AS254=2021,variables!$E$13,IF('respostes SINDIC'!$AS254=2022,variables!$F$13))),0)</f>
        <v>1</v>
      </c>
      <c r="K254" s="11">
        <f>IF('respostes SINDIC'!J254=1,(IF('respostes SINDIC'!$AS254=2021,variables!$E$14,IF('respostes SINDIC'!$AS254=2022,variables!$F$14))),0)</f>
        <v>0</v>
      </c>
      <c r="L254" s="11">
        <f>IF('respostes SINDIC'!K254=1,(IF('respostes SINDIC'!$AS254=2021,variables!$E$15,IF('respostes SINDIC'!$AS254=2022,variables!$F$15))),0)</f>
        <v>0</v>
      </c>
      <c r="M254" s="11">
        <f>IF('respostes SINDIC'!L254=1,(IF('respostes SINDIC'!$AS254=2021,variables!$E$16,IF('respostes SINDIC'!$AS254=2022,variables!$F$16))),0)</f>
        <v>0</v>
      </c>
      <c r="N254" s="11">
        <f>IF('respostes SINDIC'!M254=1,(IF('respostes SINDIC'!$AS254=2021,variables!$E$17,IF('respostes SINDIC'!$AS254=2022,variables!$F$17))),0)</f>
        <v>0</v>
      </c>
      <c r="O254" s="11">
        <f>IF('respostes SINDIC'!N254="Dintre de termini",(IF('respostes SINDIC'!$AS254=2021,variables!$E$18,IF('respostes SINDIC'!$AS254=2022,variables!$F$18))),0)</f>
        <v>10</v>
      </c>
      <c r="P254" s="16">
        <f>IF('respostes SINDIC'!O254="Null",0,(IF('respostes SINDIC'!$AS254=2021,variables!$E$20,IF('respostes SINDIC'!$AS254=2022,variables!$F$20))))</f>
        <v>25</v>
      </c>
      <c r="Q254" s="16">
        <f>IF('respostes SINDIC'!P254=1,(IF('respostes SINDIC'!$AS254=2021,variables!$E$20,IF('respostes SINDIC'!$AS254=2022,variables!$F$20))),0)</f>
        <v>25</v>
      </c>
      <c r="R254" s="16">
        <f>IF('respostes SINDIC'!Q254=1,(IF('respostes SINDIC'!$AS254=2021,variables!$E$21,IF('respostes SINDIC'!$AS254=2022,variables!$F$21))),0)</f>
        <v>0</v>
      </c>
      <c r="S254" s="16">
        <f>IF('respostes SINDIC'!R254=1,(IF('respostes SINDIC'!$AS254=2021,variables!$E$22,IF('respostes SINDIC'!$AS254=2022,variables!$F$22))),0)</f>
        <v>0</v>
      </c>
      <c r="T254" s="11">
        <f>IF('respostes SINDIC'!S254=1,(IF('respostes SINDIC'!$AS254=2021,variables!$E$23,IF('respostes SINDIC'!$AS254=2022,variables!$F$23))),0)</f>
        <v>10</v>
      </c>
      <c r="U254" s="14">
        <f>IF('respostes SINDIC'!T254=1,(IF('respostes SINDIC'!$AS254=2021,variables!$E$24,IF('respostes SINDIC'!$AS254=2022,variables!$F$24))),0)</f>
        <v>25</v>
      </c>
      <c r="V254" s="8">
        <f>IF('respostes SINDIC'!U254=1,(IF('respostes SINDIC'!$AS254=2021,variables!$E$25,IF('respostes SINDIC'!$AS254=2022,variables!$F$25))),0)</f>
        <v>20</v>
      </c>
      <c r="W254" s="8">
        <f>IF('respostes SINDIC'!V254=1,(IF('respostes SINDIC'!$AS254=2021,variables!$E$26,IF('respostes SINDIC'!$AS254=2022,variables!$F$26))),0)</f>
        <v>5</v>
      </c>
      <c r="X254" s="8">
        <f>IF('respostes SINDIC'!W254=1,(IF('respostes SINDIC'!$AS254=2021,variables!$E$27,IF('respostes SINDIC'!$AS254=2022,variables!$F$27))),0)</f>
        <v>10</v>
      </c>
      <c r="Y254" s="11">
        <f>IF('respostes SINDIC'!X254=1,(IF('respostes SINDIC'!$AS254=2021,variables!$E$28,IF('respostes SINDIC'!$AS254=2022,variables!$F$28))),0)</f>
        <v>0</v>
      </c>
      <c r="Z254" s="11">
        <f>IF('respostes SINDIC'!Y254=1,(IF('respostes SINDIC'!$AS254=2021,variables!$E$29,IF('respostes SINDIC'!$AS254=2022,variables!$F$29))),0)</f>
        <v>20</v>
      </c>
      <c r="AA254" s="18">
        <f>IF('respostes SINDIC'!Z254=1,(IF('respostes SINDIC'!$AS254=2021,variables!$E$30,IF('respostes SINDIC'!$AS254=2022,variables!$F$30))),0)</f>
        <v>0</v>
      </c>
      <c r="AB254" s="18">
        <f>IF('respostes SINDIC'!AA254=1,(IF('respostes SINDIC'!$AS254=2021,variables!$E$31,IF('respostes SINDIC'!$AS254=2022,variables!$F$31))),0)</f>
        <v>25</v>
      </c>
      <c r="AC254" s="18">
        <f>IF('respostes SINDIC'!AB254=1,(IF('respostes SINDIC'!$AS254=2021,variables!$E$32,IF('respostes SINDIC'!$AS254=2022,variables!$F$32))),0)</f>
        <v>25</v>
      </c>
      <c r="AD254" s="18">
        <f>IF('respostes SINDIC'!AC254=1,(IF('respostes SINDIC'!$AS254=2021,variables!$E$33,IF('respostes SINDIC'!$AS254=2022,variables!$F$33))),0)</f>
        <v>0</v>
      </c>
      <c r="AE254" s="20">
        <f>IF('respostes SINDIC'!AD254=1,(IF('respostes SINDIC'!$AS254=2021,variables!$E$34,IF('respostes SINDIC'!$AS254=2022,variables!$F$34))),0)</f>
        <v>0</v>
      </c>
      <c r="AF254" s="20">
        <f>IF('respostes SINDIC'!AE254=1,(IF('respostes SINDIC'!$AS254=2021,variables!$E$35,IF('respostes SINDIC'!$AS254=2022,variables!$F$35))),0)</f>
        <v>0</v>
      </c>
      <c r="AG254" s="20">
        <f>IF('respostes SINDIC'!AF254=1,(IF('respostes SINDIC'!$AS254=2021,variables!$E$36,IF('respostes SINDIC'!$AS254=2022,variables!$F$36))),0)</f>
        <v>0</v>
      </c>
      <c r="AH254" s="20">
        <f>IF('respostes SINDIC'!AG254=1,(IF('respostes SINDIC'!$AS254=2021,variables!$E$37,IF('respostes SINDIC'!$AS254=2022,variables!$F$37))),0)</f>
        <v>10</v>
      </c>
      <c r="AI254" s="14">
        <f>IF('respostes SINDIC'!AH254=1,(IF('respostes SINDIC'!$AS254=2021,variables!$E$38,IF('respostes SINDIC'!$AS254=2022,variables!$F$38))),0)</f>
        <v>25</v>
      </c>
      <c r="AJ254" s="20">
        <f>IF('respostes SINDIC'!AI254=1,(IF('respostes SINDIC'!$AS254=2021,variables!$E$39,IF('respostes SINDIC'!$AS254=2022,variables!$F$39))),0)</f>
        <v>20</v>
      </c>
      <c r="AK254" s="14">
        <f>IF('respostes SINDIC'!AJ254=1,(IF('respostes SINDIC'!$AS254=2021,variables!$E$40,IF('respostes SINDIC'!$AS254=2022,variables!$F$40))),0)</f>
        <v>25</v>
      </c>
      <c r="AL254" s="8">
        <f>IF('respostes SINDIC'!AK254=0,(IF('respostes SINDIC'!$AS254=2021,variables!$E$41,IF('respostes SINDIC'!$AS254=2022,variables!$F$41))),0)</f>
        <v>20</v>
      </c>
      <c r="AM254" s="20">
        <f>IF('respostes SINDIC'!AL254=1,(IF('respostes SINDIC'!$AS254=2021,variables!$E$42,IF('respostes SINDIC'!$AS254=2022,variables!$F$42))),0)</f>
        <v>10</v>
      </c>
      <c r="AN254" s="11">
        <f>IF('respostes SINDIC'!AM254=1,(IF('respostes SINDIC'!$AS254=2021,variables!$E$43,IF('respostes SINDIC'!$AS254=2022,variables!$F$43))),0)</f>
        <v>50</v>
      </c>
      <c r="AO254" s="8">
        <f>IF('respostes SINDIC'!AN254=1,(IF('respostes SINDIC'!$AS254=2021,variables!$E$44,IF('respostes SINDIC'!$AS254=2022,variables!$F$44))),0)</f>
        <v>10</v>
      </c>
      <c r="AP254" s="8">
        <f>IF('respostes SINDIC'!AO254=1,(IF('respostes SINDIC'!$AS254=2021,variables!$E$45,IF('respostes SINDIC'!$AS254=2022,variables!$F$45))),0)</f>
        <v>20</v>
      </c>
      <c r="AQ254" s="20">
        <f>IF('respostes SINDIC'!AP254=1,(IF('respostes SINDIC'!$AS254=2021,variables!$E$46,IF('respostes SINDIC'!$AS254=2022,variables!$F$46))),0)</f>
        <v>10</v>
      </c>
      <c r="AT254">
        <v>2022</v>
      </c>
    </row>
    <row r="255" spans="1:46" x14ac:dyDescent="0.3">
      <c r="A255">
        <v>800950006</v>
      </c>
      <c r="B255" t="str">
        <f>VLOOKUP(A255,'ine i comarca'!$A$1:$H$367,6,0)</f>
        <v>Maresme</v>
      </c>
      <c r="C255" t="s">
        <v>55</v>
      </c>
      <c r="D255" t="s">
        <v>41</v>
      </c>
      <c r="E255" t="s">
        <v>42</v>
      </c>
      <c r="F255" t="s">
        <v>43</v>
      </c>
      <c r="G255" s="8">
        <f>IF('respostes SINDIC'!F255=1,(IF('respostes SINDIC'!$AS255=2021,variables!$E$10,IF('respostes SINDIC'!$AS255=2022,variables!$F$10))),0)</f>
        <v>7.5</v>
      </c>
      <c r="H255" s="8">
        <f>IF('respostes SINDIC'!G255=1,(IF('respostes SINDIC'!$AS255=2021,variables!$E$11,IF('respostes SINDIC'!$AS255=2022,variables!$F$11))),0)</f>
        <v>7.5</v>
      </c>
      <c r="I255" s="14">
        <f>IF('respostes SINDIC'!H255=1,(IF('respostes SINDIC'!$AS255=2021,variables!$E$12,IF('respostes SINDIC'!$AS255=2022,variables!$F$12))),0)</f>
        <v>25</v>
      </c>
      <c r="J255" s="11">
        <f>IF('respostes SINDIC'!I255=1,(IF('respostes SINDIC'!$AS255=2021,variables!$E$13,IF('respostes SINDIC'!$AS255=2022,variables!$F$13))),0)</f>
        <v>1</v>
      </c>
      <c r="K255" s="11">
        <f>IF('respostes SINDIC'!J255=1,(IF('respostes SINDIC'!$AS255=2021,variables!$E$14,IF('respostes SINDIC'!$AS255=2022,variables!$F$14))),0)</f>
        <v>0</v>
      </c>
      <c r="L255" s="11">
        <f>IF('respostes SINDIC'!K255=1,(IF('respostes SINDIC'!$AS255=2021,variables!$E$15,IF('respostes SINDIC'!$AS255=2022,variables!$F$15))),0)</f>
        <v>0</v>
      </c>
      <c r="M255" s="11">
        <f>IF('respostes SINDIC'!L255=1,(IF('respostes SINDIC'!$AS255=2021,variables!$E$16,IF('respostes SINDIC'!$AS255=2022,variables!$F$16))),0)</f>
        <v>0</v>
      </c>
      <c r="N255" s="11">
        <f>IF('respostes SINDIC'!M255=1,(IF('respostes SINDIC'!$AS255=2021,variables!$E$17,IF('respostes SINDIC'!$AS255=2022,variables!$F$17))),0)</f>
        <v>0</v>
      </c>
      <c r="O255" s="11">
        <f>IF('respostes SINDIC'!N255="Dintre de termini",(IF('respostes SINDIC'!$AS255=2021,variables!$E$18,IF('respostes SINDIC'!$AS255=2022,variables!$F$18))),0)</f>
        <v>0</v>
      </c>
      <c r="P255" s="16">
        <f>IF('respostes SINDIC'!O255="Null",0,(IF('respostes SINDIC'!$AS255=2021,variables!$E$20,IF('respostes SINDIC'!$AS255=2022,variables!$F$20))))</f>
        <v>25</v>
      </c>
      <c r="Q255" s="16">
        <f>IF('respostes SINDIC'!P255=1,(IF('respostes SINDIC'!$AS255=2021,variables!$E$20,IF('respostes SINDIC'!$AS255=2022,variables!$F$20))),0)</f>
        <v>25</v>
      </c>
      <c r="R255" s="16">
        <f>IF('respostes SINDIC'!Q255=1,(IF('respostes SINDIC'!$AS255=2021,variables!$E$21,IF('respostes SINDIC'!$AS255=2022,variables!$F$21))),0)</f>
        <v>0</v>
      </c>
      <c r="S255" s="16">
        <f>IF('respostes SINDIC'!R255=1,(IF('respostes SINDIC'!$AS255=2021,variables!$E$22,IF('respostes SINDIC'!$AS255=2022,variables!$F$22))),0)</f>
        <v>0</v>
      </c>
      <c r="T255" s="11">
        <f>IF('respostes SINDIC'!S255=1,(IF('respostes SINDIC'!$AS255=2021,variables!$E$23,IF('respostes SINDIC'!$AS255=2022,variables!$F$23))),0)</f>
        <v>10</v>
      </c>
      <c r="U255" s="14">
        <f>IF('respostes SINDIC'!T255=1,(IF('respostes SINDIC'!$AS255=2021,variables!$E$24,IF('respostes SINDIC'!$AS255=2022,variables!$F$24))),0)</f>
        <v>25</v>
      </c>
      <c r="V255" s="8">
        <f>IF('respostes SINDIC'!U255=1,(IF('respostes SINDIC'!$AS255=2021,variables!$E$25,IF('respostes SINDIC'!$AS255=2022,variables!$F$25))),0)</f>
        <v>20</v>
      </c>
      <c r="W255" s="8">
        <f>IF('respostes SINDIC'!V255=1,(IF('respostes SINDIC'!$AS255=2021,variables!$E$26,IF('respostes SINDIC'!$AS255=2022,variables!$F$26))),0)</f>
        <v>5</v>
      </c>
      <c r="X255" s="8">
        <f>IF('respostes SINDIC'!W255=1,(IF('respostes SINDIC'!$AS255=2021,variables!$E$27,IF('respostes SINDIC'!$AS255=2022,variables!$F$27))),0)</f>
        <v>10</v>
      </c>
      <c r="Y255" s="11">
        <f>IF('respostes SINDIC'!X255=1,(IF('respostes SINDIC'!$AS255=2021,variables!$E$28,IF('respostes SINDIC'!$AS255=2022,variables!$F$28))),0)</f>
        <v>0</v>
      </c>
      <c r="Z255" s="11">
        <f>IF('respostes SINDIC'!Y255=1,(IF('respostes SINDIC'!$AS255=2021,variables!$E$29,IF('respostes SINDIC'!$AS255=2022,variables!$F$29))),0)</f>
        <v>20</v>
      </c>
      <c r="AA255" s="18">
        <f>IF('respostes SINDIC'!Z255=1,(IF('respostes SINDIC'!$AS255=2021,variables!$E$30,IF('respostes SINDIC'!$AS255=2022,variables!$F$30))),0)</f>
        <v>25</v>
      </c>
      <c r="AB255" s="18">
        <f>IF('respostes SINDIC'!AA255=1,(IF('respostes SINDIC'!$AS255=2021,variables!$E$31,IF('respostes SINDIC'!$AS255=2022,variables!$F$31))),0)</f>
        <v>25</v>
      </c>
      <c r="AC255" s="18">
        <f>IF('respostes SINDIC'!AB255=1,(IF('respostes SINDIC'!$AS255=2021,variables!$E$32,IF('respostes SINDIC'!$AS255=2022,variables!$F$32))),0)</f>
        <v>25</v>
      </c>
      <c r="AD255" s="18">
        <f>IF('respostes SINDIC'!AC255=1,(IF('respostes SINDIC'!$AS255=2021,variables!$E$33,IF('respostes SINDIC'!$AS255=2022,variables!$F$33))),0)</f>
        <v>0</v>
      </c>
      <c r="AE255" s="20">
        <f>IF('respostes SINDIC'!AD255=1,(IF('respostes SINDIC'!$AS255=2021,variables!$E$34,IF('respostes SINDIC'!$AS255=2022,variables!$F$34))),0)</f>
        <v>0</v>
      </c>
      <c r="AF255" s="20">
        <f>IF('respostes SINDIC'!AE255=1,(IF('respostes SINDIC'!$AS255=2021,variables!$E$35,IF('respostes SINDIC'!$AS255=2022,variables!$F$35))),0)</f>
        <v>20</v>
      </c>
      <c r="AG255" s="20">
        <f>IF('respostes SINDIC'!AF255=1,(IF('respostes SINDIC'!$AS255=2021,variables!$E$36,IF('respostes SINDIC'!$AS255=2022,variables!$F$36))),0)</f>
        <v>0</v>
      </c>
      <c r="AH255" s="20">
        <f>IF('respostes SINDIC'!AG255=1,(IF('respostes SINDIC'!$AS255=2021,variables!$E$37,IF('respostes SINDIC'!$AS255=2022,variables!$F$37))),0)</f>
        <v>10</v>
      </c>
      <c r="AI255" s="14">
        <f>IF('respostes SINDIC'!AH255=1,(IF('respostes SINDIC'!$AS255=2021,variables!$E$38,IF('respostes SINDIC'!$AS255=2022,variables!$F$38))),0)</f>
        <v>25</v>
      </c>
      <c r="AJ255" s="20">
        <f>IF('respostes SINDIC'!AI255=1,(IF('respostes SINDIC'!$AS255=2021,variables!$E$39,IF('respostes SINDIC'!$AS255=2022,variables!$F$39))),0)</f>
        <v>20</v>
      </c>
      <c r="AK255" s="14">
        <f>IF('respostes SINDIC'!AJ255=1,(IF('respostes SINDIC'!$AS255=2021,variables!$E$40,IF('respostes SINDIC'!$AS255=2022,variables!$F$40))),0)</f>
        <v>25</v>
      </c>
      <c r="AL255" s="8">
        <f>IF('respostes SINDIC'!AK255=0,(IF('respostes SINDIC'!$AS255=2021,variables!$E$41,IF('respostes SINDIC'!$AS255=2022,variables!$F$41))),0)</f>
        <v>20</v>
      </c>
      <c r="AM255" s="20">
        <f>IF('respostes SINDIC'!AL255=1,(IF('respostes SINDIC'!$AS255=2021,variables!$E$42,IF('respostes SINDIC'!$AS255=2022,variables!$F$42))),0)</f>
        <v>10</v>
      </c>
      <c r="AN255" s="11">
        <f>IF('respostes SINDIC'!AM255=1,(IF('respostes SINDIC'!$AS255=2021,variables!$E$43,IF('respostes SINDIC'!$AS255=2022,variables!$F$43))),0)</f>
        <v>50</v>
      </c>
      <c r="AO255" s="8">
        <f>IF('respostes SINDIC'!AN255=1,(IF('respostes SINDIC'!$AS255=2021,variables!$E$44,IF('respostes SINDIC'!$AS255=2022,variables!$F$44))),0)</f>
        <v>10</v>
      </c>
      <c r="AP255" s="8">
        <f>IF('respostes SINDIC'!AO255=1,(IF('respostes SINDIC'!$AS255=2021,variables!$E$45,IF('respostes SINDIC'!$AS255=2022,variables!$F$45))),0)</f>
        <v>20</v>
      </c>
      <c r="AQ255" s="20">
        <f>IF('respostes SINDIC'!AP255=1,(IF('respostes SINDIC'!$AS255=2021,variables!$E$46,IF('respostes SINDIC'!$AS255=2022,variables!$F$46))),0)</f>
        <v>0</v>
      </c>
      <c r="AT255">
        <v>2022</v>
      </c>
    </row>
    <row r="256" spans="1:46" x14ac:dyDescent="0.3">
      <c r="A256">
        <v>801090004</v>
      </c>
      <c r="B256" t="str">
        <f>VLOOKUP(A256,'ine i comarca'!$A$1:$H$367,6,0)</f>
        <v>Bages</v>
      </c>
      <c r="C256" t="s">
        <v>56</v>
      </c>
      <c r="D256" t="s">
        <v>41</v>
      </c>
      <c r="E256" t="s">
        <v>42</v>
      </c>
      <c r="F256" t="s">
        <v>43</v>
      </c>
      <c r="G256" s="8">
        <f>IF('respostes SINDIC'!F256=1,(IF('respostes SINDIC'!$AS256=2021,variables!$E$10,IF('respostes SINDIC'!$AS256=2022,variables!$F$10))),0)</f>
        <v>7.5</v>
      </c>
      <c r="H256" s="8">
        <f>IF('respostes SINDIC'!G256=1,(IF('respostes SINDIC'!$AS256=2021,variables!$E$11,IF('respostes SINDIC'!$AS256=2022,variables!$F$11))),0)</f>
        <v>7.5</v>
      </c>
      <c r="I256" s="14">
        <f>IF('respostes SINDIC'!H256=1,(IF('respostes SINDIC'!$AS256=2021,variables!$E$12,IF('respostes SINDIC'!$AS256=2022,variables!$F$12))),0)</f>
        <v>25</v>
      </c>
      <c r="J256" s="11">
        <f>IF('respostes SINDIC'!I256=1,(IF('respostes SINDIC'!$AS256=2021,variables!$E$13,IF('respostes SINDIC'!$AS256=2022,variables!$F$13))),0)</f>
        <v>1</v>
      </c>
      <c r="K256" s="11">
        <f>IF('respostes SINDIC'!J256=1,(IF('respostes SINDIC'!$AS256=2021,variables!$E$14,IF('respostes SINDIC'!$AS256=2022,variables!$F$14))),0)</f>
        <v>0</v>
      </c>
      <c r="L256" s="11">
        <f>IF('respostes SINDIC'!K256=1,(IF('respostes SINDIC'!$AS256=2021,variables!$E$15,IF('respostes SINDIC'!$AS256=2022,variables!$F$15))),0)</f>
        <v>0</v>
      </c>
      <c r="M256" s="11">
        <f>IF('respostes SINDIC'!L256=1,(IF('respostes SINDIC'!$AS256=2021,variables!$E$16,IF('respostes SINDIC'!$AS256=2022,variables!$F$16))),0)</f>
        <v>0</v>
      </c>
      <c r="N256" s="11">
        <f>IF('respostes SINDIC'!M256=1,(IF('respostes SINDIC'!$AS256=2021,variables!$E$17,IF('respostes SINDIC'!$AS256=2022,variables!$F$17))),0)</f>
        <v>0</v>
      </c>
      <c r="O256" s="11">
        <f>IF('respostes SINDIC'!N256="Dintre de termini",(IF('respostes SINDIC'!$AS256=2021,variables!$E$18,IF('respostes SINDIC'!$AS256=2022,variables!$F$18))),0)</f>
        <v>10</v>
      </c>
      <c r="P256" s="16">
        <f>IF('respostes SINDIC'!O256="Null",0,(IF('respostes SINDIC'!$AS256=2021,variables!$E$20,IF('respostes SINDIC'!$AS256=2022,variables!$F$20))))</f>
        <v>25</v>
      </c>
      <c r="Q256" s="16">
        <f>IF('respostes SINDIC'!P256=1,(IF('respostes SINDIC'!$AS256=2021,variables!$E$20,IF('respostes SINDIC'!$AS256=2022,variables!$F$20))),0)</f>
        <v>25</v>
      </c>
      <c r="R256" s="16">
        <f>IF('respostes SINDIC'!Q256=1,(IF('respostes SINDIC'!$AS256=2021,variables!$E$21,IF('respostes SINDIC'!$AS256=2022,variables!$F$21))),0)</f>
        <v>0</v>
      </c>
      <c r="S256" s="16">
        <f>IF('respostes SINDIC'!R256=1,(IF('respostes SINDIC'!$AS256=2021,variables!$E$22,IF('respostes SINDIC'!$AS256=2022,variables!$F$22))),0)</f>
        <v>0</v>
      </c>
      <c r="T256" s="11">
        <f>IF('respostes SINDIC'!S256=1,(IF('respostes SINDIC'!$AS256=2021,variables!$E$23,IF('respostes SINDIC'!$AS256=2022,variables!$F$23))),0)</f>
        <v>10</v>
      </c>
      <c r="U256" s="14">
        <f>IF('respostes SINDIC'!T256=1,(IF('respostes SINDIC'!$AS256=2021,variables!$E$24,IF('respostes SINDIC'!$AS256=2022,variables!$F$24))),0)</f>
        <v>25</v>
      </c>
      <c r="V256" s="8">
        <f>IF('respostes SINDIC'!U256=1,(IF('respostes SINDIC'!$AS256=2021,variables!$E$25,IF('respostes SINDIC'!$AS256=2022,variables!$F$25))),0)</f>
        <v>20</v>
      </c>
      <c r="W256" s="8">
        <f>IF('respostes SINDIC'!V256=1,(IF('respostes SINDIC'!$AS256=2021,variables!$E$26,IF('respostes SINDIC'!$AS256=2022,variables!$F$26))),0)</f>
        <v>5</v>
      </c>
      <c r="X256" s="8">
        <f>IF('respostes SINDIC'!W256=1,(IF('respostes SINDIC'!$AS256=2021,variables!$E$27,IF('respostes SINDIC'!$AS256=2022,variables!$F$27))),0)</f>
        <v>10</v>
      </c>
      <c r="Y256" s="11">
        <f>IF('respostes SINDIC'!X256=1,(IF('respostes SINDIC'!$AS256=2021,variables!$E$28,IF('respostes SINDIC'!$AS256=2022,variables!$F$28))),0)</f>
        <v>0</v>
      </c>
      <c r="Z256" s="11">
        <f>IF('respostes SINDIC'!Y256=1,(IF('respostes SINDIC'!$AS256=2021,variables!$E$29,IF('respostes SINDIC'!$AS256=2022,variables!$F$29))),0)</f>
        <v>20</v>
      </c>
      <c r="AA256" s="18">
        <f>IF('respostes SINDIC'!Z256=1,(IF('respostes SINDIC'!$AS256=2021,variables!$E$30,IF('respostes SINDIC'!$AS256=2022,variables!$F$30))),0)</f>
        <v>0</v>
      </c>
      <c r="AB256" s="18">
        <f>IF('respostes SINDIC'!AA256=1,(IF('respostes SINDIC'!$AS256=2021,variables!$E$31,IF('respostes SINDIC'!$AS256=2022,variables!$F$31))),0)</f>
        <v>0</v>
      </c>
      <c r="AC256" s="18">
        <f>IF('respostes SINDIC'!AB256=1,(IF('respostes SINDIC'!$AS256=2021,variables!$E$32,IF('respostes SINDIC'!$AS256=2022,variables!$F$32))),0)</f>
        <v>25</v>
      </c>
      <c r="AD256" s="18">
        <f>IF('respostes SINDIC'!AC256=1,(IF('respostes SINDIC'!$AS256=2021,variables!$E$33,IF('respostes SINDIC'!$AS256=2022,variables!$F$33))),0)</f>
        <v>0</v>
      </c>
      <c r="AE256" s="20">
        <f>IF('respostes SINDIC'!AD256=1,(IF('respostes SINDIC'!$AS256=2021,variables!$E$34,IF('respostes SINDIC'!$AS256=2022,variables!$F$34))),0)</f>
        <v>0</v>
      </c>
      <c r="AF256" s="20">
        <f>IF('respostes SINDIC'!AE256=1,(IF('respostes SINDIC'!$AS256=2021,variables!$E$35,IF('respostes SINDIC'!$AS256=2022,variables!$F$35))),0)</f>
        <v>0</v>
      </c>
      <c r="AG256" s="20">
        <f>IF('respostes SINDIC'!AF256=1,(IF('respostes SINDIC'!$AS256=2021,variables!$E$36,IF('respostes SINDIC'!$AS256=2022,variables!$F$36))),0)</f>
        <v>0</v>
      </c>
      <c r="AH256" s="20">
        <f>IF('respostes SINDIC'!AG256=1,(IF('respostes SINDIC'!$AS256=2021,variables!$E$37,IF('respostes SINDIC'!$AS256=2022,variables!$F$37))),0)</f>
        <v>0</v>
      </c>
      <c r="AI256" s="14">
        <f>IF('respostes SINDIC'!AH256=1,(IF('respostes SINDIC'!$AS256=2021,variables!$E$38,IF('respostes SINDIC'!$AS256=2022,variables!$F$38))),0)</f>
        <v>25</v>
      </c>
      <c r="AJ256" s="20">
        <f>IF('respostes SINDIC'!AI256=1,(IF('respostes SINDIC'!$AS256=2021,variables!$E$39,IF('respostes SINDIC'!$AS256=2022,variables!$F$39))),0)</f>
        <v>20</v>
      </c>
      <c r="AK256" s="14">
        <f>IF('respostes SINDIC'!AJ256=1,(IF('respostes SINDIC'!$AS256=2021,variables!$E$40,IF('respostes SINDIC'!$AS256=2022,variables!$F$40))),0)</f>
        <v>25</v>
      </c>
      <c r="AL256" s="8">
        <f>IF('respostes SINDIC'!AK256=0,(IF('respostes SINDIC'!$AS256=2021,variables!$E$41,IF('respostes SINDIC'!$AS256=2022,variables!$F$41))),0)</f>
        <v>20</v>
      </c>
      <c r="AM256" s="20">
        <f>IF('respostes SINDIC'!AL256=1,(IF('respostes SINDIC'!$AS256=2021,variables!$E$42,IF('respostes SINDIC'!$AS256=2022,variables!$F$42))),0)</f>
        <v>10</v>
      </c>
      <c r="AN256" s="11">
        <f>IF('respostes SINDIC'!AM256=1,(IF('respostes SINDIC'!$AS256=2021,variables!$E$43,IF('respostes SINDIC'!$AS256=2022,variables!$F$43))),0)</f>
        <v>50</v>
      </c>
      <c r="AO256" s="8">
        <f>IF('respostes SINDIC'!AN256=1,(IF('respostes SINDIC'!$AS256=2021,variables!$E$44,IF('respostes SINDIC'!$AS256=2022,variables!$F$44))),0)</f>
        <v>10</v>
      </c>
      <c r="AP256" s="8">
        <f>IF('respostes SINDIC'!AO256=1,(IF('respostes SINDIC'!$AS256=2021,variables!$E$45,IF('respostes SINDIC'!$AS256=2022,variables!$F$45))),0)</f>
        <v>20</v>
      </c>
      <c r="AQ256" s="20">
        <f>IF('respostes SINDIC'!AP256=1,(IF('respostes SINDIC'!$AS256=2021,variables!$E$46,IF('respostes SINDIC'!$AS256=2022,variables!$F$46))),0)</f>
        <v>10</v>
      </c>
      <c r="AT256">
        <v>2022</v>
      </c>
    </row>
    <row r="257" spans="1:46" x14ac:dyDescent="0.3">
      <c r="A257">
        <v>801160009</v>
      </c>
      <c r="B257" t="str">
        <f>VLOOKUP(A257,'ine i comarca'!$A$1:$H$367,6,0)</f>
        <v>Berguedà</v>
      </c>
      <c r="C257" t="s">
        <v>57</v>
      </c>
      <c r="D257" t="s">
        <v>41</v>
      </c>
      <c r="E257" t="s">
        <v>42</v>
      </c>
      <c r="F257" t="s">
        <v>48</v>
      </c>
      <c r="G257" s="8">
        <f>IF('respostes SINDIC'!F257=1,(IF('respostes SINDIC'!$AS257=2021,variables!$E$10,IF('respostes SINDIC'!$AS257=2022,variables!$F$10))),0)</f>
        <v>7.5</v>
      </c>
      <c r="H257" s="8">
        <f>IF('respostes SINDIC'!G257=1,(IF('respostes SINDIC'!$AS257=2021,variables!$E$11,IF('respostes SINDIC'!$AS257=2022,variables!$F$11))),0)</f>
        <v>7.5</v>
      </c>
      <c r="I257" s="14">
        <f>IF('respostes SINDIC'!H257=1,(IF('respostes SINDIC'!$AS257=2021,variables!$E$12,IF('respostes SINDIC'!$AS257=2022,variables!$F$12))),0)</f>
        <v>25</v>
      </c>
      <c r="J257" s="11">
        <f>IF('respostes SINDIC'!I257=1,(IF('respostes SINDIC'!$AS257=2021,variables!$E$13,IF('respostes SINDIC'!$AS257=2022,variables!$F$13))),0)</f>
        <v>1</v>
      </c>
      <c r="K257" s="11">
        <f>IF('respostes SINDIC'!J257=1,(IF('respostes SINDIC'!$AS257=2021,variables!$E$14,IF('respostes SINDIC'!$AS257=2022,variables!$F$14))),0)</f>
        <v>0</v>
      </c>
      <c r="L257" s="11">
        <f>IF('respostes SINDIC'!K257=1,(IF('respostes SINDIC'!$AS257=2021,variables!$E$15,IF('respostes SINDIC'!$AS257=2022,variables!$F$15))),0)</f>
        <v>0</v>
      </c>
      <c r="M257" s="11">
        <f>IF('respostes SINDIC'!L257=1,(IF('respostes SINDIC'!$AS257=2021,variables!$E$16,IF('respostes SINDIC'!$AS257=2022,variables!$F$16))),0)</f>
        <v>0</v>
      </c>
      <c r="N257" s="11">
        <f>IF('respostes SINDIC'!M257=1,(IF('respostes SINDIC'!$AS257=2021,variables!$E$17,IF('respostes SINDIC'!$AS257=2022,variables!$F$17))),0)</f>
        <v>0</v>
      </c>
      <c r="O257" s="11">
        <f>IF('respostes SINDIC'!N257="Dintre de termini",(IF('respostes SINDIC'!$AS257=2021,variables!$E$18,IF('respostes SINDIC'!$AS257=2022,variables!$F$18))),0)</f>
        <v>0</v>
      </c>
      <c r="P257" s="16">
        <f>IF('respostes SINDIC'!O257="Null",0,(IF('respostes SINDIC'!$AS257=2021,variables!$E$20,IF('respostes SINDIC'!$AS257=2022,variables!$F$20))))</f>
        <v>0</v>
      </c>
      <c r="Q257" s="16">
        <f>IF('respostes SINDIC'!P257=1,(IF('respostes SINDIC'!$AS257=2021,variables!$E$20,IF('respostes SINDIC'!$AS257=2022,variables!$F$20))),0)</f>
        <v>0</v>
      </c>
      <c r="R257" s="16">
        <f>IF('respostes SINDIC'!Q257=1,(IF('respostes SINDIC'!$AS257=2021,variables!$E$21,IF('respostes SINDIC'!$AS257=2022,variables!$F$21))),0)</f>
        <v>0</v>
      </c>
      <c r="S257" s="16">
        <f>IF('respostes SINDIC'!R257=1,(IF('respostes SINDIC'!$AS257=2021,variables!$E$22,IF('respostes SINDIC'!$AS257=2022,variables!$F$22))),0)</f>
        <v>0</v>
      </c>
      <c r="T257" s="11">
        <f>IF('respostes SINDIC'!S257=1,(IF('respostes SINDIC'!$AS257=2021,variables!$E$23,IF('respostes SINDIC'!$AS257=2022,variables!$F$23))),0)</f>
        <v>0</v>
      </c>
      <c r="U257" s="14">
        <f>IF('respostes SINDIC'!T257=1,(IF('respostes SINDIC'!$AS257=2021,variables!$E$24,IF('respostes SINDIC'!$AS257=2022,variables!$F$24))),0)</f>
        <v>0</v>
      </c>
      <c r="V257" s="8">
        <f>IF('respostes SINDIC'!U257=1,(IF('respostes SINDIC'!$AS257=2021,variables!$E$25,IF('respostes SINDIC'!$AS257=2022,variables!$F$25))),0)</f>
        <v>20</v>
      </c>
      <c r="W257" s="8">
        <f>IF('respostes SINDIC'!V257=1,(IF('respostes SINDIC'!$AS257=2021,variables!$E$26,IF('respostes SINDIC'!$AS257=2022,variables!$F$26))),0)</f>
        <v>5</v>
      </c>
      <c r="X257" s="8">
        <f>IF('respostes SINDIC'!W257=1,(IF('respostes SINDIC'!$AS257=2021,variables!$E$27,IF('respostes SINDIC'!$AS257=2022,variables!$F$27))),0)</f>
        <v>10</v>
      </c>
      <c r="Y257" s="11">
        <f>IF('respostes SINDIC'!X257=1,(IF('respostes SINDIC'!$AS257=2021,variables!$E$28,IF('respostes SINDIC'!$AS257=2022,variables!$F$28))),0)</f>
        <v>0</v>
      </c>
      <c r="Z257" s="11">
        <f>IF('respostes SINDIC'!Y257=1,(IF('respostes SINDIC'!$AS257=2021,variables!$E$29,IF('respostes SINDIC'!$AS257=2022,variables!$F$29))),0)</f>
        <v>0</v>
      </c>
      <c r="AA257" s="18">
        <f>IF('respostes SINDIC'!Z257=1,(IF('respostes SINDIC'!$AS257=2021,variables!$E$30,IF('respostes SINDIC'!$AS257=2022,variables!$F$30))),0)</f>
        <v>0</v>
      </c>
      <c r="AB257" s="18">
        <f>IF('respostes SINDIC'!AA257=1,(IF('respostes SINDIC'!$AS257=2021,variables!$E$31,IF('respostes SINDIC'!$AS257=2022,variables!$F$31))),0)</f>
        <v>0</v>
      </c>
      <c r="AC257" s="18">
        <f>IF('respostes SINDIC'!AB257=1,(IF('respostes SINDIC'!$AS257=2021,variables!$E$32,IF('respostes SINDIC'!$AS257=2022,variables!$F$32))),0)</f>
        <v>0</v>
      </c>
      <c r="AD257" s="18">
        <f>IF('respostes SINDIC'!AC257=1,(IF('respostes SINDIC'!$AS257=2021,variables!$E$33,IF('respostes SINDIC'!$AS257=2022,variables!$F$33))),0)</f>
        <v>0</v>
      </c>
      <c r="AE257" s="20">
        <f>IF('respostes SINDIC'!AD257=1,(IF('respostes SINDIC'!$AS257=2021,variables!$E$34,IF('respostes SINDIC'!$AS257=2022,variables!$F$34))),0)</f>
        <v>0</v>
      </c>
      <c r="AF257" s="20">
        <f>IF('respostes SINDIC'!AE257=1,(IF('respostes SINDIC'!$AS257=2021,variables!$E$35,IF('respostes SINDIC'!$AS257=2022,variables!$F$35))),0)</f>
        <v>0</v>
      </c>
      <c r="AG257" s="20">
        <f>IF('respostes SINDIC'!AF257=1,(IF('respostes SINDIC'!$AS257=2021,variables!$E$36,IF('respostes SINDIC'!$AS257=2022,variables!$F$36))),0)</f>
        <v>0</v>
      </c>
      <c r="AH257" s="20">
        <f>IF('respostes SINDIC'!AG257=1,(IF('respostes SINDIC'!$AS257=2021,variables!$E$37,IF('respostes SINDIC'!$AS257=2022,variables!$F$37))),0)</f>
        <v>0</v>
      </c>
      <c r="AI257" s="14">
        <f>IF('respostes SINDIC'!AH257=1,(IF('respostes SINDIC'!$AS257=2021,variables!$E$38,IF('respostes SINDIC'!$AS257=2022,variables!$F$38))),0)</f>
        <v>25</v>
      </c>
      <c r="AJ257" s="20">
        <f>IF('respostes SINDIC'!AI257=1,(IF('respostes SINDIC'!$AS257=2021,variables!$E$39,IF('respostes SINDIC'!$AS257=2022,variables!$F$39))),0)</f>
        <v>20</v>
      </c>
      <c r="AK257" s="14">
        <f>IF('respostes SINDIC'!AJ257=1,(IF('respostes SINDIC'!$AS257=2021,variables!$E$40,IF('respostes SINDIC'!$AS257=2022,variables!$F$40))),0)</f>
        <v>0</v>
      </c>
      <c r="AL257" s="8">
        <f>IF('respostes SINDIC'!AK257=0,(IF('respostes SINDIC'!$AS257=2021,variables!$E$41,IF('respostes SINDIC'!$AS257=2022,variables!$F$41))),0)</f>
        <v>20</v>
      </c>
      <c r="AM257" s="20">
        <f>IF('respostes SINDIC'!AL257=1,(IF('respostes SINDIC'!$AS257=2021,variables!$E$42,IF('respostes SINDIC'!$AS257=2022,variables!$F$42))),0)</f>
        <v>0</v>
      </c>
      <c r="AN257" s="11">
        <f>IF('respostes SINDIC'!AM257=1,(IF('respostes SINDIC'!$AS257=2021,variables!$E$43,IF('respostes SINDIC'!$AS257=2022,variables!$F$43))),0)</f>
        <v>0</v>
      </c>
      <c r="AO257" s="8">
        <f>IF('respostes SINDIC'!AN257=1,(IF('respostes SINDIC'!$AS257=2021,variables!$E$44,IF('respostes SINDIC'!$AS257=2022,variables!$F$44))),0)</f>
        <v>0</v>
      </c>
      <c r="AP257" s="8">
        <f>IF('respostes SINDIC'!AO257=1,(IF('respostes SINDIC'!$AS257=2021,variables!$E$45,IF('respostes SINDIC'!$AS257=2022,variables!$F$45))),0)</f>
        <v>0</v>
      </c>
      <c r="AQ257" s="20">
        <f>IF('respostes SINDIC'!AP257=1,(IF('respostes SINDIC'!$AS257=2021,variables!$E$46,IF('respostes SINDIC'!$AS257=2022,variables!$F$46))),0)</f>
        <v>0</v>
      </c>
      <c r="AT257">
        <v>2022</v>
      </c>
    </row>
    <row r="258" spans="1:46" x14ac:dyDescent="0.3">
      <c r="A258">
        <v>801210007</v>
      </c>
      <c r="B258" t="str">
        <f>VLOOKUP(A258,'ine i comarca'!$A$1:$H$367,6,0)</f>
        <v>Bages</v>
      </c>
      <c r="C258" t="s">
        <v>58</v>
      </c>
      <c r="D258" t="s">
        <v>41</v>
      </c>
      <c r="E258" t="s">
        <v>42</v>
      </c>
      <c r="F258" t="s">
        <v>48</v>
      </c>
      <c r="G258" s="8">
        <f>IF('respostes SINDIC'!F258=1,(IF('respostes SINDIC'!$AS258=2021,variables!$E$10,IF('respostes SINDIC'!$AS258=2022,variables!$F$10))),0)</f>
        <v>7.5</v>
      </c>
      <c r="H258" s="8">
        <f>IF('respostes SINDIC'!G258=1,(IF('respostes SINDIC'!$AS258=2021,variables!$E$11,IF('respostes SINDIC'!$AS258=2022,variables!$F$11))),0)</f>
        <v>7.5</v>
      </c>
      <c r="I258" s="14">
        <f>IF('respostes SINDIC'!H258=1,(IF('respostes SINDIC'!$AS258=2021,variables!$E$12,IF('respostes SINDIC'!$AS258=2022,variables!$F$12))),0)</f>
        <v>25</v>
      </c>
      <c r="J258" s="11">
        <f>IF('respostes SINDIC'!I258=1,(IF('respostes SINDIC'!$AS258=2021,variables!$E$13,IF('respostes SINDIC'!$AS258=2022,variables!$F$13))),0)</f>
        <v>1</v>
      </c>
      <c r="K258" s="11">
        <f>IF('respostes SINDIC'!J258=1,(IF('respostes SINDIC'!$AS258=2021,variables!$E$14,IF('respostes SINDIC'!$AS258=2022,variables!$F$14))),0)</f>
        <v>0</v>
      </c>
      <c r="L258" s="11">
        <f>IF('respostes SINDIC'!K258=1,(IF('respostes SINDIC'!$AS258=2021,variables!$E$15,IF('respostes SINDIC'!$AS258=2022,variables!$F$15))),0)</f>
        <v>0</v>
      </c>
      <c r="M258" s="11">
        <f>IF('respostes SINDIC'!L258=1,(IF('respostes SINDIC'!$AS258=2021,variables!$E$16,IF('respostes SINDIC'!$AS258=2022,variables!$F$16))),0)</f>
        <v>0</v>
      </c>
      <c r="N258" s="11">
        <f>IF('respostes SINDIC'!M258=1,(IF('respostes SINDIC'!$AS258=2021,variables!$E$17,IF('respostes SINDIC'!$AS258=2022,variables!$F$17))),0)</f>
        <v>0</v>
      </c>
      <c r="O258" s="11">
        <f>IF('respostes SINDIC'!N258="Dintre de termini",(IF('respostes SINDIC'!$AS258=2021,variables!$E$18,IF('respostes SINDIC'!$AS258=2022,variables!$F$18))),0)</f>
        <v>0</v>
      </c>
      <c r="P258" s="16">
        <f>IF('respostes SINDIC'!O258="Null",0,(IF('respostes SINDIC'!$AS258=2021,variables!$E$20,IF('respostes SINDIC'!$AS258=2022,variables!$F$20))))</f>
        <v>25</v>
      </c>
      <c r="Q258" s="16">
        <f>IF('respostes SINDIC'!P258=1,(IF('respostes SINDIC'!$AS258=2021,variables!$E$20,IF('respostes SINDIC'!$AS258=2022,variables!$F$20))),0)</f>
        <v>25</v>
      </c>
      <c r="R258" s="16">
        <f>IF('respostes SINDIC'!Q258=1,(IF('respostes SINDIC'!$AS258=2021,variables!$E$21,IF('respostes SINDIC'!$AS258=2022,variables!$F$21))),0)</f>
        <v>0</v>
      </c>
      <c r="S258" s="16">
        <f>IF('respostes SINDIC'!R258=1,(IF('respostes SINDIC'!$AS258=2021,variables!$E$22,IF('respostes SINDIC'!$AS258=2022,variables!$F$22))),0)</f>
        <v>0</v>
      </c>
      <c r="T258" s="11">
        <f>IF('respostes SINDIC'!S258=1,(IF('respostes SINDIC'!$AS258=2021,variables!$E$23,IF('respostes SINDIC'!$AS258=2022,variables!$F$23))),0)</f>
        <v>10</v>
      </c>
      <c r="U258" s="14">
        <f>IF('respostes SINDIC'!T258=1,(IF('respostes SINDIC'!$AS258=2021,variables!$E$24,IF('respostes SINDIC'!$AS258=2022,variables!$F$24))),0)</f>
        <v>25</v>
      </c>
      <c r="V258" s="8">
        <f>IF('respostes SINDIC'!U258=1,(IF('respostes SINDIC'!$AS258=2021,variables!$E$25,IF('respostes SINDIC'!$AS258=2022,variables!$F$25))),0)</f>
        <v>20</v>
      </c>
      <c r="W258" s="8">
        <f>IF('respostes SINDIC'!V258=1,(IF('respostes SINDIC'!$AS258=2021,variables!$E$26,IF('respostes SINDIC'!$AS258=2022,variables!$F$26))),0)</f>
        <v>5</v>
      </c>
      <c r="X258" s="8">
        <f>IF('respostes SINDIC'!W258=1,(IF('respostes SINDIC'!$AS258=2021,variables!$E$27,IF('respostes SINDIC'!$AS258=2022,variables!$F$27))),0)</f>
        <v>10</v>
      </c>
      <c r="Y258" s="11">
        <f>IF('respostes SINDIC'!X258=1,(IF('respostes SINDIC'!$AS258=2021,variables!$E$28,IF('respostes SINDIC'!$AS258=2022,variables!$F$28))),0)</f>
        <v>0</v>
      </c>
      <c r="Z258" s="11">
        <f>IF('respostes SINDIC'!Y258=1,(IF('respostes SINDIC'!$AS258=2021,variables!$E$29,IF('respostes SINDIC'!$AS258=2022,variables!$F$29))),0)</f>
        <v>20</v>
      </c>
      <c r="AA258" s="18">
        <f>IF('respostes SINDIC'!Z258=1,(IF('respostes SINDIC'!$AS258=2021,variables!$E$30,IF('respostes SINDIC'!$AS258=2022,variables!$F$30))),0)</f>
        <v>0</v>
      </c>
      <c r="AB258" s="18">
        <f>IF('respostes SINDIC'!AA258=1,(IF('respostes SINDIC'!$AS258=2021,variables!$E$31,IF('respostes SINDIC'!$AS258=2022,variables!$F$31))),0)</f>
        <v>25</v>
      </c>
      <c r="AC258" s="18">
        <f>IF('respostes SINDIC'!AB258=1,(IF('respostes SINDIC'!$AS258=2021,variables!$E$32,IF('respostes SINDIC'!$AS258=2022,variables!$F$32))),0)</f>
        <v>25</v>
      </c>
      <c r="AD258" s="18">
        <f>IF('respostes SINDIC'!AC258=1,(IF('respostes SINDIC'!$AS258=2021,variables!$E$33,IF('respostes SINDIC'!$AS258=2022,variables!$F$33))),0)</f>
        <v>0</v>
      </c>
      <c r="AE258" s="20">
        <f>IF('respostes SINDIC'!AD258=1,(IF('respostes SINDIC'!$AS258=2021,variables!$E$34,IF('respostes SINDIC'!$AS258=2022,variables!$F$34))),0)</f>
        <v>0</v>
      </c>
      <c r="AF258" s="20">
        <f>IF('respostes SINDIC'!AE258=1,(IF('respostes SINDIC'!$AS258=2021,variables!$E$35,IF('respostes SINDIC'!$AS258=2022,variables!$F$35))),0)</f>
        <v>0</v>
      </c>
      <c r="AG258" s="20">
        <f>IF('respostes SINDIC'!AF258=1,(IF('respostes SINDIC'!$AS258=2021,variables!$E$36,IF('respostes SINDIC'!$AS258=2022,variables!$F$36))),0)</f>
        <v>0</v>
      </c>
      <c r="AH258" s="20">
        <f>IF('respostes SINDIC'!AG258=1,(IF('respostes SINDIC'!$AS258=2021,variables!$E$37,IF('respostes SINDIC'!$AS258=2022,variables!$F$37))),0)</f>
        <v>0</v>
      </c>
      <c r="AI258" s="14">
        <f>IF('respostes SINDIC'!AH258=1,(IF('respostes SINDIC'!$AS258=2021,variables!$E$38,IF('respostes SINDIC'!$AS258=2022,variables!$F$38))),0)</f>
        <v>25</v>
      </c>
      <c r="AJ258" s="20">
        <f>IF('respostes SINDIC'!AI258=1,(IF('respostes SINDIC'!$AS258=2021,variables!$E$39,IF('respostes SINDIC'!$AS258=2022,variables!$F$39))),0)</f>
        <v>20</v>
      </c>
      <c r="AK258" s="14">
        <f>IF('respostes SINDIC'!AJ258=1,(IF('respostes SINDIC'!$AS258=2021,variables!$E$40,IF('respostes SINDIC'!$AS258=2022,variables!$F$40))),0)</f>
        <v>25</v>
      </c>
      <c r="AL258" s="8">
        <f>IF('respostes SINDIC'!AK258=0,(IF('respostes SINDIC'!$AS258=2021,variables!$E$41,IF('respostes SINDIC'!$AS258=2022,variables!$F$41))),0)</f>
        <v>20</v>
      </c>
      <c r="AM258" s="20">
        <f>IF('respostes SINDIC'!AL258=1,(IF('respostes SINDIC'!$AS258=2021,variables!$E$42,IF('respostes SINDIC'!$AS258=2022,variables!$F$42))),0)</f>
        <v>10</v>
      </c>
      <c r="AN258" s="11">
        <f>IF('respostes SINDIC'!AM258=1,(IF('respostes SINDIC'!$AS258=2021,variables!$E$43,IF('respostes SINDIC'!$AS258=2022,variables!$F$43))),0)</f>
        <v>50</v>
      </c>
      <c r="AO258" s="8">
        <f>IF('respostes SINDIC'!AN258=1,(IF('respostes SINDIC'!$AS258=2021,variables!$E$44,IF('respostes SINDIC'!$AS258=2022,variables!$F$44))),0)</f>
        <v>0</v>
      </c>
      <c r="AP258" s="8">
        <f>IF('respostes SINDIC'!AO258=1,(IF('respostes SINDIC'!$AS258=2021,variables!$E$45,IF('respostes SINDIC'!$AS258=2022,variables!$F$45))),0)</f>
        <v>0</v>
      </c>
      <c r="AQ258" s="20">
        <f>IF('respostes SINDIC'!AP258=1,(IF('respostes SINDIC'!$AS258=2021,variables!$E$46,IF('respostes SINDIC'!$AS258=2022,variables!$F$46))),0)</f>
        <v>10</v>
      </c>
      <c r="AT258">
        <v>2022</v>
      </c>
    </row>
    <row r="259" spans="1:46" x14ac:dyDescent="0.3">
      <c r="A259">
        <v>801370005</v>
      </c>
      <c r="B259" t="str">
        <f>VLOOKUP(A259,'ine i comarca'!$A$1:$H$367,6,0)</f>
        <v>Alt Penedès</v>
      </c>
      <c r="C259" t="s">
        <v>59</v>
      </c>
      <c r="D259" t="s">
        <v>41</v>
      </c>
      <c r="E259" t="s">
        <v>42</v>
      </c>
      <c r="F259" t="s">
        <v>48</v>
      </c>
      <c r="G259" s="8">
        <f>IF('respostes SINDIC'!F259=1,(IF('respostes SINDIC'!$AS259=2021,variables!$E$10,IF('respostes SINDIC'!$AS259=2022,variables!$F$10))),0)</f>
        <v>7.5</v>
      </c>
      <c r="H259" s="8">
        <f>IF('respostes SINDIC'!G259=1,(IF('respostes SINDIC'!$AS259=2021,variables!$E$11,IF('respostes SINDIC'!$AS259=2022,variables!$F$11))),0)</f>
        <v>7.5</v>
      </c>
      <c r="I259" s="14">
        <f>IF('respostes SINDIC'!H259=1,(IF('respostes SINDIC'!$AS259=2021,variables!$E$12,IF('respostes SINDIC'!$AS259=2022,variables!$F$12))),0)</f>
        <v>25</v>
      </c>
      <c r="J259" s="11">
        <f>IF('respostes SINDIC'!I259=1,(IF('respostes SINDIC'!$AS259=2021,variables!$E$13,IF('respostes SINDIC'!$AS259=2022,variables!$F$13))),0)</f>
        <v>1</v>
      </c>
      <c r="K259" s="11">
        <f>IF('respostes SINDIC'!J259=1,(IF('respostes SINDIC'!$AS259=2021,variables!$E$14,IF('respostes SINDIC'!$AS259=2022,variables!$F$14))),0)</f>
        <v>0</v>
      </c>
      <c r="L259" s="11">
        <f>IF('respostes SINDIC'!K259=1,(IF('respostes SINDIC'!$AS259=2021,variables!$E$15,IF('respostes SINDIC'!$AS259=2022,variables!$F$15))),0)</f>
        <v>0</v>
      </c>
      <c r="M259" s="11">
        <f>IF('respostes SINDIC'!L259=1,(IF('respostes SINDIC'!$AS259=2021,variables!$E$16,IF('respostes SINDIC'!$AS259=2022,variables!$F$16))),0)</f>
        <v>0</v>
      </c>
      <c r="N259" s="11">
        <f>IF('respostes SINDIC'!M259=1,(IF('respostes SINDIC'!$AS259=2021,variables!$E$17,IF('respostes SINDIC'!$AS259=2022,variables!$F$17))),0)</f>
        <v>0</v>
      </c>
      <c r="O259" s="11">
        <f>IF('respostes SINDIC'!N259="Dintre de termini",(IF('respostes SINDIC'!$AS259=2021,variables!$E$18,IF('respostes SINDIC'!$AS259=2022,variables!$F$18))),0)</f>
        <v>0</v>
      </c>
      <c r="P259" s="16">
        <f>IF('respostes SINDIC'!O259="Null",0,(IF('respostes SINDIC'!$AS259=2021,variables!$E$20,IF('respostes SINDIC'!$AS259=2022,variables!$F$20))))</f>
        <v>0</v>
      </c>
      <c r="Q259" s="16">
        <f>IF('respostes SINDIC'!P259=1,(IF('respostes SINDIC'!$AS259=2021,variables!$E$20,IF('respostes SINDIC'!$AS259=2022,variables!$F$20))),0)</f>
        <v>0</v>
      </c>
      <c r="R259" s="16">
        <f>IF('respostes SINDIC'!Q259=1,(IF('respostes SINDIC'!$AS259=2021,variables!$E$21,IF('respostes SINDIC'!$AS259=2022,variables!$F$21))),0)</f>
        <v>0</v>
      </c>
      <c r="S259" s="16">
        <f>IF('respostes SINDIC'!R259=1,(IF('respostes SINDIC'!$AS259=2021,variables!$E$22,IF('respostes SINDIC'!$AS259=2022,variables!$F$22))),0)</f>
        <v>0</v>
      </c>
      <c r="T259" s="11">
        <f>IF('respostes SINDIC'!S259=1,(IF('respostes SINDIC'!$AS259=2021,variables!$E$23,IF('respostes SINDIC'!$AS259=2022,variables!$F$23))),0)</f>
        <v>0</v>
      </c>
      <c r="U259" s="14">
        <f>IF('respostes SINDIC'!T259=1,(IF('respostes SINDIC'!$AS259=2021,variables!$E$24,IF('respostes SINDIC'!$AS259=2022,variables!$F$24))),0)</f>
        <v>0</v>
      </c>
      <c r="V259" s="8">
        <f>IF('respostes SINDIC'!U259=1,(IF('respostes SINDIC'!$AS259=2021,variables!$E$25,IF('respostes SINDIC'!$AS259=2022,variables!$F$25))),0)</f>
        <v>20</v>
      </c>
      <c r="W259" s="8">
        <f>IF('respostes SINDIC'!V259=1,(IF('respostes SINDIC'!$AS259=2021,variables!$E$26,IF('respostes SINDIC'!$AS259=2022,variables!$F$26))),0)</f>
        <v>5</v>
      </c>
      <c r="X259" s="8">
        <f>IF('respostes SINDIC'!W259=1,(IF('respostes SINDIC'!$AS259=2021,variables!$E$27,IF('respostes SINDIC'!$AS259=2022,variables!$F$27))),0)</f>
        <v>10</v>
      </c>
      <c r="Y259" s="11">
        <f>IF('respostes SINDIC'!X259=1,(IF('respostes SINDIC'!$AS259=2021,variables!$E$28,IF('respostes SINDIC'!$AS259=2022,variables!$F$28))),0)</f>
        <v>0</v>
      </c>
      <c r="Z259" s="11">
        <f>IF('respostes SINDIC'!Y259=1,(IF('respostes SINDIC'!$AS259=2021,variables!$E$29,IF('respostes SINDIC'!$AS259=2022,variables!$F$29))),0)</f>
        <v>0</v>
      </c>
      <c r="AA259" s="18">
        <f>IF('respostes SINDIC'!Z259=1,(IF('respostes SINDIC'!$AS259=2021,variables!$E$30,IF('respostes SINDIC'!$AS259=2022,variables!$F$30))),0)</f>
        <v>0</v>
      </c>
      <c r="AB259" s="18">
        <f>IF('respostes SINDIC'!AA259=1,(IF('respostes SINDIC'!$AS259=2021,variables!$E$31,IF('respostes SINDIC'!$AS259=2022,variables!$F$31))),0)</f>
        <v>0</v>
      </c>
      <c r="AC259" s="18">
        <f>IF('respostes SINDIC'!AB259=1,(IF('respostes SINDIC'!$AS259=2021,variables!$E$32,IF('respostes SINDIC'!$AS259=2022,variables!$F$32))),0)</f>
        <v>0</v>
      </c>
      <c r="AD259" s="18">
        <f>IF('respostes SINDIC'!AC259=1,(IF('respostes SINDIC'!$AS259=2021,variables!$E$33,IF('respostes SINDIC'!$AS259=2022,variables!$F$33))),0)</f>
        <v>0</v>
      </c>
      <c r="AE259" s="20">
        <f>IF('respostes SINDIC'!AD259=1,(IF('respostes SINDIC'!$AS259=2021,variables!$E$34,IF('respostes SINDIC'!$AS259=2022,variables!$F$34))),0)</f>
        <v>0</v>
      </c>
      <c r="AF259" s="20">
        <f>IF('respostes SINDIC'!AE259=1,(IF('respostes SINDIC'!$AS259=2021,variables!$E$35,IF('respostes SINDIC'!$AS259=2022,variables!$F$35))),0)</f>
        <v>0</v>
      </c>
      <c r="AG259" s="20">
        <f>IF('respostes SINDIC'!AF259=1,(IF('respostes SINDIC'!$AS259=2021,variables!$E$36,IF('respostes SINDIC'!$AS259=2022,variables!$F$36))),0)</f>
        <v>0</v>
      </c>
      <c r="AH259" s="20">
        <f>IF('respostes SINDIC'!AG259=1,(IF('respostes SINDIC'!$AS259=2021,variables!$E$37,IF('respostes SINDIC'!$AS259=2022,variables!$F$37))),0)</f>
        <v>0</v>
      </c>
      <c r="AI259" s="14">
        <f>IF('respostes SINDIC'!AH259=1,(IF('respostes SINDIC'!$AS259=2021,variables!$E$38,IF('respostes SINDIC'!$AS259=2022,variables!$F$38))),0)</f>
        <v>25</v>
      </c>
      <c r="AJ259" s="20">
        <f>IF('respostes SINDIC'!AI259=1,(IF('respostes SINDIC'!$AS259=2021,variables!$E$39,IF('respostes SINDIC'!$AS259=2022,variables!$F$39))),0)</f>
        <v>20</v>
      </c>
      <c r="AK259" s="14">
        <f>IF('respostes SINDIC'!AJ259=1,(IF('respostes SINDIC'!$AS259=2021,variables!$E$40,IF('respostes SINDIC'!$AS259=2022,variables!$F$40))),0)</f>
        <v>0</v>
      </c>
      <c r="AL259" s="8">
        <f>IF('respostes SINDIC'!AK259=0,(IF('respostes SINDIC'!$AS259=2021,variables!$E$41,IF('respostes SINDIC'!$AS259=2022,variables!$F$41))),0)</f>
        <v>20</v>
      </c>
      <c r="AM259" s="20">
        <f>IF('respostes SINDIC'!AL259=1,(IF('respostes SINDIC'!$AS259=2021,variables!$E$42,IF('respostes SINDIC'!$AS259=2022,variables!$F$42))),0)</f>
        <v>0</v>
      </c>
      <c r="AN259" s="11">
        <f>IF('respostes SINDIC'!AM259=1,(IF('respostes SINDIC'!$AS259=2021,variables!$E$43,IF('respostes SINDIC'!$AS259=2022,variables!$F$43))),0)</f>
        <v>0</v>
      </c>
      <c r="AO259" s="8">
        <f>IF('respostes SINDIC'!AN259=1,(IF('respostes SINDIC'!$AS259=2021,variables!$E$44,IF('respostes SINDIC'!$AS259=2022,variables!$F$44))),0)</f>
        <v>0</v>
      </c>
      <c r="AP259" s="8">
        <f>IF('respostes SINDIC'!AO259=1,(IF('respostes SINDIC'!$AS259=2021,variables!$E$45,IF('respostes SINDIC'!$AS259=2022,variables!$F$45))),0)</f>
        <v>0</v>
      </c>
      <c r="AQ259" s="20">
        <f>IF('respostes SINDIC'!AP259=1,(IF('respostes SINDIC'!$AS259=2021,variables!$E$46,IF('respostes SINDIC'!$AS259=2022,variables!$F$46))),0)</f>
        <v>0</v>
      </c>
      <c r="AT259">
        <v>2022</v>
      </c>
    </row>
    <row r="260" spans="1:46" x14ac:dyDescent="0.3">
      <c r="A260">
        <v>801550006</v>
      </c>
      <c r="B260" t="e">
        <f>VLOOKUP(A260,'ine i comarca'!$A$1:$H$367,6,0)</f>
        <v>#N/A</v>
      </c>
      <c r="C260" t="s">
        <v>60</v>
      </c>
      <c r="D260" t="s">
        <v>41</v>
      </c>
      <c r="E260" t="s">
        <v>42</v>
      </c>
      <c r="F260" t="s">
        <v>61</v>
      </c>
      <c r="G260" s="8">
        <f>IF('respostes SINDIC'!F260=1,(IF('respostes SINDIC'!$AS260=2021,variables!$E$10,IF('respostes SINDIC'!$AS260=2022,variables!$F$10))),0)</f>
        <v>7.5</v>
      </c>
      <c r="H260" s="8">
        <f>IF('respostes SINDIC'!G260=1,(IF('respostes SINDIC'!$AS260=2021,variables!$E$11,IF('respostes SINDIC'!$AS260=2022,variables!$F$11))),0)</f>
        <v>7.5</v>
      </c>
      <c r="I260" s="14">
        <f>IF('respostes SINDIC'!H260=1,(IF('respostes SINDIC'!$AS260=2021,variables!$E$12,IF('respostes SINDIC'!$AS260=2022,variables!$F$12))),0)</f>
        <v>25</v>
      </c>
      <c r="J260" s="11">
        <f>IF('respostes SINDIC'!I260=1,(IF('respostes SINDIC'!$AS260=2021,variables!$E$13,IF('respostes SINDIC'!$AS260=2022,variables!$F$13))),0)</f>
        <v>1</v>
      </c>
      <c r="K260" s="11">
        <f>IF('respostes SINDIC'!J260=1,(IF('respostes SINDIC'!$AS260=2021,variables!$E$14,IF('respostes SINDIC'!$AS260=2022,variables!$F$14))),0)</f>
        <v>2</v>
      </c>
      <c r="L260" s="11">
        <f>IF('respostes SINDIC'!K260=1,(IF('respostes SINDIC'!$AS260=2021,variables!$E$15,IF('respostes SINDIC'!$AS260=2022,variables!$F$15))),0)</f>
        <v>2</v>
      </c>
      <c r="M260" s="11">
        <f>IF('respostes SINDIC'!L260=1,(IF('respostes SINDIC'!$AS260=2021,variables!$E$16,IF('respostes SINDIC'!$AS260=2022,variables!$F$16))),0)</f>
        <v>0</v>
      </c>
      <c r="N260" s="11">
        <f>IF('respostes SINDIC'!M260=1,(IF('respostes SINDIC'!$AS260=2021,variables!$E$17,IF('respostes SINDIC'!$AS260=2022,variables!$F$17))),0)</f>
        <v>0</v>
      </c>
      <c r="O260" s="11">
        <f>IF('respostes SINDIC'!N260="Dintre de termini",(IF('respostes SINDIC'!$AS260=2021,variables!$E$18,IF('respostes SINDIC'!$AS260=2022,variables!$F$18))),0)</f>
        <v>10</v>
      </c>
      <c r="P260" s="16">
        <f>IF('respostes SINDIC'!O260="Null",0,(IF('respostes SINDIC'!$AS260=2021,variables!$E$20,IF('respostes SINDIC'!$AS260=2022,variables!$F$20))))</f>
        <v>25</v>
      </c>
      <c r="Q260" s="16">
        <f>IF('respostes SINDIC'!P260=1,(IF('respostes SINDIC'!$AS260=2021,variables!$E$20,IF('respostes SINDIC'!$AS260=2022,variables!$F$20))),0)</f>
        <v>25</v>
      </c>
      <c r="R260" s="16">
        <f>IF('respostes SINDIC'!Q260=1,(IF('respostes SINDIC'!$AS260=2021,variables!$E$21,IF('respostes SINDIC'!$AS260=2022,variables!$F$21))),0)</f>
        <v>25</v>
      </c>
      <c r="S260" s="16">
        <f>IF('respostes SINDIC'!R260=1,(IF('respostes SINDIC'!$AS260=2021,variables!$E$22,IF('respostes SINDIC'!$AS260=2022,variables!$F$22))),0)</f>
        <v>25</v>
      </c>
      <c r="T260" s="11">
        <f>IF('respostes SINDIC'!S260=1,(IF('respostes SINDIC'!$AS260=2021,variables!$E$23,IF('respostes SINDIC'!$AS260=2022,variables!$F$23))),0)</f>
        <v>10</v>
      </c>
      <c r="U260" s="14">
        <f>IF('respostes SINDIC'!T260=1,(IF('respostes SINDIC'!$AS260=2021,variables!$E$24,IF('respostes SINDIC'!$AS260=2022,variables!$F$24))),0)</f>
        <v>25</v>
      </c>
      <c r="V260" s="8">
        <f>IF('respostes SINDIC'!U260=1,(IF('respostes SINDIC'!$AS260=2021,variables!$E$25,IF('respostes SINDIC'!$AS260=2022,variables!$F$25))),0)</f>
        <v>20</v>
      </c>
      <c r="W260" s="8">
        <f>IF('respostes SINDIC'!V260=1,(IF('respostes SINDIC'!$AS260=2021,variables!$E$26,IF('respostes SINDIC'!$AS260=2022,variables!$F$26))),0)</f>
        <v>5</v>
      </c>
      <c r="X260" s="8">
        <f>IF('respostes SINDIC'!W260=1,(IF('respostes SINDIC'!$AS260=2021,variables!$E$27,IF('respostes SINDIC'!$AS260=2022,variables!$F$27))),0)</f>
        <v>10</v>
      </c>
      <c r="Y260" s="11">
        <f>IF('respostes SINDIC'!X260=1,(IF('respostes SINDIC'!$AS260=2021,variables!$E$28,IF('respostes SINDIC'!$AS260=2022,variables!$F$28))),0)</f>
        <v>0</v>
      </c>
      <c r="Z260" s="11">
        <f>IF('respostes SINDIC'!Y260=1,(IF('respostes SINDIC'!$AS260=2021,variables!$E$29,IF('respostes SINDIC'!$AS260=2022,variables!$F$29))),0)</f>
        <v>20</v>
      </c>
      <c r="AA260" s="18">
        <f>IF('respostes SINDIC'!Z260=1,(IF('respostes SINDIC'!$AS260=2021,variables!$E$30,IF('respostes SINDIC'!$AS260=2022,variables!$F$30))),0)</f>
        <v>0</v>
      </c>
      <c r="AB260" s="18">
        <f>IF('respostes SINDIC'!AA260=1,(IF('respostes SINDIC'!$AS260=2021,variables!$E$31,IF('respostes SINDIC'!$AS260=2022,variables!$F$31))),0)</f>
        <v>25</v>
      </c>
      <c r="AC260" s="18">
        <f>IF('respostes SINDIC'!AB260=1,(IF('respostes SINDIC'!$AS260=2021,variables!$E$32,IF('respostes SINDIC'!$AS260=2022,variables!$F$32))),0)</f>
        <v>25</v>
      </c>
      <c r="AD260" s="18">
        <f>IF('respostes SINDIC'!AC260=1,(IF('respostes SINDIC'!$AS260=2021,variables!$E$33,IF('respostes SINDIC'!$AS260=2022,variables!$F$33))),0)</f>
        <v>25</v>
      </c>
      <c r="AE260" s="20">
        <f>IF('respostes SINDIC'!AD260=1,(IF('respostes SINDIC'!$AS260=2021,variables!$E$34,IF('respostes SINDIC'!$AS260=2022,variables!$F$34))),0)</f>
        <v>0</v>
      </c>
      <c r="AF260" s="20">
        <f>IF('respostes SINDIC'!AE260=1,(IF('respostes SINDIC'!$AS260=2021,variables!$E$35,IF('respostes SINDIC'!$AS260=2022,variables!$F$35))),0)</f>
        <v>20</v>
      </c>
      <c r="AG260" s="20">
        <f>IF('respostes SINDIC'!AF260=1,(IF('respostes SINDIC'!$AS260=2021,variables!$E$36,IF('respostes SINDIC'!$AS260=2022,variables!$F$36))),0)</f>
        <v>10</v>
      </c>
      <c r="AH260" s="20">
        <f>IF('respostes SINDIC'!AG260=1,(IF('respostes SINDIC'!$AS260=2021,variables!$E$37,IF('respostes SINDIC'!$AS260=2022,variables!$F$37))),0)</f>
        <v>0</v>
      </c>
      <c r="AI260" s="14">
        <f>IF('respostes SINDIC'!AH260=1,(IF('respostes SINDIC'!$AS260=2021,variables!$E$38,IF('respostes SINDIC'!$AS260=2022,variables!$F$38))),0)</f>
        <v>25</v>
      </c>
      <c r="AJ260" s="20">
        <f>IF('respostes SINDIC'!AI260=1,(IF('respostes SINDIC'!$AS260=2021,variables!$E$39,IF('respostes SINDIC'!$AS260=2022,variables!$F$39))),0)</f>
        <v>20</v>
      </c>
      <c r="AK260" s="14">
        <f>IF('respostes SINDIC'!AJ260=1,(IF('respostes SINDIC'!$AS260=2021,variables!$E$40,IF('respostes SINDIC'!$AS260=2022,variables!$F$40))),0)</f>
        <v>25</v>
      </c>
      <c r="AL260" s="8">
        <f>IF('respostes SINDIC'!AK260=0,(IF('respostes SINDIC'!$AS260=2021,variables!$E$41,IF('respostes SINDIC'!$AS260=2022,variables!$F$41))),0)</f>
        <v>20</v>
      </c>
      <c r="AM260" s="20">
        <f>IF('respostes SINDIC'!AL260=1,(IF('respostes SINDIC'!$AS260=2021,variables!$E$42,IF('respostes SINDIC'!$AS260=2022,variables!$F$42))),0)</f>
        <v>10</v>
      </c>
      <c r="AN260" s="11">
        <f>IF('respostes SINDIC'!AM260=1,(IF('respostes SINDIC'!$AS260=2021,variables!$E$43,IF('respostes SINDIC'!$AS260=2022,variables!$F$43))),0)</f>
        <v>50</v>
      </c>
      <c r="AO260" s="8">
        <f>IF('respostes SINDIC'!AN260=1,(IF('respostes SINDIC'!$AS260=2021,variables!$E$44,IF('respostes SINDIC'!$AS260=2022,variables!$F$44))),0)</f>
        <v>10</v>
      </c>
      <c r="AP260" s="8">
        <f>IF('respostes SINDIC'!AO260=1,(IF('respostes SINDIC'!$AS260=2021,variables!$E$45,IF('respostes SINDIC'!$AS260=2022,variables!$F$45))),0)</f>
        <v>20</v>
      </c>
      <c r="AQ260" s="20">
        <f>IF('respostes SINDIC'!AP260=1,(IF('respostes SINDIC'!$AS260=2021,variables!$E$46,IF('respostes SINDIC'!$AS260=2022,variables!$F$46))),0)</f>
        <v>10</v>
      </c>
      <c r="AT260">
        <v>2022</v>
      </c>
    </row>
    <row r="261" spans="1:46" x14ac:dyDescent="0.3">
      <c r="A261">
        <v>890450006</v>
      </c>
      <c r="B261" t="str">
        <f>VLOOKUP(A261,'ine i comarca'!$A$1:$H$367,6,0)</f>
        <v>Vallès Occidental</v>
      </c>
      <c r="C261" t="s">
        <v>63</v>
      </c>
      <c r="D261" t="s">
        <v>41</v>
      </c>
      <c r="E261" t="s">
        <v>42</v>
      </c>
      <c r="F261" t="s">
        <v>43</v>
      </c>
      <c r="G261" s="8">
        <f>IF('respostes SINDIC'!F261=1,(IF('respostes SINDIC'!$AS261=2021,variables!$E$10,IF('respostes SINDIC'!$AS261=2022,variables!$F$10))),0)</f>
        <v>7.5</v>
      </c>
      <c r="H261" s="8">
        <f>IF('respostes SINDIC'!G261=1,(IF('respostes SINDIC'!$AS261=2021,variables!$E$11,IF('respostes SINDIC'!$AS261=2022,variables!$F$11))),0)</f>
        <v>7.5</v>
      </c>
      <c r="I261" s="14">
        <f>IF('respostes SINDIC'!H261=1,(IF('respostes SINDIC'!$AS261=2021,variables!$E$12,IF('respostes SINDIC'!$AS261=2022,variables!$F$12))),0)</f>
        <v>25</v>
      </c>
      <c r="J261" s="11">
        <f>IF('respostes SINDIC'!I261=1,(IF('respostes SINDIC'!$AS261=2021,variables!$E$13,IF('respostes SINDIC'!$AS261=2022,variables!$F$13))),0)</f>
        <v>1</v>
      </c>
      <c r="K261" s="11">
        <f>IF('respostes SINDIC'!J261=1,(IF('respostes SINDIC'!$AS261=2021,variables!$E$14,IF('respostes SINDIC'!$AS261=2022,variables!$F$14))),0)</f>
        <v>0</v>
      </c>
      <c r="L261" s="11">
        <f>IF('respostes SINDIC'!K261=1,(IF('respostes SINDIC'!$AS261=2021,variables!$E$15,IF('respostes SINDIC'!$AS261=2022,variables!$F$15))),0)</f>
        <v>0</v>
      </c>
      <c r="M261" s="11">
        <f>IF('respostes SINDIC'!L261=1,(IF('respostes SINDIC'!$AS261=2021,variables!$E$16,IF('respostes SINDIC'!$AS261=2022,variables!$F$16))),0)</f>
        <v>0</v>
      </c>
      <c r="N261" s="11">
        <f>IF('respostes SINDIC'!M261=1,(IF('respostes SINDIC'!$AS261=2021,variables!$E$17,IF('respostes SINDIC'!$AS261=2022,variables!$F$17))),0)</f>
        <v>0</v>
      </c>
      <c r="O261" s="11">
        <f>IF('respostes SINDIC'!N261="Dintre de termini",(IF('respostes SINDIC'!$AS261=2021,variables!$E$18,IF('respostes SINDIC'!$AS261=2022,variables!$F$18))),0)</f>
        <v>10</v>
      </c>
      <c r="P261" s="16">
        <f>IF('respostes SINDIC'!O261="Null",0,(IF('respostes SINDIC'!$AS261=2021,variables!$E$20,IF('respostes SINDIC'!$AS261=2022,variables!$F$20))))</f>
        <v>25</v>
      </c>
      <c r="Q261" s="16">
        <f>IF('respostes SINDIC'!P261=1,(IF('respostes SINDIC'!$AS261=2021,variables!$E$20,IF('respostes SINDIC'!$AS261=2022,variables!$F$20))),0)</f>
        <v>25</v>
      </c>
      <c r="R261" s="16">
        <f>IF('respostes SINDIC'!Q261=1,(IF('respostes SINDIC'!$AS261=2021,variables!$E$21,IF('respostes SINDIC'!$AS261=2022,variables!$F$21))),0)</f>
        <v>0</v>
      </c>
      <c r="S261" s="16">
        <f>IF('respostes SINDIC'!R261=1,(IF('respostes SINDIC'!$AS261=2021,variables!$E$22,IF('respostes SINDIC'!$AS261=2022,variables!$F$22))),0)</f>
        <v>0</v>
      </c>
      <c r="T261" s="11">
        <f>IF('respostes SINDIC'!S261=1,(IF('respostes SINDIC'!$AS261=2021,variables!$E$23,IF('respostes SINDIC'!$AS261=2022,variables!$F$23))),0)</f>
        <v>10</v>
      </c>
      <c r="U261" s="14">
        <f>IF('respostes SINDIC'!T261=1,(IF('respostes SINDIC'!$AS261=2021,variables!$E$24,IF('respostes SINDIC'!$AS261=2022,variables!$F$24))),0)</f>
        <v>25</v>
      </c>
      <c r="V261" s="8">
        <f>IF('respostes SINDIC'!U261=1,(IF('respostes SINDIC'!$AS261=2021,variables!$E$25,IF('respostes SINDIC'!$AS261=2022,variables!$F$25))),0)</f>
        <v>20</v>
      </c>
      <c r="W261" s="8">
        <f>IF('respostes SINDIC'!V261=1,(IF('respostes SINDIC'!$AS261=2021,variables!$E$26,IF('respostes SINDIC'!$AS261=2022,variables!$F$26))),0)</f>
        <v>5</v>
      </c>
      <c r="X261" s="8">
        <f>IF('respostes SINDIC'!W261=1,(IF('respostes SINDIC'!$AS261=2021,variables!$E$27,IF('respostes SINDIC'!$AS261=2022,variables!$F$27))),0)</f>
        <v>10</v>
      </c>
      <c r="Y261" s="11">
        <f>IF('respostes SINDIC'!X261=1,(IF('respostes SINDIC'!$AS261=2021,variables!$E$28,IF('respostes SINDIC'!$AS261=2022,variables!$F$28))),0)</f>
        <v>0</v>
      </c>
      <c r="Z261" s="11">
        <f>IF('respostes SINDIC'!Y261=1,(IF('respostes SINDIC'!$AS261=2021,variables!$E$29,IF('respostes SINDIC'!$AS261=2022,variables!$F$29))),0)</f>
        <v>20</v>
      </c>
      <c r="AA261" s="18">
        <f>IF('respostes SINDIC'!Z261=1,(IF('respostes SINDIC'!$AS261=2021,variables!$E$30,IF('respostes SINDIC'!$AS261=2022,variables!$F$30))),0)</f>
        <v>25</v>
      </c>
      <c r="AB261" s="18">
        <f>IF('respostes SINDIC'!AA261=1,(IF('respostes SINDIC'!$AS261=2021,variables!$E$31,IF('respostes SINDIC'!$AS261=2022,variables!$F$31))),0)</f>
        <v>25</v>
      </c>
      <c r="AC261" s="18">
        <f>IF('respostes SINDIC'!AB261=1,(IF('respostes SINDIC'!$AS261=2021,variables!$E$32,IF('respostes SINDIC'!$AS261=2022,variables!$F$32))),0)</f>
        <v>25</v>
      </c>
      <c r="AD261" s="18">
        <f>IF('respostes SINDIC'!AC261=1,(IF('respostes SINDIC'!$AS261=2021,variables!$E$33,IF('respostes SINDIC'!$AS261=2022,variables!$F$33))),0)</f>
        <v>25</v>
      </c>
      <c r="AE261" s="20">
        <f>IF('respostes SINDIC'!AD261=1,(IF('respostes SINDIC'!$AS261=2021,variables!$E$34,IF('respostes SINDIC'!$AS261=2022,variables!$F$34))),0)</f>
        <v>0</v>
      </c>
      <c r="AF261" s="20">
        <f>IF('respostes SINDIC'!AE261=1,(IF('respostes SINDIC'!$AS261=2021,variables!$E$35,IF('respostes SINDIC'!$AS261=2022,variables!$F$35))),0)</f>
        <v>20</v>
      </c>
      <c r="AG261" s="20">
        <f>IF('respostes SINDIC'!AF261=1,(IF('respostes SINDIC'!$AS261=2021,variables!$E$36,IF('respostes SINDIC'!$AS261=2022,variables!$F$36))),0)</f>
        <v>10</v>
      </c>
      <c r="AH261" s="20">
        <f>IF('respostes SINDIC'!AG261=1,(IF('respostes SINDIC'!$AS261=2021,variables!$E$37,IF('respostes SINDIC'!$AS261=2022,variables!$F$37))),0)</f>
        <v>10</v>
      </c>
      <c r="AI261" s="14">
        <f>IF('respostes SINDIC'!AH261=1,(IF('respostes SINDIC'!$AS261=2021,variables!$E$38,IF('respostes SINDIC'!$AS261=2022,variables!$F$38))),0)</f>
        <v>25</v>
      </c>
      <c r="AJ261" s="20">
        <f>IF('respostes SINDIC'!AI261=1,(IF('respostes SINDIC'!$AS261=2021,variables!$E$39,IF('respostes SINDIC'!$AS261=2022,variables!$F$39))),0)</f>
        <v>20</v>
      </c>
      <c r="AK261" s="14">
        <f>IF('respostes SINDIC'!AJ261=1,(IF('respostes SINDIC'!$AS261=2021,variables!$E$40,IF('respostes SINDIC'!$AS261=2022,variables!$F$40))),0)</f>
        <v>25</v>
      </c>
      <c r="AL261" s="8">
        <f>IF('respostes SINDIC'!AK261=0,(IF('respostes SINDIC'!$AS261=2021,variables!$E$41,IF('respostes SINDIC'!$AS261=2022,variables!$F$41))),0)</f>
        <v>20</v>
      </c>
      <c r="AM261" s="20">
        <f>IF('respostes SINDIC'!AL261=1,(IF('respostes SINDIC'!$AS261=2021,variables!$E$42,IF('respostes SINDIC'!$AS261=2022,variables!$F$42))),0)</f>
        <v>10</v>
      </c>
      <c r="AN261" s="11">
        <f>IF('respostes SINDIC'!AM261=1,(IF('respostes SINDIC'!$AS261=2021,variables!$E$43,IF('respostes SINDIC'!$AS261=2022,variables!$F$43))),0)</f>
        <v>50</v>
      </c>
      <c r="AO261" s="8">
        <f>IF('respostes SINDIC'!AN261=1,(IF('respostes SINDIC'!$AS261=2021,variables!$E$44,IF('respostes SINDIC'!$AS261=2022,variables!$F$44))),0)</f>
        <v>10</v>
      </c>
      <c r="AP261" s="8">
        <f>IF('respostes SINDIC'!AO261=1,(IF('respostes SINDIC'!$AS261=2021,variables!$E$45,IF('respostes SINDIC'!$AS261=2022,variables!$F$45))),0)</f>
        <v>20</v>
      </c>
      <c r="AQ261" s="20">
        <f>IF('respostes SINDIC'!AP261=1,(IF('respostes SINDIC'!$AS261=2021,variables!$E$46,IF('respostes SINDIC'!$AS261=2022,variables!$F$46))),0)</f>
        <v>0</v>
      </c>
      <c r="AT261">
        <v>2022</v>
      </c>
    </row>
    <row r="262" spans="1:46" x14ac:dyDescent="0.3">
      <c r="A262">
        <v>801680001</v>
      </c>
      <c r="B262" t="str">
        <f>VLOOKUP(A262,'ine i comarca'!$A$1:$H$367,6,0)</f>
        <v>Berguedà</v>
      </c>
      <c r="C262" t="s">
        <v>64</v>
      </c>
      <c r="D262" t="s">
        <v>41</v>
      </c>
      <c r="E262" t="s">
        <v>42</v>
      </c>
      <c r="F262" t="s">
        <v>48</v>
      </c>
      <c r="G262" s="8">
        <f>IF('respostes SINDIC'!F262=1,(IF('respostes SINDIC'!$AS262=2021,variables!$E$10,IF('respostes SINDIC'!$AS262=2022,variables!$F$10))),0)</f>
        <v>7.5</v>
      </c>
      <c r="H262" s="8">
        <f>IF('respostes SINDIC'!G262=1,(IF('respostes SINDIC'!$AS262=2021,variables!$E$11,IF('respostes SINDIC'!$AS262=2022,variables!$F$11))),0)</f>
        <v>7.5</v>
      </c>
      <c r="I262" s="14">
        <f>IF('respostes SINDIC'!H262=1,(IF('respostes SINDIC'!$AS262=2021,variables!$E$12,IF('respostes SINDIC'!$AS262=2022,variables!$F$12))),0)</f>
        <v>25</v>
      </c>
      <c r="J262" s="11">
        <f>IF('respostes SINDIC'!I262=1,(IF('respostes SINDIC'!$AS262=2021,variables!$E$13,IF('respostes SINDIC'!$AS262=2022,variables!$F$13))),0)</f>
        <v>1</v>
      </c>
      <c r="K262" s="11">
        <f>IF('respostes SINDIC'!J262=1,(IF('respostes SINDIC'!$AS262=2021,variables!$E$14,IF('respostes SINDIC'!$AS262=2022,variables!$F$14))),0)</f>
        <v>0</v>
      </c>
      <c r="L262" s="11">
        <f>IF('respostes SINDIC'!K262=1,(IF('respostes SINDIC'!$AS262=2021,variables!$E$15,IF('respostes SINDIC'!$AS262=2022,variables!$F$15))),0)</f>
        <v>0</v>
      </c>
      <c r="M262" s="11">
        <f>IF('respostes SINDIC'!L262=1,(IF('respostes SINDIC'!$AS262=2021,variables!$E$16,IF('respostes SINDIC'!$AS262=2022,variables!$F$16))),0)</f>
        <v>0</v>
      </c>
      <c r="N262" s="11">
        <f>IF('respostes SINDIC'!M262=1,(IF('respostes SINDIC'!$AS262=2021,variables!$E$17,IF('respostes SINDIC'!$AS262=2022,variables!$F$17))),0)</f>
        <v>0</v>
      </c>
      <c r="O262" s="11">
        <f>IF('respostes SINDIC'!N262="Dintre de termini",(IF('respostes SINDIC'!$AS262=2021,variables!$E$18,IF('respostes SINDIC'!$AS262=2022,variables!$F$18))),0)</f>
        <v>0</v>
      </c>
      <c r="P262" s="16">
        <f>IF('respostes SINDIC'!O262="Null",0,(IF('respostes SINDIC'!$AS262=2021,variables!$E$20,IF('respostes SINDIC'!$AS262=2022,variables!$F$20))))</f>
        <v>0</v>
      </c>
      <c r="Q262" s="16">
        <f>IF('respostes SINDIC'!P262=1,(IF('respostes SINDIC'!$AS262=2021,variables!$E$20,IF('respostes SINDIC'!$AS262=2022,variables!$F$20))),0)</f>
        <v>0</v>
      </c>
      <c r="R262" s="16">
        <f>IF('respostes SINDIC'!Q262=1,(IF('respostes SINDIC'!$AS262=2021,variables!$E$21,IF('respostes SINDIC'!$AS262=2022,variables!$F$21))),0)</f>
        <v>0</v>
      </c>
      <c r="S262" s="16">
        <f>IF('respostes SINDIC'!R262=1,(IF('respostes SINDIC'!$AS262=2021,variables!$E$22,IF('respostes SINDIC'!$AS262=2022,variables!$F$22))),0)</f>
        <v>0</v>
      </c>
      <c r="T262" s="11">
        <f>IF('respostes SINDIC'!S262=1,(IF('respostes SINDIC'!$AS262=2021,variables!$E$23,IF('respostes SINDIC'!$AS262=2022,variables!$F$23))),0)</f>
        <v>0</v>
      </c>
      <c r="U262" s="14">
        <f>IF('respostes SINDIC'!T262=1,(IF('respostes SINDIC'!$AS262=2021,variables!$E$24,IF('respostes SINDIC'!$AS262=2022,variables!$F$24))),0)</f>
        <v>0</v>
      </c>
      <c r="V262" s="8">
        <f>IF('respostes SINDIC'!U262=1,(IF('respostes SINDIC'!$AS262=2021,variables!$E$25,IF('respostes SINDIC'!$AS262=2022,variables!$F$25))),0)</f>
        <v>0</v>
      </c>
      <c r="W262" s="8">
        <f>IF('respostes SINDIC'!V262=1,(IF('respostes SINDIC'!$AS262=2021,variables!$E$26,IF('respostes SINDIC'!$AS262=2022,variables!$F$26))),0)</f>
        <v>5</v>
      </c>
      <c r="X262" s="8">
        <f>IF('respostes SINDIC'!W262=1,(IF('respostes SINDIC'!$AS262=2021,variables!$E$27,IF('respostes SINDIC'!$AS262=2022,variables!$F$27))),0)</f>
        <v>10</v>
      </c>
      <c r="Y262" s="11">
        <f>IF('respostes SINDIC'!X262=1,(IF('respostes SINDIC'!$AS262=2021,variables!$E$28,IF('respostes SINDIC'!$AS262=2022,variables!$F$28))),0)</f>
        <v>0</v>
      </c>
      <c r="Z262" s="11">
        <f>IF('respostes SINDIC'!Y262=1,(IF('respostes SINDIC'!$AS262=2021,variables!$E$29,IF('respostes SINDIC'!$AS262=2022,variables!$F$29))),0)</f>
        <v>0</v>
      </c>
      <c r="AA262" s="18">
        <f>IF('respostes SINDIC'!Z262=1,(IF('respostes SINDIC'!$AS262=2021,variables!$E$30,IF('respostes SINDIC'!$AS262=2022,variables!$F$30))),0)</f>
        <v>25</v>
      </c>
      <c r="AB262" s="18">
        <f>IF('respostes SINDIC'!AA262=1,(IF('respostes SINDIC'!$AS262=2021,variables!$E$31,IF('respostes SINDIC'!$AS262=2022,variables!$F$31))),0)</f>
        <v>0</v>
      </c>
      <c r="AC262" s="18">
        <f>IF('respostes SINDIC'!AB262=1,(IF('respostes SINDIC'!$AS262=2021,variables!$E$32,IF('respostes SINDIC'!$AS262=2022,variables!$F$32))),0)</f>
        <v>0</v>
      </c>
      <c r="AD262" s="18">
        <f>IF('respostes SINDIC'!AC262=1,(IF('respostes SINDIC'!$AS262=2021,variables!$E$33,IF('respostes SINDIC'!$AS262=2022,variables!$F$33))),0)</f>
        <v>0</v>
      </c>
      <c r="AE262" s="20">
        <f>IF('respostes SINDIC'!AD262=1,(IF('respostes SINDIC'!$AS262=2021,variables!$E$34,IF('respostes SINDIC'!$AS262=2022,variables!$F$34))),0)</f>
        <v>0</v>
      </c>
      <c r="AF262" s="20">
        <f>IF('respostes SINDIC'!AE262=1,(IF('respostes SINDIC'!$AS262=2021,variables!$E$35,IF('respostes SINDIC'!$AS262=2022,variables!$F$35))),0)</f>
        <v>0</v>
      </c>
      <c r="AG262" s="20">
        <f>IF('respostes SINDIC'!AF262=1,(IF('respostes SINDIC'!$AS262=2021,variables!$E$36,IF('respostes SINDIC'!$AS262=2022,variables!$F$36))),0)</f>
        <v>0</v>
      </c>
      <c r="AH262" s="20">
        <f>IF('respostes SINDIC'!AG262=1,(IF('respostes SINDIC'!$AS262=2021,variables!$E$37,IF('respostes SINDIC'!$AS262=2022,variables!$F$37))),0)</f>
        <v>0</v>
      </c>
      <c r="AI262" s="14">
        <f>IF('respostes SINDIC'!AH262=1,(IF('respostes SINDIC'!$AS262=2021,variables!$E$38,IF('respostes SINDIC'!$AS262=2022,variables!$F$38))),0)</f>
        <v>25</v>
      </c>
      <c r="AJ262" s="20">
        <f>IF('respostes SINDIC'!AI262=1,(IF('respostes SINDIC'!$AS262=2021,variables!$E$39,IF('respostes SINDIC'!$AS262=2022,variables!$F$39))),0)</f>
        <v>20</v>
      </c>
      <c r="AK262" s="14">
        <f>IF('respostes SINDIC'!AJ262=1,(IF('respostes SINDIC'!$AS262=2021,variables!$E$40,IF('respostes SINDIC'!$AS262=2022,variables!$F$40))),0)</f>
        <v>0</v>
      </c>
      <c r="AL262" s="8">
        <f>IF('respostes SINDIC'!AK262=0,(IF('respostes SINDIC'!$AS262=2021,variables!$E$41,IF('respostes SINDIC'!$AS262=2022,variables!$F$41))),0)</f>
        <v>20</v>
      </c>
      <c r="AM262" s="20">
        <f>IF('respostes SINDIC'!AL262=1,(IF('respostes SINDIC'!$AS262=2021,variables!$E$42,IF('respostes SINDIC'!$AS262=2022,variables!$F$42))),0)</f>
        <v>0</v>
      </c>
      <c r="AN262" s="11">
        <f>IF('respostes SINDIC'!AM262=1,(IF('respostes SINDIC'!$AS262=2021,variables!$E$43,IF('respostes SINDIC'!$AS262=2022,variables!$F$43))),0)</f>
        <v>0</v>
      </c>
      <c r="AO262" s="8">
        <f>IF('respostes SINDIC'!AN262=1,(IF('respostes SINDIC'!$AS262=2021,variables!$E$44,IF('respostes SINDIC'!$AS262=2022,variables!$F$44))),0)</f>
        <v>0</v>
      </c>
      <c r="AP262" s="8">
        <f>IF('respostes SINDIC'!AO262=1,(IF('respostes SINDIC'!$AS262=2021,variables!$E$45,IF('respostes SINDIC'!$AS262=2022,variables!$F$45))),0)</f>
        <v>0</v>
      </c>
      <c r="AQ262" s="20">
        <f>IF('respostes SINDIC'!AP262=1,(IF('respostes SINDIC'!$AS262=2021,variables!$E$46,IF('respostes SINDIC'!$AS262=2022,variables!$F$46))),0)</f>
        <v>0</v>
      </c>
      <c r="AT262">
        <v>2022</v>
      </c>
    </row>
    <row r="263" spans="1:46" x14ac:dyDescent="0.3">
      <c r="A263">
        <v>801740003</v>
      </c>
      <c r="B263" t="str">
        <f>VLOOKUP(A263,'ine i comarca'!$A$1:$H$367,6,0)</f>
        <v>Osona</v>
      </c>
      <c r="C263" t="s">
        <v>65</v>
      </c>
      <c r="D263" t="s">
        <v>41</v>
      </c>
      <c r="E263" t="s">
        <v>42</v>
      </c>
      <c r="F263" t="s">
        <v>48</v>
      </c>
      <c r="G263" s="8">
        <f>IF('respostes SINDIC'!F263=1,(IF('respostes SINDIC'!$AS263=2021,variables!$E$10,IF('respostes SINDIC'!$AS263=2022,variables!$F$10))),0)</f>
        <v>7.5</v>
      </c>
      <c r="H263" s="8">
        <f>IF('respostes SINDIC'!G263=1,(IF('respostes SINDIC'!$AS263=2021,variables!$E$11,IF('respostes SINDIC'!$AS263=2022,variables!$F$11))),0)</f>
        <v>7.5</v>
      </c>
      <c r="I263" s="14">
        <f>IF('respostes SINDIC'!H263=1,(IF('respostes SINDIC'!$AS263=2021,variables!$E$12,IF('respostes SINDIC'!$AS263=2022,variables!$F$12))),0)</f>
        <v>25</v>
      </c>
      <c r="J263" s="11">
        <f>IF('respostes SINDIC'!I263=1,(IF('respostes SINDIC'!$AS263=2021,variables!$E$13,IF('respostes SINDIC'!$AS263=2022,variables!$F$13))),0)</f>
        <v>1</v>
      </c>
      <c r="K263" s="11">
        <f>IF('respostes SINDIC'!J263=1,(IF('respostes SINDIC'!$AS263=2021,variables!$E$14,IF('respostes SINDIC'!$AS263=2022,variables!$F$14))),0)</f>
        <v>0</v>
      </c>
      <c r="L263" s="11">
        <f>IF('respostes SINDIC'!K263=1,(IF('respostes SINDIC'!$AS263=2021,variables!$E$15,IF('respostes SINDIC'!$AS263=2022,variables!$F$15))),0)</f>
        <v>0</v>
      </c>
      <c r="M263" s="11">
        <f>IF('respostes SINDIC'!L263=1,(IF('respostes SINDIC'!$AS263=2021,variables!$E$16,IF('respostes SINDIC'!$AS263=2022,variables!$F$16))),0)</f>
        <v>0</v>
      </c>
      <c r="N263" s="11">
        <f>IF('respostes SINDIC'!M263=1,(IF('respostes SINDIC'!$AS263=2021,variables!$E$17,IF('respostes SINDIC'!$AS263=2022,variables!$F$17))),0)</f>
        <v>0</v>
      </c>
      <c r="O263" s="11">
        <f>IF('respostes SINDIC'!N263="Dintre de termini",(IF('respostes SINDIC'!$AS263=2021,variables!$E$18,IF('respostes SINDIC'!$AS263=2022,variables!$F$18))),0)</f>
        <v>0</v>
      </c>
      <c r="P263" s="16">
        <f>IF('respostes SINDIC'!O263="Null",0,(IF('respostes SINDIC'!$AS263=2021,variables!$E$20,IF('respostes SINDIC'!$AS263=2022,variables!$F$20))))</f>
        <v>0</v>
      </c>
      <c r="Q263" s="16">
        <f>IF('respostes SINDIC'!P263=1,(IF('respostes SINDIC'!$AS263=2021,variables!$E$20,IF('respostes SINDIC'!$AS263=2022,variables!$F$20))),0)</f>
        <v>0</v>
      </c>
      <c r="R263" s="16">
        <f>IF('respostes SINDIC'!Q263=1,(IF('respostes SINDIC'!$AS263=2021,variables!$E$21,IF('respostes SINDIC'!$AS263=2022,variables!$F$21))),0)</f>
        <v>0</v>
      </c>
      <c r="S263" s="16">
        <f>IF('respostes SINDIC'!R263=1,(IF('respostes SINDIC'!$AS263=2021,variables!$E$22,IF('respostes SINDIC'!$AS263=2022,variables!$F$22))),0)</f>
        <v>0</v>
      </c>
      <c r="T263" s="11">
        <f>IF('respostes SINDIC'!S263=1,(IF('respostes SINDIC'!$AS263=2021,variables!$E$23,IF('respostes SINDIC'!$AS263=2022,variables!$F$23))),0)</f>
        <v>0</v>
      </c>
      <c r="U263" s="14">
        <f>IF('respostes SINDIC'!T263=1,(IF('respostes SINDIC'!$AS263=2021,variables!$E$24,IF('respostes SINDIC'!$AS263=2022,variables!$F$24))),0)</f>
        <v>0</v>
      </c>
      <c r="V263" s="8">
        <f>IF('respostes SINDIC'!U263=1,(IF('respostes SINDIC'!$AS263=2021,variables!$E$25,IF('respostes SINDIC'!$AS263=2022,variables!$F$25))),0)</f>
        <v>20</v>
      </c>
      <c r="W263" s="8">
        <f>IF('respostes SINDIC'!V263=1,(IF('respostes SINDIC'!$AS263=2021,variables!$E$26,IF('respostes SINDIC'!$AS263=2022,variables!$F$26))),0)</f>
        <v>5</v>
      </c>
      <c r="X263" s="8">
        <f>IF('respostes SINDIC'!W263=1,(IF('respostes SINDIC'!$AS263=2021,variables!$E$27,IF('respostes SINDIC'!$AS263=2022,variables!$F$27))),0)</f>
        <v>10</v>
      </c>
      <c r="Y263" s="11">
        <f>IF('respostes SINDIC'!X263=1,(IF('respostes SINDIC'!$AS263=2021,variables!$E$28,IF('respostes SINDIC'!$AS263=2022,variables!$F$28))),0)</f>
        <v>0</v>
      </c>
      <c r="Z263" s="11">
        <f>IF('respostes SINDIC'!Y263=1,(IF('respostes SINDIC'!$AS263=2021,variables!$E$29,IF('respostes SINDIC'!$AS263=2022,variables!$F$29))),0)</f>
        <v>0</v>
      </c>
      <c r="AA263" s="18">
        <f>IF('respostes SINDIC'!Z263=1,(IF('respostes SINDIC'!$AS263=2021,variables!$E$30,IF('respostes SINDIC'!$AS263=2022,variables!$F$30))),0)</f>
        <v>0</v>
      </c>
      <c r="AB263" s="18">
        <f>IF('respostes SINDIC'!AA263=1,(IF('respostes SINDIC'!$AS263=2021,variables!$E$31,IF('respostes SINDIC'!$AS263=2022,variables!$F$31))),0)</f>
        <v>0</v>
      </c>
      <c r="AC263" s="18">
        <f>IF('respostes SINDIC'!AB263=1,(IF('respostes SINDIC'!$AS263=2021,variables!$E$32,IF('respostes SINDIC'!$AS263=2022,variables!$F$32))),0)</f>
        <v>0</v>
      </c>
      <c r="AD263" s="18">
        <f>IF('respostes SINDIC'!AC263=1,(IF('respostes SINDIC'!$AS263=2021,variables!$E$33,IF('respostes SINDIC'!$AS263=2022,variables!$F$33))),0)</f>
        <v>0</v>
      </c>
      <c r="AE263" s="20">
        <f>IF('respostes SINDIC'!AD263=1,(IF('respostes SINDIC'!$AS263=2021,variables!$E$34,IF('respostes SINDIC'!$AS263=2022,variables!$F$34))),0)</f>
        <v>0</v>
      </c>
      <c r="AF263" s="20">
        <f>IF('respostes SINDIC'!AE263=1,(IF('respostes SINDIC'!$AS263=2021,variables!$E$35,IF('respostes SINDIC'!$AS263=2022,variables!$F$35))),0)</f>
        <v>0</v>
      </c>
      <c r="AG263" s="20">
        <f>IF('respostes SINDIC'!AF263=1,(IF('respostes SINDIC'!$AS263=2021,variables!$E$36,IF('respostes SINDIC'!$AS263=2022,variables!$F$36))),0)</f>
        <v>0</v>
      </c>
      <c r="AH263" s="20">
        <f>IF('respostes SINDIC'!AG263=1,(IF('respostes SINDIC'!$AS263=2021,variables!$E$37,IF('respostes SINDIC'!$AS263=2022,variables!$F$37))),0)</f>
        <v>0</v>
      </c>
      <c r="AI263" s="14">
        <f>IF('respostes SINDIC'!AH263=1,(IF('respostes SINDIC'!$AS263=2021,variables!$E$38,IF('respostes SINDIC'!$AS263=2022,variables!$F$38))),0)</f>
        <v>25</v>
      </c>
      <c r="AJ263" s="20">
        <f>IF('respostes SINDIC'!AI263=1,(IF('respostes SINDIC'!$AS263=2021,variables!$E$39,IF('respostes SINDIC'!$AS263=2022,variables!$F$39))),0)</f>
        <v>20</v>
      </c>
      <c r="AK263" s="14">
        <f>IF('respostes SINDIC'!AJ263=1,(IF('respostes SINDIC'!$AS263=2021,variables!$E$40,IF('respostes SINDIC'!$AS263=2022,variables!$F$40))),0)</f>
        <v>0</v>
      </c>
      <c r="AL263" s="8">
        <f>IF('respostes SINDIC'!AK263=0,(IF('respostes SINDIC'!$AS263=2021,variables!$E$41,IF('respostes SINDIC'!$AS263=2022,variables!$F$41))),0)</f>
        <v>20</v>
      </c>
      <c r="AM263" s="20">
        <f>IF('respostes SINDIC'!AL263=1,(IF('respostes SINDIC'!$AS263=2021,variables!$E$42,IF('respostes SINDIC'!$AS263=2022,variables!$F$42))),0)</f>
        <v>0</v>
      </c>
      <c r="AN263" s="11">
        <f>IF('respostes SINDIC'!AM263=1,(IF('respostes SINDIC'!$AS263=2021,variables!$E$43,IF('respostes SINDIC'!$AS263=2022,variables!$F$43))),0)</f>
        <v>0</v>
      </c>
      <c r="AO263" s="8">
        <f>IF('respostes SINDIC'!AN263=1,(IF('respostes SINDIC'!$AS263=2021,variables!$E$44,IF('respostes SINDIC'!$AS263=2022,variables!$F$44))),0)</f>
        <v>0</v>
      </c>
      <c r="AP263" s="8">
        <f>IF('respostes SINDIC'!AO263=1,(IF('respostes SINDIC'!$AS263=2021,variables!$E$45,IF('respostes SINDIC'!$AS263=2022,variables!$F$45))),0)</f>
        <v>0</v>
      </c>
      <c r="AQ263" s="20">
        <f>IF('respostes SINDIC'!AP263=1,(IF('respostes SINDIC'!$AS263=2021,variables!$E$46,IF('respostes SINDIC'!$AS263=2022,variables!$F$46))),0)</f>
        <v>0</v>
      </c>
      <c r="AT263">
        <v>2022</v>
      </c>
    </row>
    <row r="264" spans="1:46" x14ac:dyDescent="0.3">
      <c r="A264">
        <v>801800000</v>
      </c>
      <c r="B264" t="str">
        <f>VLOOKUP(A264,'ine i comarca'!$A$1:$H$367,6,0)</f>
        <v>Bages</v>
      </c>
      <c r="C264" t="s">
        <v>66</v>
      </c>
      <c r="D264" t="s">
        <v>41</v>
      </c>
      <c r="E264" t="s">
        <v>42</v>
      </c>
      <c r="F264" t="s">
        <v>48</v>
      </c>
      <c r="G264" s="8">
        <f>IF('respostes SINDIC'!F264=1,(IF('respostes SINDIC'!$AS264=2021,variables!$E$10,IF('respostes SINDIC'!$AS264=2022,variables!$F$10))),0)</f>
        <v>7.5</v>
      </c>
      <c r="H264" s="8">
        <f>IF('respostes SINDIC'!G264=1,(IF('respostes SINDIC'!$AS264=2021,variables!$E$11,IF('respostes SINDIC'!$AS264=2022,variables!$F$11))),0)</f>
        <v>7.5</v>
      </c>
      <c r="I264" s="14">
        <f>IF('respostes SINDIC'!H264=1,(IF('respostes SINDIC'!$AS264=2021,variables!$E$12,IF('respostes SINDIC'!$AS264=2022,variables!$F$12))),0)</f>
        <v>25</v>
      </c>
      <c r="J264" s="11">
        <f>IF('respostes SINDIC'!I264=1,(IF('respostes SINDIC'!$AS264=2021,variables!$E$13,IF('respostes SINDIC'!$AS264=2022,variables!$F$13))),0)</f>
        <v>1</v>
      </c>
      <c r="K264" s="11">
        <f>IF('respostes SINDIC'!J264=1,(IF('respostes SINDIC'!$AS264=2021,variables!$E$14,IF('respostes SINDIC'!$AS264=2022,variables!$F$14))),0)</f>
        <v>0</v>
      </c>
      <c r="L264" s="11">
        <f>IF('respostes SINDIC'!K264=1,(IF('respostes SINDIC'!$AS264=2021,variables!$E$15,IF('respostes SINDIC'!$AS264=2022,variables!$F$15))),0)</f>
        <v>0</v>
      </c>
      <c r="M264" s="11">
        <f>IF('respostes SINDIC'!L264=1,(IF('respostes SINDIC'!$AS264=2021,variables!$E$16,IF('respostes SINDIC'!$AS264=2022,variables!$F$16))),0)</f>
        <v>0</v>
      </c>
      <c r="N264" s="11">
        <f>IF('respostes SINDIC'!M264=1,(IF('respostes SINDIC'!$AS264=2021,variables!$E$17,IF('respostes SINDIC'!$AS264=2022,variables!$F$17))),0)</f>
        <v>0</v>
      </c>
      <c r="O264" s="11">
        <f>IF('respostes SINDIC'!N264="Dintre de termini",(IF('respostes SINDIC'!$AS264=2021,variables!$E$18,IF('respostes SINDIC'!$AS264=2022,variables!$F$18))),0)</f>
        <v>10</v>
      </c>
      <c r="P264" s="16">
        <f>IF('respostes SINDIC'!O264="Null",0,(IF('respostes SINDIC'!$AS264=2021,variables!$E$20,IF('respostes SINDIC'!$AS264=2022,variables!$F$20))))</f>
        <v>25</v>
      </c>
      <c r="Q264" s="16">
        <f>IF('respostes SINDIC'!P264=1,(IF('respostes SINDIC'!$AS264=2021,variables!$E$20,IF('respostes SINDIC'!$AS264=2022,variables!$F$20))),0)</f>
        <v>25</v>
      </c>
      <c r="R264" s="16">
        <f>IF('respostes SINDIC'!Q264=1,(IF('respostes SINDIC'!$AS264=2021,variables!$E$21,IF('respostes SINDIC'!$AS264=2022,variables!$F$21))),0)</f>
        <v>25</v>
      </c>
      <c r="S264" s="16">
        <f>IF('respostes SINDIC'!R264=1,(IF('respostes SINDIC'!$AS264=2021,variables!$E$22,IF('respostes SINDIC'!$AS264=2022,variables!$F$22))),0)</f>
        <v>0</v>
      </c>
      <c r="T264" s="11">
        <f>IF('respostes SINDIC'!S264=1,(IF('respostes SINDIC'!$AS264=2021,variables!$E$23,IF('respostes SINDIC'!$AS264=2022,variables!$F$23))),0)</f>
        <v>10</v>
      </c>
      <c r="U264" s="14">
        <f>IF('respostes SINDIC'!T264=1,(IF('respostes SINDIC'!$AS264=2021,variables!$E$24,IF('respostes SINDIC'!$AS264=2022,variables!$F$24))),0)</f>
        <v>25</v>
      </c>
      <c r="V264" s="8">
        <f>IF('respostes SINDIC'!U264=1,(IF('respostes SINDIC'!$AS264=2021,variables!$E$25,IF('respostes SINDIC'!$AS264=2022,variables!$F$25))),0)</f>
        <v>20</v>
      </c>
      <c r="W264" s="8">
        <f>IF('respostes SINDIC'!V264=1,(IF('respostes SINDIC'!$AS264=2021,variables!$E$26,IF('respostes SINDIC'!$AS264=2022,variables!$F$26))),0)</f>
        <v>5</v>
      </c>
      <c r="X264" s="8">
        <f>IF('respostes SINDIC'!W264=1,(IF('respostes SINDIC'!$AS264=2021,variables!$E$27,IF('respostes SINDIC'!$AS264=2022,variables!$F$27))),0)</f>
        <v>10</v>
      </c>
      <c r="Y264" s="11">
        <f>IF('respostes SINDIC'!X264=1,(IF('respostes SINDIC'!$AS264=2021,variables!$E$28,IF('respostes SINDIC'!$AS264=2022,variables!$F$28))),0)</f>
        <v>0</v>
      </c>
      <c r="Z264" s="11">
        <f>IF('respostes SINDIC'!Y264=1,(IF('respostes SINDIC'!$AS264=2021,variables!$E$29,IF('respostes SINDIC'!$AS264=2022,variables!$F$29))),0)</f>
        <v>20</v>
      </c>
      <c r="AA264" s="18">
        <f>IF('respostes SINDIC'!Z264=1,(IF('respostes SINDIC'!$AS264=2021,variables!$E$30,IF('respostes SINDIC'!$AS264=2022,variables!$F$30))),0)</f>
        <v>25</v>
      </c>
      <c r="AB264" s="18">
        <f>IF('respostes SINDIC'!AA264=1,(IF('respostes SINDIC'!$AS264=2021,variables!$E$31,IF('respostes SINDIC'!$AS264=2022,variables!$F$31))),0)</f>
        <v>25</v>
      </c>
      <c r="AC264" s="18">
        <f>IF('respostes SINDIC'!AB264=1,(IF('respostes SINDIC'!$AS264=2021,variables!$E$32,IF('respostes SINDIC'!$AS264=2022,variables!$F$32))),0)</f>
        <v>25</v>
      </c>
      <c r="AD264" s="18">
        <f>IF('respostes SINDIC'!AC264=1,(IF('respostes SINDIC'!$AS264=2021,variables!$E$33,IF('respostes SINDIC'!$AS264=2022,variables!$F$33))),0)</f>
        <v>0</v>
      </c>
      <c r="AE264" s="20">
        <f>IF('respostes SINDIC'!AD264=1,(IF('respostes SINDIC'!$AS264=2021,variables!$E$34,IF('respostes SINDIC'!$AS264=2022,variables!$F$34))),0)</f>
        <v>0</v>
      </c>
      <c r="AF264" s="20">
        <f>IF('respostes SINDIC'!AE264=1,(IF('respostes SINDIC'!$AS264=2021,variables!$E$35,IF('respostes SINDIC'!$AS264=2022,variables!$F$35))),0)</f>
        <v>0</v>
      </c>
      <c r="AG264" s="20">
        <f>IF('respostes SINDIC'!AF264=1,(IF('respostes SINDIC'!$AS264=2021,variables!$E$36,IF('respostes SINDIC'!$AS264=2022,variables!$F$36))),0)</f>
        <v>0</v>
      </c>
      <c r="AH264" s="20">
        <f>IF('respostes SINDIC'!AG264=1,(IF('respostes SINDIC'!$AS264=2021,variables!$E$37,IF('respostes SINDIC'!$AS264=2022,variables!$F$37))),0)</f>
        <v>0</v>
      </c>
      <c r="AI264" s="14">
        <f>IF('respostes SINDIC'!AH264=1,(IF('respostes SINDIC'!$AS264=2021,variables!$E$38,IF('respostes SINDIC'!$AS264=2022,variables!$F$38))),0)</f>
        <v>25</v>
      </c>
      <c r="AJ264" s="20">
        <f>IF('respostes SINDIC'!AI264=1,(IF('respostes SINDIC'!$AS264=2021,variables!$E$39,IF('respostes SINDIC'!$AS264=2022,variables!$F$39))),0)</f>
        <v>20</v>
      </c>
      <c r="AK264" s="14">
        <f>IF('respostes SINDIC'!AJ264=1,(IF('respostes SINDIC'!$AS264=2021,variables!$E$40,IF('respostes SINDIC'!$AS264=2022,variables!$F$40))),0)</f>
        <v>25</v>
      </c>
      <c r="AL264" s="8">
        <f>IF('respostes SINDIC'!AK264=0,(IF('respostes SINDIC'!$AS264=2021,variables!$E$41,IF('respostes SINDIC'!$AS264=2022,variables!$F$41))),0)</f>
        <v>20</v>
      </c>
      <c r="AM264" s="20">
        <f>IF('respostes SINDIC'!AL264=1,(IF('respostes SINDIC'!$AS264=2021,variables!$E$42,IF('respostes SINDIC'!$AS264=2022,variables!$F$42))),0)</f>
        <v>10</v>
      </c>
      <c r="AN264" s="11">
        <f>IF('respostes SINDIC'!AM264=1,(IF('respostes SINDIC'!$AS264=2021,variables!$E$43,IF('respostes SINDIC'!$AS264=2022,variables!$F$43))),0)</f>
        <v>50</v>
      </c>
      <c r="AO264" s="8">
        <f>IF('respostes SINDIC'!AN264=1,(IF('respostes SINDIC'!$AS264=2021,variables!$E$44,IF('respostes SINDIC'!$AS264=2022,variables!$F$44))),0)</f>
        <v>0</v>
      </c>
      <c r="AP264" s="8">
        <f>IF('respostes SINDIC'!AO264=1,(IF('respostes SINDIC'!$AS264=2021,variables!$E$45,IF('respostes SINDIC'!$AS264=2022,variables!$F$45))),0)</f>
        <v>0</v>
      </c>
      <c r="AQ264" s="20">
        <f>IF('respostes SINDIC'!AP264=1,(IF('respostes SINDIC'!$AS264=2021,variables!$E$46,IF('respostes SINDIC'!$AS264=2022,variables!$F$46))),0)</f>
        <v>10</v>
      </c>
      <c r="AT264">
        <v>2022</v>
      </c>
    </row>
    <row r="265" spans="1:46" x14ac:dyDescent="0.3">
      <c r="A265">
        <v>825200000</v>
      </c>
      <c r="B265" t="str">
        <f>VLOOKUP(A265,'ine i comarca'!$A$1:$H$367,6,0)</f>
        <v>Vallès Occidental</v>
      </c>
      <c r="C265" t="s">
        <v>67</v>
      </c>
      <c r="D265" t="s">
        <v>41</v>
      </c>
      <c r="E265" t="s">
        <v>42</v>
      </c>
      <c r="F265" t="s">
        <v>68</v>
      </c>
      <c r="G265" s="8">
        <f>IF('respostes SINDIC'!F265=1,(IF('respostes SINDIC'!$AS265=2021,variables!$E$10,IF('respostes SINDIC'!$AS265=2022,variables!$F$10))),0)</f>
        <v>7.5</v>
      </c>
      <c r="H265" s="8">
        <f>IF('respostes SINDIC'!G265=1,(IF('respostes SINDIC'!$AS265=2021,variables!$E$11,IF('respostes SINDIC'!$AS265=2022,variables!$F$11))),0)</f>
        <v>0</v>
      </c>
      <c r="I265" s="14">
        <f>IF('respostes SINDIC'!H265=1,(IF('respostes SINDIC'!$AS265=2021,variables!$E$12,IF('respostes SINDIC'!$AS265=2022,variables!$F$12))),0)</f>
        <v>25</v>
      </c>
      <c r="J265" s="11">
        <f>IF('respostes SINDIC'!I265=1,(IF('respostes SINDIC'!$AS265=2021,variables!$E$13,IF('respostes SINDIC'!$AS265=2022,variables!$F$13))),0)</f>
        <v>1</v>
      </c>
      <c r="K265" s="11">
        <f>IF('respostes SINDIC'!J265=1,(IF('respostes SINDIC'!$AS265=2021,variables!$E$14,IF('respostes SINDIC'!$AS265=2022,variables!$F$14))),0)</f>
        <v>0</v>
      </c>
      <c r="L265" s="11">
        <f>IF('respostes SINDIC'!K265=1,(IF('respostes SINDIC'!$AS265=2021,variables!$E$15,IF('respostes SINDIC'!$AS265=2022,variables!$F$15))),0)</f>
        <v>0</v>
      </c>
      <c r="M265" s="11">
        <f>IF('respostes SINDIC'!L265=1,(IF('respostes SINDIC'!$AS265=2021,variables!$E$16,IF('respostes SINDIC'!$AS265=2022,variables!$F$16))),0)</f>
        <v>0</v>
      </c>
      <c r="N265" s="11">
        <f>IF('respostes SINDIC'!M265=1,(IF('respostes SINDIC'!$AS265=2021,variables!$E$17,IF('respostes SINDIC'!$AS265=2022,variables!$F$17))),0)</f>
        <v>0</v>
      </c>
      <c r="O265" s="11">
        <f>IF('respostes SINDIC'!N265="Dintre de termini",(IF('respostes SINDIC'!$AS265=2021,variables!$E$18,IF('respostes SINDIC'!$AS265=2022,variables!$F$18))),0)</f>
        <v>0</v>
      </c>
      <c r="P265" s="16">
        <f>IF('respostes SINDIC'!O265="Null",0,(IF('respostes SINDIC'!$AS265=2021,variables!$E$20,IF('respostes SINDIC'!$AS265=2022,variables!$F$20))))</f>
        <v>0</v>
      </c>
      <c r="Q265" s="16">
        <f>IF('respostes SINDIC'!P265=1,(IF('respostes SINDIC'!$AS265=2021,variables!$E$20,IF('respostes SINDIC'!$AS265=2022,variables!$F$20))),0)</f>
        <v>0</v>
      </c>
      <c r="R265" s="16">
        <f>IF('respostes SINDIC'!Q265=1,(IF('respostes SINDIC'!$AS265=2021,variables!$E$21,IF('respostes SINDIC'!$AS265=2022,variables!$F$21))),0)</f>
        <v>0</v>
      </c>
      <c r="S265" s="16">
        <f>IF('respostes SINDIC'!R265=1,(IF('respostes SINDIC'!$AS265=2021,variables!$E$22,IF('respostes SINDIC'!$AS265=2022,variables!$F$22))),0)</f>
        <v>0</v>
      </c>
      <c r="T265" s="11">
        <f>IF('respostes SINDIC'!S265=1,(IF('respostes SINDIC'!$AS265=2021,variables!$E$23,IF('respostes SINDIC'!$AS265=2022,variables!$F$23))),0)</f>
        <v>0</v>
      </c>
      <c r="U265" s="14">
        <f>IF('respostes SINDIC'!T265=1,(IF('respostes SINDIC'!$AS265=2021,variables!$E$24,IF('respostes SINDIC'!$AS265=2022,variables!$F$24))),0)</f>
        <v>0</v>
      </c>
      <c r="V265" s="8">
        <f>IF('respostes SINDIC'!U265=1,(IF('respostes SINDIC'!$AS265=2021,variables!$E$25,IF('respostes SINDIC'!$AS265=2022,variables!$F$25))),0)</f>
        <v>20</v>
      </c>
      <c r="W265" s="8">
        <f>IF('respostes SINDIC'!V265=1,(IF('respostes SINDIC'!$AS265=2021,variables!$E$26,IF('respostes SINDIC'!$AS265=2022,variables!$F$26))),0)</f>
        <v>5</v>
      </c>
      <c r="X265" s="8">
        <f>IF('respostes SINDIC'!W265=1,(IF('respostes SINDIC'!$AS265=2021,variables!$E$27,IF('respostes SINDIC'!$AS265=2022,variables!$F$27))),0)</f>
        <v>10</v>
      </c>
      <c r="Y265" s="11">
        <f>IF('respostes SINDIC'!X265=1,(IF('respostes SINDIC'!$AS265=2021,variables!$E$28,IF('respostes SINDIC'!$AS265=2022,variables!$F$28))),0)</f>
        <v>0</v>
      </c>
      <c r="Z265" s="11">
        <f>IF('respostes SINDIC'!Y265=1,(IF('respostes SINDIC'!$AS265=2021,variables!$E$29,IF('respostes SINDIC'!$AS265=2022,variables!$F$29))),0)</f>
        <v>0</v>
      </c>
      <c r="AA265" s="18">
        <f>IF('respostes SINDIC'!Z265=1,(IF('respostes SINDIC'!$AS265=2021,variables!$E$30,IF('respostes SINDIC'!$AS265=2022,variables!$F$30))),0)</f>
        <v>0</v>
      </c>
      <c r="AB265" s="18">
        <f>IF('respostes SINDIC'!AA265=1,(IF('respostes SINDIC'!$AS265=2021,variables!$E$31,IF('respostes SINDIC'!$AS265=2022,variables!$F$31))),0)</f>
        <v>0</v>
      </c>
      <c r="AC265" s="18">
        <f>IF('respostes SINDIC'!AB265=1,(IF('respostes SINDIC'!$AS265=2021,variables!$E$32,IF('respostes SINDIC'!$AS265=2022,variables!$F$32))),0)</f>
        <v>0</v>
      </c>
      <c r="AD265" s="18">
        <f>IF('respostes SINDIC'!AC265=1,(IF('respostes SINDIC'!$AS265=2021,variables!$E$33,IF('respostes SINDIC'!$AS265=2022,variables!$F$33))),0)</f>
        <v>0</v>
      </c>
      <c r="AE265" s="20">
        <f>IF('respostes SINDIC'!AD265=1,(IF('respostes SINDIC'!$AS265=2021,variables!$E$34,IF('respostes SINDIC'!$AS265=2022,variables!$F$34))),0)</f>
        <v>0</v>
      </c>
      <c r="AF265" s="20">
        <f>IF('respostes SINDIC'!AE265=1,(IF('respostes SINDIC'!$AS265=2021,variables!$E$35,IF('respostes SINDIC'!$AS265=2022,variables!$F$35))),0)</f>
        <v>0</v>
      </c>
      <c r="AG265" s="20">
        <f>IF('respostes SINDIC'!AF265=1,(IF('respostes SINDIC'!$AS265=2021,variables!$E$36,IF('respostes SINDIC'!$AS265=2022,variables!$F$36))),0)</f>
        <v>0</v>
      </c>
      <c r="AH265" s="20">
        <f>IF('respostes SINDIC'!AG265=1,(IF('respostes SINDIC'!$AS265=2021,variables!$E$37,IF('respostes SINDIC'!$AS265=2022,variables!$F$37))),0)</f>
        <v>0</v>
      </c>
      <c r="AI265" s="14">
        <f>IF('respostes SINDIC'!AH265=1,(IF('respostes SINDIC'!$AS265=2021,variables!$E$38,IF('respostes SINDIC'!$AS265=2022,variables!$F$38))),0)</f>
        <v>25</v>
      </c>
      <c r="AJ265" s="20">
        <f>IF('respostes SINDIC'!AI265=1,(IF('respostes SINDIC'!$AS265=2021,variables!$E$39,IF('respostes SINDIC'!$AS265=2022,variables!$F$39))),0)</f>
        <v>0</v>
      </c>
      <c r="AK265" s="14">
        <f>IF('respostes SINDIC'!AJ265=1,(IF('respostes SINDIC'!$AS265=2021,variables!$E$40,IF('respostes SINDIC'!$AS265=2022,variables!$F$40))),0)</f>
        <v>0</v>
      </c>
      <c r="AL265" s="8">
        <f>IF('respostes SINDIC'!AK265=0,(IF('respostes SINDIC'!$AS265=2021,variables!$E$41,IF('respostes SINDIC'!$AS265=2022,variables!$F$41))),0)</f>
        <v>0</v>
      </c>
      <c r="AM265" s="20">
        <f>IF('respostes SINDIC'!AL265=1,(IF('respostes SINDIC'!$AS265=2021,variables!$E$42,IF('respostes SINDIC'!$AS265=2022,variables!$F$42))),0)</f>
        <v>0</v>
      </c>
      <c r="AN265" s="11">
        <f>IF('respostes SINDIC'!AM265=1,(IF('respostes SINDIC'!$AS265=2021,variables!$E$43,IF('respostes SINDIC'!$AS265=2022,variables!$F$43))),0)</f>
        <v>0</v>
      </c>
      <c r="AO265" s="8">
        <f>IF('respostes SINDIC'!AN265=1,(IF('respostes SINDIC'!$AS265=2021,variables!$E$44,IF('respostes SINDIC'!$AS265=2022,variables!$F$44))),0)</f>
        <v>10</v>
      </c>
      <c r="AP265" s="8">
        <f>IF('respostes SINDIC'!AO265=1,(IF('respostes SINDIC'!$AS265=2021,variables!$E$45,IF('respostes SINDIC'!$AS265=2022,variables!$F$45))),0)</f>
        <v>20</v>
      </c>
      <c r="AQ265" s="20">
        <f>IF('respostes SINDIC'!AP265=1,(IF('respostes SINDIC'!$AS265=2021,variables!$E$46,IF('respostes SINDIC'!$AS265=2022,variables!$F$46))),0)</f>
        <v>0</v>
      </c>
      <c r="AT265">
        <v>2022</v>
      </c>
    </row>
    <row r="266" spans="1:46" x14ac:dyDescent="0.3">
      <c r="A266">
        <v>801930008</v>
      </c>
      <c r="B266" t="e">
        <f>VLOOKUP(A266,'ine i comarca'!$A$1:$H$367,6,0)</f>
        <v>#N/A</v>
      </c>
      <c r="C266" t="s">
        <v>69</v>
      </c>
      <c r="D266" t="s">
        <v>41</v>
      </c>
      <c r="E266" t="s">
        <v>42</v>
      </c>
      <c r="F266" t="s">
        <v>61</v>
      </c>
      <c r="G266" s="8">
        <f>IF('respostes SINDIC'!F266=1,(IF('respostes SINDIC'!$AS266=2021,variables!$E$10,IF('respostes SINDIC'!$AS266=2022,variables!$F$10))),0)</f>
        <v>7.5</v>
      </c>
      <c r="H266" s="8">
        <f>IF('respostes SINDIC'!G266=1,(IF('respostes SINDIC'!$AS266=2021,variables!$E$11,IF('respostes SINDIC'!$AS266=2022,variables!$F$11))),0)</f>
        <v>7.5</v>
      </c>
      <c r="I266" s="14">
        <f>IF('respostes SINDIC'!H266=1,(IF('respostes SINDIC'!$AS266=2021,variables!$E$12,IF('respostes SINDIC'!$AS266=2022,variables!$F$12))),0)</f>
        <v>25</v>
      </c>
      <c r="J266" s="11">
        <f>IF('respostes SINDIC'!I266=1,(IF('respostes SINDIC'!$AS266=2021,variables!$E$13,IF('respostes SINDIC'!$AS266=2022,variables!$F$13))),0)</f>
        <v>1</v>
      </c>
      <c r="K266" s="11">
        <f>IF('respostes SINDIC'!J266=1,(IF('respostes SINDIC'!$AS266=2021,variables!$E$14,IF('respostes SINDIC'!$AS266=2022,variables!$F$14))),0)</f>
        <v>2</v>
      </c>
      <c r="L266" s="11">
        <f>IF('respostes SINDIC'!K266=1,(IF('respostes SINDIC'!$AS266=2021,variables!$E$15,IF('respostes SINDIC'!$AS266=2022,variables!$F$15))),0)</f>
        <v>2</v>
      </c>
      <c r="M266" s="11">
        <f>IF('respostes SINDIC'!L266=1,(IF('respostes SINDIC'!$AS266=2021,variables!$E$16,IF('respostes SINDIC'!$AS266=2022,variables!$F$16))),0)</f>
        <v>2</v>
      </c>
      <c r="N266" s="11">
        <f>IF('respostes SINDIC'!M266=1,(IF('respostes SINDIC'!$AS266=2021,variables!$E$17,IF('respostes SINDIC'!$AS266=2022,variables!$F$17))),0)</f>
        <v>1</v>
      </c>
      <c r="O266" s="11">
        <f>IF('respostes SINDIC'!N266="Dintre de termini",(IF('respostes SINDIC'!$AS266=2021,variables!$E$18,IF('respostes SINDIC'!$AS266=2022,variables!$F$18))),0)</f>
        <v>10</v>
      </c>
      <c r="P266" s="16">
        <f>IF('respostes SINDIC'!O266="Null",0,(IF('respostes SINDIC'!$AS266=2021,variables!$E$20,IF('respostes SINDIC'!$AS266=2022,variables!$F$20))))</f>
        <v>25</v>
      </c>
      <c r="Q266" s="16">
        <f>IF('respostes SINDIC'!P266=1,(IF('respostes SINDIC'!$AS266=2021,variables!$E$20,IF('respostes SINDIC'!$AS266=2022,variables!$F$20))),0)</f>
        <v>25</v>
      </c>
      <c r="R266" s="16">
        <f>IF('respostes SINDIC'!Q266=1,(IF('respostes SINDIC'!$AS266=2021,variables!$E$21,IF('respostes SINDIC'!$AS266=2022,variables!$F$21))),0)</f>
        <v>25</v>
      </c>
      <c r="S266" s="16">
        <f>IF('respostes SINDIC'!R266=1,(IF('respostes SINDIC'!$AS266=2021,variables!$E$22,IF('respostes SINDIC'!$AS266=2022,variables!$F$22))),0)</f>
        <v>25</v>
      </c>
      <c r="T266" s="11">
        <f>IF('respostes SINDIC'!S266=1,(IF('respostes SINDIC'!$AS266=2021,variables!$E$23,IF('respostes SINDIC'!$AS266=2022,variables!$F$23))),0)</f>
        <v>10</v>
      </c>
      <c r="U266" s="14">
        <f>IF('respostes SINDIC'!T266=1,(IF('respostes SINDIC'!$AS266=2021,variables!$E$24,IF('respostes SINDIC'!$AS266=2022,variables!$F$24))),0)</f>
        <v>25</v>
      </c>
      <c r="V266" s="8">
        <f>IF('respostes SINDIC'!U266=1,(IF('respostes SINDIC'!$AS266=2021,variables!$E$25,IF('respostes SINDIC'!$AS266=2022,variables!$F$25))),0)</f>
        <v>20</v>
      </c>
      <c r="W266" s="8">
        <f>IF('respostes SINDIC'!V266=1,(IF('respostes SINDIC'!$AS266=2021,variables!$E$26,IF('respostes SINDIC'!$AS266=2022,variables!$F$26))),0)</f>
        <v>5</v>
      </c>
      <c r="X266" s="8">
        <f>IF('respostes SINDIC'!W266=1,(IF('respostes SINDIC'!$AS266=2021,variables!$E$27,IF('respostes SINDIC'!$AS266=2022,variables!$F$27))),0)</f>
        <v>10</v>
      </c>
      <c r="Y266" s="11">
        <f>IF('respostes SINDIC'!X266=1,(IF('respostes SINDIC'!$AS266=2021,variables!$E$28,IF('respostes SINDIC'!$AS266=2022,variables!$F$28))),0)</f>
        <v>2</v>
      </c>
      <c r="Z266" s="11">
        <f>IF('respostes SINDIC'!Y266=1,(IF('respostes SINDIC'!$AS266=2021,variables!$E$29,IF('respostes SINDIC'!$AS266=2022,variables!$F$29))),0)</f>
        <v>20</v>
      </c>
      <c r="AA266" s="18">
        <f>IF('respostes SINDIC'!Z266=1,(IF('respostes SINDIC'!$AS266=2021,variables!$E$30,IF('respostes SINDIC'!$AS266=2022,variables!$F$30))),0)</f>
        <v>25</v>
      </c>
      <c r="AB266" s="18">
        <f>IF('respostes SINDIC'!AA266=1,(IF('respostes SINDIC'!$AS266=2021,variables!$E$31,IF('respostes SINDIC'!$AS266=2022,variables!$F$31))),0)</f>
        <v>25</v>
      </c>
      <c r="AC266" s="18">
        <f>IF('respostes SINDIC'!AB266=1,(IF('respostes SINDIC'!$AS266=2021,variables!$E$32,IF('respostes SINDIC'!$AS266=2022,variables!$F$32))),0)</f>
        <v>25</v>
      </c>
      <c r="AD266" s="18">
        <f>IF('respostes SINDIC'!AC266=1,(IF('respostes SINDIC'!$AS266=2021,variables!$E$33,IF('respostes SINDIC'!$AS266=2022,variables!$F$33))),0)</f>
        <v>0</v>
      </c>
      <c r="AE266" s="20">
        <f>IF('respostes SINDIC'!AD266=1,(IF('respostes SINDIC'!$AS266=2021,variables!$E$34,IF('respostes SINDIC'!$AS266=2022,variables!$F$34))),0)</f>
        <v>0</v>
      </c>
      <c r="AF266" s="20">
        <f>IF('respostes SINDIC'!AE266=1,(IF('respostes SINDIC'!$AS266=2021,variables!$E$35,IF('respostes SINDIC'!$AS266=2022,variables!$F$35))),0)</f>
        <v>20</v>
      </c>
      <c r="AG266" s="20">
        <f>IF('respostes SINDIC'!AF266=1,(IF('respostes SINDIC'!$AS266=2021,variables!$E$36,IF('respostes SINDIC'!$AS266=2022,variables!$F$36))),0)</f>
        <v>0</v>
      </c>
      <c r="AH266" s="20">
        <f>IF('respostes SINDIC'!AG266=1,(IF('respostes SINDIC'!$AS266=2021,variables!$E$37,IF('respostes SINDIC'!$AS266=2022,variables!$F$37))),0)</f>
        <v>10</v>
      </c>
      <c r="AI266" s="14">
        <f>IF('respostes SINDIC'!AH266=1,(IF('respostes SINDIC'!$AS266=2021,variables!$E$38,IF('respostes SINDIC'!$AS266=2022,variables!$F$38))),0)</f>
        <v>25</v>
      </c>
      <c r="AJ266" s="20">
        <f>IF('respostes SINDIC'!AI266=1,(IF('respostes SINDIC'!$AS266=2021,variables!$E$39,IF('respostes SINDIC'!$AS266=2022,variables!$F$39))),0)</f>
        <v>20</v>
      </c>
      <c r="AK266" s="14">
        <f>IF('respostes SINDIC'!AJ266=1,(IF('respostes SINDIC'!$AS266=2021,variables!$E$40,IF('respostes SINDIC'!$AS266=2022,variables!$F$40))),0)</f>
        <v>25</v>
      </c>
      <c r="AL266" s="8">
        <f>IF('respostes SINDIC'!AK266=0,(IF('respostes SINDIC'!$AS266=2021,variables!$E$41,IF('respostes SINDIC'!$AS266=2022,variables!$F$41))),0)</f>
        <v>20</v>
      </c>
      <c r="AM266" s="20">
        <f>IF('respostes SINDIC'!AL266=1,(IF('respostes SINDIC'!$AS266=2021,variables!$E$42,IF('respostes SINDIC'!$AS266=2022,variables!$F$42))),0)</f>
        <v>10</v>
      </c>
      <c r="AN266" s="11">
        <f>IF('respostes SINDIC'!AM266=1,(IF('respostes SINDIC'!$AS266=2021,variables!$E$43,IF('respostes SINDIC'!$AS266=2022,variables!$F$43))),0)</f>
        <v>50</v>
      </c>
      <c r="AO266" s="8">
        <f>IF('respostes SINDIC'!AN266=1,(IF('respostes SINDIC'!$AS266=2021,variables!$E$44,IF('respostes SINDIC'!$AS266=2022,variables!$F$44))),0)</f>
        <v>10</v>
      </c>
      <c r="AP266" s="8">
        <f>IF('respostes SINDIC'!AO266=1,(IF('respostes SINDIC'!$AS266=2021,variables!$E$45,IF('respostes SINDIC'!$AS266=2022,variables!$F$45))),0)</f>
        <v>20</v>
      </c>
      <c r="AQ266" s="20">
        <f>IF('respostes SINDIC'!AP266=1,(IF('respostes SINDIC'!$AS266=2021,variables!$E$46,IF('respostes SINDIC'!$AS266=2022,variables!$F$46))),0)</f>
        <v>10</v>
      </c>
      <c r="AT266">
        <v>2022</v>
      </c>
    </row>
    <row r="267" spans="1:46" x14ac:dyDescent="0.3">
      <c r="A267">
        <v>802070005</v>
      </c>
      <c r="B267" t="str">
        <f>VLOOKUP(A267,'ine i comarca'!$A$1:$H$367,6,0)</f>
        <v>Baix Llobregat</v>
      </c>
      <c r="C267" t="s">
        <v>70</v>
      </c>
      <c r="D267" t="s">
        <v>41</v>
      </c>
      <c r="E267" t="s">
        <v>42</v>
      </c>
      <c r="F267" t="s">
        <v>43</v>
      </c>
      <c r="G267" s="8">
        <f>IF('respostes SINDIC'!F267=1,(IF('respostes SINDIC'!$AS267=2021,variables!$E$10,IF('respostes SINDIC'!$AS267=2022,variables!$F$10))),0)</f>
        <v>7.5</v>
      </c>
      <c r="H267" s="8">
        <f>IF('respostes SINDIC'!G267=1,(IF('respostes SINDIC'!$AS267=2021,variables!$E$11,IF('respostes SINDIC'!$AS267=2022,variables!$F$11))),0)</f>
        <v>7.5</v>
      </c>
      <c r="I267" s="14">
        <f>IF('respostes SINDIC'!H267=1,(IF('respostes SINDIC'!$AS267=2021,variables!$E$12,IF('respostes SINDIC'!$AS267=2022,variables!$F$12))),0)</f>
        <v>25</v>
      </c>
      <c r="J267" s="11">
        <f>IF('respostes SINDIC'!I267=1,(IF('respostes SINDIC'!$AS267=2021,variables!$E$13,IF('respostes SINDIC'!$AS267=2022,variables!$F$13))),0)</f>
        <v>1</v>
      </c>
      <c r="K267" s="11">
        <f>IF('respostes SINDIC'!J267=1,(IF('respostes SINDIC'!$AS267=2021,variables!$E$14,IF('respostes SINDIC'!$AS267=2022,variables!$F$14))),0)</f>
        <v>0</v>
      </c>
      <c r="L267" s="11">
        <f>IF('respostes SINDIC'!K267=1,(IF('respostes SINDIC'!$AS267=2021,variables!$E$15,IF('respostes SINDIC'!$AS267=2022,variables!$F$15))),0)</f>
        <v>0</v>
      </c>
      <c r="M267" s="11">
        <f>IF('respostes SINDIC'!L267=1,(IF('respostes SINDIC'!$AS267=2021,variables!$E$16,IF('respostes SINDIC'!$AS267=2022,variables!$F$16))),0)</f>
        <v>0</v>
      </c>
      <c r="N267" s="11">
        <f>IF('respostes SINDIC'!M267=1,(IF('respostes SINDIC'!$AS267=2021,variables!$E$17,IF('respostes SINDIC'!$AS267=2022,variables!$F$17))),0)</f>
        <v>0</v>
      </c>
      <c r="O267" s="11">
        <f>IF('respostes SINDIC'!N267="Dintre de termini",(IF('respostes SINDIC'!$AS267=2021,variables!$E$18,IF('respostes SINDIC'!$AS267=2022,variables!$F$18))),0)</f>
        <v>10</v>
      </c>
      <c r="P267" s="16">
        <f>IF('respostes SINDIC'!O267="Null",0,(IF('respostes SINDIC'!$AS267=2021,variables!$E$20,IF('respostes SINDIC'!$AS267=2022,variables!$F$20))))</f>
        <v>25</v>
      </c>
      <c r="Q267" s="16">
        <f>IF('respostes SINDIC'!P267=1,(IF('respostes SINDIC'!$AS267=2021,variables!$E$20,IF('respostes SINDIC'!$AS267=2022,variables!$F$20))),0)</f>
        <v>25</v>
      </c>
      <c r="R267" s="16">
        <f>IF('respostes SINDIC'!Q267=1,(IF('respostes SINDIC'!$AS267=2021,variables!$E$21,IF('respostes SINDIC'!$AS267=2022,variables!$F$21))),0)</f>
        <v>0</v>
      </c>
      <c r="S267" s="16">
        <f>IF('respostes SINDIC'!R267=1,(IF('respostes SINDIC'!$AS267=2021,variables!$E$22,IF('respostes SINDIC'!$AS267=2022,variables!$F$22))),0)</f>
        <v>0</v>
      </c>
      <c r="T267" s="11">
        <f>IF('respostes SINDIC'!S267=1,(IF('respostes SINDIC'!$AS267=2021,variables!$E$23,IF('respostes SINDIC'!$AS267=2022,variables!$F$23))),0)</f>
        <v>10</v>
      </c>
      <c r="U267" s="14">
        <f>IF('respostes SINDIC'!T267=1,(IF('respostes SINDIC'!$AS267=2021,variables!$E$24,IF('respostes SINDIC'!$AS267=2022,variables!$F$24))),0)</f>
        <v>25</v>
      </c>
      <c r="V267" s="8">
        <f>IF('respostes SINDIC'!U267=1,(IF('respostes SINDIC'!$AS267=2021,variables!$E$25,IF('respostes SINDIC'!$AS267=2022,variables!$F$25))),0)</f>
        <v>20</v>
      </c>
      <c r="W267" s="8">
        <f>IF('respostes SINDIC'!V267=1,(IF('respostes SINDIC'!$AS267=2021,variables!$E$26,IF('respostes SINDIC'!$AS267=2022,variables!$F$26))),0)</f>
        <v>5</v>
      </c>
      <c r="X267" s="8">
        <f>IF('respostes SINDIC'!W267=1,(IF('respostes SINDIC'!$AS267=2021,variables!$E$27,IF('respostes SINDIC'!$AS267=2022,variables!$F$27))),0)</f>
        <v>10</v>
      </c>
      <c r="Y267" s="11">
        <f>IF('respostes SINDIC'!X267=1,(IF('respostes SINDIC'!$AS267=2021,variables!$E$28,IF('respostes SINDIC'!$AS267=2022,variables!$F$28))),0)</f>
        <v>0</v>
      </c>
      <c r="Z267" s="11">
        <f>IF('respostes SINDIC'!Y267=1,(IF('respostes SINDIC'!$AS267=2021,variables!$E$29,IF('respostes SINDIC'!$AS267=2022,variables!$F$29))),0)</f>
        <v>20</v>
      </c>
      <c r="AA267" s="18">
        <f>IF('respostes SINDIC'!Z267=1,(IF('respostes SINDIC'!$AS267=2021,variables!$E$30,IF('respostes SINDIC'!$AS267=2022,variables!$F$30))),0)</f>
        <v>0</v>
      </c>
      <c r="AB267" s="18">
        <f>IF('respostes SINDIC'!AA267=1,(IF('respostes SINDIC'!$AS267=2021,variables!$E$31,IF('respostes SINDIC'!$AS267=2022,variables!$F$31))),0)</f>
        <v>0</v>
      </c>
      <c r="AC267" s="18">
        <f>IF('respostes SINDIC'!AB267=1,(IF('respostes SINDIC'!$AS267=2021,variables!$E$32,IF('respostes SINDIC'!$AS267=2022,variables!$F$32))),0)</f>
        <v>25</v>
      </c>
      <c r="AD267" s="18">
        <f>IF('respostes SINDIC'!AC267=1,(IF('respostes SINDIC'!$AS267=2021,variables!$E$33,IF('respostes SINDIC'!$AS267=2022,variables!$F$33))),0)</f>
        <v>0</v>
      </c>
      <c r="AE267" s="20">
        <f>IF('respostes SINDIC'!AD267=1,(IF('respostes SINDIC'!$AS267=2021,variables!$E$34,IF('respostes SINDIC'!$AS267=2022,variables!$F$34))),0)</f>
        <v>0</v>
      </c>
      <c r="AF267" s="20">
        <f>IF('respostes SINDIC'!AE267=1,(IF('respostes SINDIC'!$AS267=2021,variables!$E$35,IF('respostes SINDIC'!$AS267=2022,variables!$F$35))),0)</f>
        <v>0</v>
      </c>
      <c r="AG267" s="20">
        <f>IF('respostes SINDIC'!AF267=1,(IF('respostes SINDIC'!$AS267=2021,variables!$E$36,IF('respostes SINDIC'!$AS267=2022,variables!$F$36))),0)</f>
        <v>0</v>
      </c>
      <c r="AH267" s="20">
        <f>IF('respostes SINDIC'!AG267=1,(IF('respostes SINDIC'!$AS267=2021,variables!$E$37,IF('respostes SINDIC'!$AS267=2022,variables!$F$37))),0)</f>
        <v>10</v>
      </c>
      <c r="AI267" s="14">
        <f>IF('respostes SINDIC'!AH267=1,(IF('respostes SINDIC'!$AS267=2021,variables!$E$38,IF('respostes SINDIC'!$AS267=2022,variables!$F$38))),0)</f>
        <v>25</v>
      </c>
      <c r="AJ267" s="20">
        <f>IF('respostes SINDIC'!AI267=1,(IF('respostes SINDIC'!$AS267=2021,variables!$E$39,IF('respostes SINDIC'!$AS267=2022,variables!$F$39))),0)</f>
        <v>20</v>
      </c>
      <c r="AK267" s="14">
        <f>IF('respostes SINDIC'!AJ267=1,(IF('respostes SINDIC'!$AS267=2021,variables!$E$40,IF('respostes SINDIC'!$AS267=2022,variables!$F$40))),0)</f>
        <v>25</v>
      </c>
      <c r="AL267" s="8">
        <f>IF('respostes SINDIC'!AK267=0,(IF('respostes SINDIC'!$AS267=2021,variables!$E$41,IF('respostes SINDIC'!$AS267=2022,variables!$F$41))),0)</f>
        <v>20</v>
      </c>
      <c r="AM267" s="20">
        <f>IF('respostes SINDIC'!AL267=1,(IF('respostes SINDIC'!$AS267=2021,variables!$E$42,IF('respostes SINDIC'!$AS267=2022,variables!$F$42))),0)</f>
        <v>10</v>
      </c>
      <c r="AN267" s="11">
        <f>IF('respostes SINDIC'!AM267=1,(IF('respostes SINDIC'!$AS267=2021,variables!$E$43,IF('respostes SINDIC'!$AS267=2022,variables!$F$43))),0)</f>
        <v>50</v>
      </c>
      <c r="AO267" s="8">
        <f>IF('respostes SINDIC'!AN267=1,(IF('respostes SINDIC'!$AS267=2021,variables!$E$44,IF('respostes SINDIC'!$AS267=2022,variables!$F$44))),0)</f>
        <v>10</v>
      </c>
      <c r="AP267" s="8">
        <f>IF('respostes SINDIC'!AO267=1,(IF('respostes SINDIC'!$AS267=2021,variables!$E$45,IF('respostes SINDIC'!$AS267=2022,variables!$F$45))),0)</f>
        <v>20</v>
      </c>
      <c r="AQ267" s="20">
        <f>IF('respostes SINDIC'!AP267=1,(IF('respostes SINDIC'!$AS267=2021,variables!$E$46,IF('respostes SINDIC'!$AS267=2022,variables!$F$46))),0)</f>
        <v>10</v>
      </c>
      <c r="AT267">
        <v>2022</v>
      </c>
    </row>
    <row r="268" spans="1:46" x14ac:dyDescent="0.3">
      <c r="A268">
        <v>802290004</v>
      </c>
      <c r="B268" t="str">
        <f>VLOOKUP(A268,'ine i comarca'!$A$1:$H$367,6,0)</f>
        <v>Berguedà</v>
      </c>
      <c r="C268" t="s">
        <v>71</v>
      </c>
      <c r="D268" t="s">
        <v>41</v>
      </c>
      <c r="E268" t="s">
        <v>42</v>
      </c>
      <c r="F268" t="s">
        <v>43</v>
      </c>
      <c r="G268" s="8">
        <f>IF('respostes SINDIC'!F268=1,(IF('respostes SINDIC'!$AS268=2021,variables!$E$10,IF('respostes SINDIC'!$AS268=2022,variables!$F$10))),0)</f>
        <v>7.5</v>
      </c>
      <c r="H268" s="8">
        <f>IF('respostes SINDIC'!G268=1,(IF('respostes SINDIC'!$AS268=2021,variables!$E$11,IF('respostes SINDIC'!$AS268=2022,variables!$F$11))),0)</f>
        <v>7.5</v>
      </c>
      <c r="I268" s="14">
        <f>IF('respostes SINDIC'!H268=1,(IF('respostes SINDIC'!$AS268=2021,variables!$E$12,IF('respostes SINDIC'!$AS268=2022,variables!$F$12))),0)</f>
        <v>25</v>
      </c>
      <c r="J268" s="11">
        <f>IF('respostes SINDIC'!I268=1,(IF('respostes SINDIC'!$AS268=2021,variables!$E$13,IF('respostes SINDIC'!$AS268=2022,variables!$F$13))),0)</f>
        <v>1</v>
      </c>
      <c r="K268" s="11">
        <f>IF('respostes SINDIC'!J268=1,(IF('respostes SINDIC'!$AS268=2021,variables!$E$14,IF('respostes SINDIC'!$AS268=2022,variables!$F$14))),0)</f>
        <v>0</v>
      </c>
      <c r="L268" s="11">
        <f>IF('respostes SINDIC'!K268=1,(IF('respostes SINDIC'!$AS268=2021,variables!$E$15,IF('respostes SINDIC'!$AS268=2022,variables!$F$15))),0)</f>
        <v>0</v>
      </c>
      <c r="M268" s="11">
        <f>IF('respostes SINDIC'!L268=1,(IF('respostes SINDIC'!$AS268=2021,variables!$E$16,IF('respostes SINDIC'!$AS268=2022,variables!$F$16))),0)</f>
        <v>0</v>
      </c>
      <c r="N268" s="11">
        <f>IF('respostes SINDIC'!M268=1,(IF('respostes SINDIC'!$AS268=2021,variables!$E$17,IF('respostes SINDIC'!$AS268=2022,variables!$F$17))),0)</f>
        <v>0</v>
      </c>
      <c r="O268" s="11">
        <f>IF('respostes SINDIC'!N268="Dintre de termini",(IF('respostes SINDIC'!$AS268=2021,variables!$E$18,IF('respostes SINDIC'!$AS268=2022,variables!$F$18))),0)</f>
        <v>10</v>
      </c>
      <c r="P268" s="16">
        <f>IF('respostes SINDIC'!O268="Null",0,(IF('respostes SINDIC'!$AS268=2021,variables!$E$20,IF('respostes SINDIC'!$AS268=2022,variables!$F$20))))</f>
        <v>25</v>
      </c>
      <c r="Q268" s="16">
        <f>IF('respostes SINDIC'!P268=1,(IF('respostes SINDIC'!$AS268=2021,variables!$E$20,IF('respostes SINDIC'!$AS268=2022,variables!$F$20))),0)</f>
        <v>25</v>
      </c>
      <c r="R268" s="16">
        <f>IF('respostes SINDIC'!Q268=1,(IF('respostes SINDIC'!$AS268=2021,variables!$E$21,IF('respostes SINDIC'!$AS268=2022,variables!$F$21))),0)</f>
        <v>0</v>
      </c>
      <c r="S268" s="16">
        <f>IF('respostes SINDIC'!R268=1,(IF('respostes SINDIC'!$AS268=2021,variables!$E$22,IF('respostes SINDIC'!$AS268=2022,variables!$F$22))),0)</f>
        <v>0</v>
      </c>
      <c r="T268" s="11">
        <f>IF('respostes SINDIC'!S268=1,(IF('respostes SINDIC'!$AS268=2021,variables!$E$23,IF('respostes SINDIC'!$AS268=2022,variables!$F$23))),0)</f>
        <v>10</v>
      </c>
      <c r="U268" s="14">
        <f>IF('respostes SINDIC'!T268=1,(IF('respostes SINDIC'!$AS268=2021,variables!$E$24,IF('respostes SINDIC'!$AS268=2022,variables!$F$24))),0)</f>
        <v>25</v>
      </c>
      <c r="V268" s="8">
        <f>IF('respostes SINDIC'!U268=1,(IF('respostes SINDIC'!$AS268=2021,variables!$E$25,IF('respostes SINDIC'!$AS268=2022,variables!$F$25))),0)</f>
        <v>20</v>
      </c>
      <c r="W268" s="8">
        <f>IF('respostes SINDIC'!V268=1,(IF('respostes SINDIC'!$AS268=2021,variables!$E$26,IF('respostes SINDIC'!$AS268=2022,variables!$F$26))),0)</f>
        <v>5</v>
      </c>
      <c r="X268" s="8">
        <f>IF('respostes SINDIC'!W268=1,(IF('respostes SINDIC'!$AS268=2021,variables!$E$27,IF('respostes SINDIC'!$AS268=2022,variables!$F$27))),0)</f>
        <v>10</v>
      </c>
      <c r="Y268" s="11">
        <f>IF('respostes SINDIC'!X268=1,(IF('respostes SINDIC'!$AS268=2021,variables!$E$28,IF('respostes SINDIC'!$AS268=2022,variables!$F$28))),0)</f>
        <v>0</v>
      </c>
      <c r="Z268" s="11">
        <f>IF('respostes SINDIC'!Y268=1,(IF('respostes SINDIC'!$AS268=2021,variables!$E$29,IF('respostes SINDIC'!$AS268=2022,variables!$F$29))),0)</f>
        <v>20</v>
      </c>
      <c r="AA268" s="18">
        <f>IF('respostes SINDIC'!Z268=1,(IF('respostes SINDIC'!$AS268=2021,variables!$E$30,IF('respostes SINDIC'!$AS268=2022,variables!$F$30))),0)</f>
        <v>0</v>
      </c>
      <c r="AB268" s="18">
        <f>IF('respostes SINDIC'!AA268=1,(IF('respostes SINDIC'!$AS268=2021,variables!$E$31,IF('respostes SINDIC'!$AS268=2022,variables!$F$31))),0)</f>
        <v>25</v>
      </c>
      <c r="AC268" s="18">
        <f>IF('respostes SINDIC'!AB268=1,(IF('respostes SINDIC'!$AS268=2021,variables!$E$32,IF('respostes SINDIC'!$AS268=2022,variables!$F$32))),0)</f>
        <v>25</v>
      </c>
      <c r="AD268" s="18">
        <f>IF('respostes SINDIC'!AC268=1,(IF('respostes SINDIC'!$AS268=2021,variables!$E$33,IF('respostes SINDIC'!$AS268=2022,variables!$F$33))),0)</f>
        <v>0</v>
      </c>
      <c r="AE268" s="20">
        <f>IF('respostes SINDIC'!AD268=1,(IF('respostes SINDIC'!$AS268=2021,variables!$E$34,IF('respostes SINDIC'!$AS268=2022,variables!$F$34))),0)</f>
        <v>0</v>
      </c>
      <c r="AF268" s="20">
        <f>IF('respostes SINDIC'!AE268=1,(IF('respostes SINDIC'!$AS268=2021,variables!$E$35,IF('respostes SINDIC'!$AS268=2022,variables!$F$35))),0)</f>
        <v>0</v>
      </c>
      <c r="AG268" s="20">
        <f>IF('respostes SINDIC'!AF268=1,(IF('respostes SINDIC'!$AS268=2021,variables!$E$36,IF('respostes SINDIC'!$AS268=2022,variables!$F$36))),0)</f>
        <v>0</v>
      </c>
      <c r="AH268" s="20">
        <f>IF('respostes SINDIC'!AG268=1,(IF('respostes SINDIC'!$AS268=2021,variables!$E$37,IF('respostes SINDIC'!$AS268=2022,variables!$F$37))),0)</f>
        <v>0</v>
      </c>
      <c r="AI268" s="14">
        <f>IF('respostes SINDIC'!AH268=1,(IF('respostes SINDIC'!$AS268=2021,variables!$E$38,IF('respostes SINDIC'!$AS268=2022,variables!$F$38))),0)</f>
        <v>25</v>
      </c>
      <c r="AJ268" s="20">
        <f>IF('respostes SINDIC'!AI268=1,(IF('respostes SINDIC'!$AS268=2021,variables!$E$39,IF('respostes SINDIC'!$AS268=2022,variables!$F$39))),0)</f>
        <v>20</v>
      </c>
      <c r="AK268" s="14">
        <f>IF('respostes SINDIC'!AJ268=1,(IF('respostes SINDIC'!$AS268=2021,variables!$E$40,IF('respostes SINDIC'!$AS268=2022,variables!$F$40))),0)</f>
        <v>25</v>
      </c>
      <c r="AL268" s="8">
        <f>IF('respostes SINDIC'!AK268=0,(IF('respostes SINDIC'!$AS268=2021,variables!$E$41,IF('respostes SINDIC'!$AS268=2022,variables!$F$41))),0)</f>
        <v>20</v>
      </c>
      <c r="AM268" s="20">
        <f>IF('respostes SINDIC'!AL268=1,(IF('respostes SINDIC'!$AS268=2021,variables!$E$42,IF('respostes SINDIC'!$AS268=2022,variables!$F$42))),0)</f>
        <v>10</v>
      </c>
      <c r="AN268" s="11">
        <f>IF('respostes SINDIC'!AM268=1,(IF('respostes SINDIC'!$AS268=2021,variables!$E$43,IF('respostes SINDIC'!$AS268=2022,variables!$F$43))),0)</f>
        <v>50</v>
      </c>
      <c r="AO268" s="8">
        <f>IF('respostes SINDIC'!AN268=1,(IF('respostes SINDIC'!$AS268=2021,variables!$E$44,IF('respostes SINDIC'!$AS268=2022,variables!$F$44))),0)</f>
        <v>10</v>
      </c>
      <c r="AP268" s="8">
        <f>IF('respostes SINDIC'!AO268=1,(IF('respostes SINDIC'!$AS268=2021,variables!$E$45,IF('respostes SINDIC'!$AS268=2022,variables!$F$45))),0)</f>
        <v>20</v>
      </c>
      <c r="AQ268" s="20">
        <f>IF('respostes SINDIC'!AP268=1,(IF('respostes SINDIC'!$AS268=2021,variables!$E$46,IF('respostes SINDIC'!$AS268=2022,variables!$F$46))),0)</f>
        <v>10</v>
      </c>
      <c r="AT268">
        <v>2022</v>
      </c>
    </row>
    <row r="269" spans="1:46" x14ac:dyDescent="0.3">
      <c r="A269">
        <v>802350006</v>
      </c>
      <c r="B269" t="str">
        <f>VLOOKUP(A269,'ine i comarca'!$A$1:$H$367,6,0)</f>
        <v>Vallès Oriental</v>
      </c>
      <c r="C269" t="s">
        <v>72</v>
      </c>
      <c r="D269" t="s">
        <v>41</v>
      </c>
      <c r="E269" t="s">
        <v>42</v>
      </c>
      <c r="F269" t="s">
        <v>43</v>
      </c>
      <c r="G269" s="8">
        <f>IF('respostes SINDIC'!F269=1,(IF('respostes SINDIC'!$AS269=2021,variables!$E$10,IF('respostes SINDIC'!$AS269=2022,variables!$F$10))),0)</f>
        <v>7.5</v>
      </c>
      <c r="H269" s="8">
        <f>IF('respostes SINDIC'!G269=1,(IF('respostes SINDIC'!$AS269=2021,variables!$E$11,IF('respostes SINDIC'!$AS269=2022,variables!$F$11))),0)</f>
        <v>7.5</v>
      </c>
      <c r="I269" s="14">
        <f>IF('respostes SINDIC'!H269=1,(IF('respostes SINDIC'!$AS269=2021,variables!$E$12,IF('respostes SINDIC'!$AS269=2022,variables!$F$12))),0)</f>
        <v>25</v>
      </c>
      <c r="J269" s="11">
        <f>IF('respostes SINDIC'!I269=1,(IF('respostes SINDIC'!$AS269=2021,variables!$E$13,IF('respostes SINDIC'!$AS269=2022,variables!$F$13))),0)</f>
        <v>1</v>
      </c>
      <c r="K269" s="11">
        <f>IF('respostes SINDIC'!J269=1,(IF('respostes SINDIC'!$AS269=2021,variables!$E$14,IF('respostes SINDIC'!$AS269=2022,variables!$F$14))),0)</f>
        <v>0</v>
      </c>
      <c r="L269" s="11">
        <f>IF('respostes SINDIC'!K269=1,(IF('respostes SINDIC'!$AS269=2021,variables!$E$15,IF('respostes SINDIC'!$AS269=2022,variables!$F$15))),0)</f>
        <v>0</v>
      </c>
      <c r="M269" s="11">
        <f>IF('respostes SINDIC'!L269=1,(IF('respostes SINDIC'!$AS269=2021,variables!$E$16,IF('respostes SINDIC'!$AS269=2022,variables!$F$16))),0)</f>
        <v>0</v>
      </c>
      <c r="N269" s="11">
        <f>IF('respostes SINDIC'!M269=1,(IF('respostes SINDIC'!$AS269=2021,variables!$E$17,IF('respostes SINDIC'!$AS269=2022,variables!$F$17))),0)</f>
        <v>0</v>
      </c>
      <c r="O269" s="11">
        <f>IF('respostes SINDIC'!N269="Dintre de termini",(IF('respostes SINDIC'!$AS269=2021,variables!$E$18,IF('respostes SINDIC'!$AS269=2022,variables!$F$18))),0)</f>
        <v>10</v>
      </c>
      <c r="P269" s="16">
        <f>IF('respostes SINDIC'!O269="Null",0,(IF('respostes SINDIC'!$AS269=2021,variables!$E$20,IF('respostes SINDIC'!$AS269=2022,variables!$F$20))))</f>
        <v>25</v>
      </c>
      <c r="Q269" s="16">
        <f>IF('respostes SINDIC'!P269=1,(IF('respostes SINDIC'!$AS269=2021,variables!$E$20,IF('respostes SINDIC'!$AS269=2022,variables!$F$20))),0)</f>
        <v>25</v>
      </c>
      <c r="R269" s="16">
        <f>IF('respostes SINDIC'!Q269=1,(IF('respostes SINDIC'!$AS269=2021,variables!$E$21,IF('respostes SINDIC'!$AS269=2022,variables!$F$21))),0)</f>
        <v>0</v>
      </c>
      <c r="S269" s="16">
        <f>IF('respostes SINDIC'!R269=1,(IF('respostes SINDIC'!$AS269=2021,variables!$E$22,IF('respostes SINDIC'!$AS269=2022,variables!$F$22))),0)</f>
        <v>0</v>
      </c>
      <c r="T269" s="11">
        <f>IF('respostes SINDIC'!S269=1,(IF('respostes SINDIC'!$AS269=2021,variables!$E$23,IF('respostes SINDIC'!$AS269=2022,variables!$F$23))),0)</f>
        <v>10</v>
      </c>
      <c r="U269" s="14">
        <f>IF('respostes SINDIC'!T269=1,(IF('respostes SINDIC'!$AS269=2021,variables!$E$24,IF('respostes SINDIC'!$AS269=2022,variables!$F$24))),0)</f>
        <v>25</v>
      </c>
      <c r="V269" s="8">
        <f>IF('respostes SINDIC'!U269=1,(IF('respostes SINDIC'!$AS269=2021,variables!$E$25,IF('respostes SINDIC'!$AS269=2022,variables!$F$25))),0)</f>
        <v>20</v>
      </c>
      <c r="W269" s="8">
        <f>IF('respostes SINDIC'!V269=1,(IF('respostes SINDIC'!$AS269=2021,variables!$E$26,IF('respostes SINDIC'!$AS269=2022,variables!$F$26))),0)</f>
        <v>5</v>
      </c>
      <c r="X269" s="8">
        <f>IF('respostes SINDIC'!W269=1,(IF('respostes SINDIC'!$AS269=2021,variables!$E$27,IF('respostes SINDIC'!$AS269=2022,variables!$F$27))),0)</f>
        <v>10</v>
      </c>
      <c r="Y269" s="11">
        <f>IF('respostes SINDIC'!X269=1,(IF('respostes SINDIC'!$AS269=2021,variables!$E$28,IF('respostes SINDIC'!$AS269=2022,variables!$F$28))),0)</f>
        <v>0</v>
      </c>
      <c r="Z269" s="11">
        <f>IF('respostes SINDIC'!Y269=1,(IF('respostes SINDIC'!$AS269=2021,variables!$E$29,IF('respostes SINDIC'!$AS269=2022,variables!$F$29))),0)</f>
        <v>20</v>
      </c>
      <c r="AA269" s="18">
        <f>IF('respostes SINDIC'!Z269=1,(IF('respostes SINDIC'!$AS269=2021,variables!$E$30,IF('respostes SINDIC'!$AS269=2022,variables!$F$30))),0)</f>
        <v>25</v>
      </c>
      <c r="AB269" s="18">
        <f>IF('respostes SINDIC'!AA269=1,(IF('respostes SINDIC'!$AS269=2021,variables!$E$31,IF('respostes SINDIC'!$AS269=2022,variables!$F$31))),0)</f>
        <v>25</v>
      </c>
      <c r="AC269" s="18">
        <f>IF('respostes SINDIC'!AB269=1,(IF('respostes SINDIC'!$AS269=2021,variables!$E$32,IF('respostes SINDIC'!$AS269=2022,variables!$F$32))),0)</f>
        <v>25</v>
      </c>
      <c r="AD269" s="18">
        <f>IF('respostes SINDIC'!AC269=1,(IF('respostes SINDIC'!$AS269=2021,variables!$E$33,IF('respostes SINDIC'!$AS269=2022,variables!$F$33))),0)</f>
        <v>0</v>
      </c>
      <c r="AE269" s="20">
        <f>IF('respostes SINDIC'!AD269=1,(IF('respostes SINDIC'!$AS269=2021,variables!$E$34,IF('respostes SINDIC'!$AS269=2022,variables!$F$34))),0)</f>
        <v>0</v>
      </c>
      <c r="AF269" s="20">
        <f>IF('respostes SINDIC'!AE269=1,(IF('respostes SINDIC'!$AS269=2021,variables!$E$35,IF('respostes SINDIC'!$AS269=2022,variables!$F$35))),0)</f>
        <v>0</v>
      </c>
      <c r="AG269" s="20">
        <f>IF('respostes SINDIC'!AF269=1,(IF('respostes SINDIC'!$AS269=2021,variables!$E$36,IF('respostes SINDIC'!$AS269=2022,variables!$F$36))),0)</f>
        <v>0</v>
      </c>
      <c r="AH269" s="20">
        <f>IF('respostes SINDIC'!AG269=1,(IF('respostes SINDIC'!$AS269=2021,variables!$E$37,IF('respostes SINDIC'!$AS269=2022,variables!$F$37))),0)</f>
        <v>10</v>
      </c>
      <c r="AI269" s="14">
        <f>IF('respostes SINDIC'!AH269=1,(IF('respostes SINDIC'!$AS269=2021,variables!$E$38,IF('respostes SINDIC'!$AS269=2022,variables!$F$38))),0)</f>
        <v>25</v>
      </c>
      <c r="AJ269" s="20">
        <f>IF('respostes SINDIC'!AI269=1,(IF('respostes SINDIC'!$AS269=2021,variables!$E$39,IF('respostes SINDIC'!$AS269=2022,variables!$F$39))),0)</f>
        <v>20</v>
      </c>
      <c r="AK269" s="14">
        <f>IF('respostes SINDIC'!AJ269=1,(IF('respostes SINDIC'!$AS269=2021,variables!$E$40,IF('respostes SINDIC'!$AS269=2022,variables!$F$40))),0)</f>
        <v>25</v>
      </c>
      <c r="AL269" s="8">
        <f>IF('respostes SINDIC'!AK269=0,(IF('respostes SINDIC'!$AS269=2021,variables!$E$41,IF('respostes SINDIC'!$AS269=2022,variables!$F$41))),0)</f>
        <v>20</v>
      </c>
      <c r="AM269" s="20">
        <f>IF('respostes SINDIC'!AL269=1,(IF('respostes SINDIC'!$AS269=2021,variables!$E$42,IF('respostes SINDIC'!$AS269=2022,variables!$F$42))),0)</f>
        <v>10</v>
      </c>
      <c r="AN269" s="11">
        <f>IF('respostes SINDIC'!AM269=1,(IF('respostes SINDIC'!$AS269=2021,variables!$E$43,IF('respostes SINDIC'!$AS269=2022,variables!$F$43))),0)</f>
        <v>50</v>
      </c>
      <c r="AO269" s="8">
        <f>IF('respostes SINDIC'!AN269=1,(IF('respostes SINDIC'!$AS269=2021,variables!$E$44,IF('respostes SINDIC'!$AS269=2022,variables!$F$44))),0)</f>
        <v>10</v>
      </c>
      <c r="AP269" s="8">
        <f>IF('respostes SINDIC'!AO269=1,(IF('respostes SINDIC'!$AS269=2021,variables!$E$45,IF('respostes SINDIC'!$AS269=2022,variables!$F$45))),0)</f>
        <v>20</v>
      </c>
      <c r="AQ269" s="20">
        <f>IF('respostes SINDIC'!AP269=1,(IF('respostes SINDIC'!$AS269=2021,variables!$E$46,IF('respostes SINDIC'!$AS269=2022,variables!$F$46))),0)</f>
        <v>10</v>
      </c>
      <c r="AT269">
        <v>2022</v>
      </c>
    </row>
    <row r="270" spans="1:46" x14ac:dyDescent="0.3">
      <c r="A270">
        <v>802530008</v>
      </c>
      <c r="B270" t="str">
        <f>VLOOKUP(A270,'ine i comarca'!$A$1:$H$367,6,0)</f>
        <v>Anoia</v>
      </c>
      <c r="C270" t="s">
        <v>73</v>
      </c>
      <c r="D270" t="s">
        <v>41</v>
      </c>
      <c r="E270" t="s">
        <v>42</v>
      </c>
      <c r="F270" t="s">
        <v>48</v>
      </c>
      <c r="G270" s="8">
        <f>IF('respostes SINDIC'!F270=1,(IF('respostes SINDIC'!$AS270=2021,variables!$E$10,IF('respostes SINDIC'!$AS270=2022,variables!$F$10))),0)</f>
        <v>7.5</v>
      </c>
      <c r="H270" s="8">
        <f>IF('respostes SINDIC'!G270=1,(IF('respostes SINDIC'!$AS270=2021,variables!$E$11,IF('respostes SINDIC'!$AS270=2022,variables!$F$11))),0)</f>
        <v>7.5</v>
      </c>
      <c r="I270" s="14">
        <f>IF('respostes SINDIC'!H270=1,(IF('respostes SINDIC'!$AS270=2021,variables!$E$12,IF('respostes SINDIC'!$AS270=2022,variables!$F$12))),0)</f>
        <v>25</v>
      </c>
      <c r="J270" s="11">
        <f>IF('respostes SINDIC'!I270=1,(IF('respostes SINDIC'!$AS270=2021,variables!$E$13,IF('respostes SINDIC'!$AS270=2022,variables!$F$13))),0)</f>
        <v>1</v>
      </c>
      <c r="K270" s="11">
        <f>IF('respostes SINDIC'!J270=1,(IF('respostes SINDIC'!$AS270=2021,variables!$E$14,IF('respostes SINDIC'!$AS270=2022,variables!$F$14))),0)</f>
        <v>0</v>
      </c>
      <c r="L270" s="11">
        <f>IF('respostes SINDIC'!K270=1,(IF('respostes SINDIC'!$AS270=2021,variables!$E$15,IF('respostes SINDIC'!$AS270=2022,variables!$F$15))),0)</f>
        <v>0</v>
      </c>
      <c r="M270" s="11">
        <f>IF('respostes SINDIC'!L270=1,(IF('respostes SINDIC'!$AS270=2021,variables!$E$16,IF('respostes SINDIC'!$AS270=2022,variables!$F$16))),0)</f>
        <v>0</v>
      </c>
      <c r="N270" s="11">
        <f>IF('respostes SINDIC'!M270=1,(IF('respostes SINDIC'!$AS270=2021,variables!$E$17,IF('respostes SINDIC'!$AS270=2022,variables!$F$17))),0)</f>
        <v>0</v>
      </c>
      <c r="O270" s="11">
        <f>IF('respostes SINDIC'!N270="Dintre de termini",(IF('respostes SINDIC'!$AS270=2021,variables!$E$18,IF('respostes SINDIC'!$AS270=2022,variables!$F$18))),0)</f>
        <v>10</v>
      </c>
      <c r="P270" s="16">
        <f>IF('respostes SINDIC'!O270="Null",0,(IF('respostes SINDIC'!$AS270=2021,variables!$E$20,IF('respostes SINDIC'!$AS270=2022,variables!$F$20))))</f>
        <v>25</v>
      </c>
      <c r="Q270" s="16">
        <f>IF('respostes SINDIC'!P270=1,(IF('respostes SINDIC'!$AS270=2021,variables!$E$20,IF('respostes SINDIC'!$AS270=2022,variables!$F$20))),0)</f>
        <v>25</v>
      </c>
      <c r="R270" s="16">
        <f>IF('respostes SINDIC'!Q270=1,(IF('respostes SINDIC'!$AS270=2021,variables!$E$21,IF('respostes SINDIC'!$AS270=2022,variables!$F$21))),0)</f>
        <v>0</v>
      </c>
      <c r="S270" s="16">
        <f>IF('respostes SINDIC'!R270=1,(IF('respostes SINDIC'!$AS270=2021,variables!$E$22,IF('respostes SINDIC'!$AS270=2022,variables!$F$22))),0)</f>
        <v>0</v>
      </c>
      <c r="T270" s="11">
        <f>IF('respostes SINDIC'!S270=1,(IF('respostes SINDIC'!$AS270=2021,variables!$E$23,IF('respostes SINDIC'!$AS270=2022,variables!$F$23))),0)</f>
        <v>10</v>
      </c>
      <c r="U270" s="14">
        <f>IF('respostes SINDIC'!T270=1,(IF('respostes SINDIC'!$AS270=2021,variables!$E$24,IF('respostes SINDIC'!$AS270=2022,variables!$F$24))),0)</f>
        <v>25</v>
      </c>
      <c r="V270" s="8">
        <f>IF('respostes SINDIC'!U270=1,(IF('respostes SINDIC'!$AS270=2021,variables!$E$25,IF('respostes SINDIC'!$AS270=2022,variables!$F$25))),0)</f>
        <v>20</v>
      </c>
      <c r="W270" s="8">
        <f>IF('respostes SINDIC'!V270=1,(IF('respostes SINDIC'!$AS270=2021,variables!$E$26,IF('respostes SINDIC'!$AS270=2022,variables!$F$26))),0)</f>
        <v>5</v>
      </c>
      <c r="X270" s="8">
        <f>IF('respostes SINDIC'!W270=1,(IF('respostes SINDIC'!$AS270=2021,variables!$E$27,IF('respostes SINDIC'!$AS270=2022,variables!$F$27))),0)</f>
        <v>10</v>
      </c>
      <c r="Y270" s="11">
        <f>IF('respostes SINDIC'!X270=1,(IF('respostes SINDIC'!$AS270=2021,variables!$E$28,IF('respostes SINDIC'!$AS270=2022,variables!$F$28))),0)</f>
        <v>0</v>
      </c>
      <c r="Z270" s="11">
        <f>IF('respostes SINDIC'!Y270=1,(IF('respostes SINDIC'!$AS270=2021,variables!$E$29,IF('respostes SINDIC'!$AS270=2022,variables!$F$29))),0)</f>
        <v>20</v>
      </c>
      <c r="AA270" s="18">
        <f>IF('respostes SINDIC'!Z270=1,(IF('respostes SINDIC'!$AS270=2021,variables!$E$30,IF('respostes SINDIC'!$AS270=2022,variables!$F$30))),0)</f>
        <v>25</v>
      </c>
      <c r="AB270" s="18">
        <f>IF('respostes SINDIC'!AA270=1,(IF('respostes SINDIC'!$AS270=2021,variables!$E$31,IF('respostes SINDIC'!$AS270=2022,variables!$F$31))),0)</f>
        <v>25</v>
      </c>
      <c r="AC270" s="18">
        <f>IF('respostes SINDIC'!AB270=1,(IF('respostes SINDIC'!$AS270=2021,variables!$E$32,IF('respostes SINDIC'!$AS270=2022,variables!$F$32))),0)</f>
        <v>25</v>
      </c>
      <c r="AD270" s="18">
        <f>IF('respostes SINDIC'!AC270=1,(IF('respostes SINDIC'!$AS270=2021,variables!$E$33,IF('respostes SINDIC'!$AS270=2022,variables!$F$33))),0)</f>
        <v>0</v>
      </c>
      <c r="AE270" s="20">
        <f>IF('respostes SINDIC'!AD270=1,(IF('respostes SINDIC'!$AS270=2021,variables!$E$34,IF('respostes SINDIC'!$AS270=2022,variables!$F$34))),0)</f>
        <v>0</v>
      </c>
      <c r="AF270" s="20">
        <f>IF('respostes SINDIC'!AE270=1,(IF('respostes SINDIC'!$AS270=2021,variables!$E$35,IF('respostes SINDIC'!$AS270=2022,variables!$F$35))),0)</f>
        <v>0</v>
      </c>
      <c r="AG270" s="20">
        <f>IF('respostes SINDIC'!AF270=1,(IF('respostes SINDIC'!$AS270=2021,variables!$E$36,IF('respostes SINDIC'!$AS270=2022,variables!$F$36))),0)</f>
        <v>0</v>
      </c>
      <c r="AH270" s="20">
        <f>IF('respostes SINDIC'!AG270=1,(IF('respostes SINDIC'!$AS270=2021,variables!$E$37,IF('respostes SINDIC'!$AS270=2022,variables!$F$37))),0)</f>
        <v>0</v>
      </c>
      <c r="AI270" s="14">
        <f>IF('respostes SINDIC'!AH270=1,(IF('respostes SINDIC'!$AS270=2021,variables!$E$38,IF('respostes SINDIC'!$AS270=2022,variables!$F$38))),0)</f>
        <v>25</v>
      </c>
      <c r="AJ270" s="20">
        <f>IF('respostes SINDIC'!AI270=1,(IF('respostes SINDIC'!$AS270=2021,variables!$E$39,IF('respostes SINDIC'!$AS270=2022,variables!$F$39))),0)</f>
        <v>20</v>
      </c>
      <c r="AK270" s="14">
        <f>IF('respostes SINDIC'!AJ270=1,(IF('respostes SINDIC'!$AS270=2021,variables!$E$40,IF('respostes SINDIC'!$AS270=2022,variables!$F$40))),0)</f>
        <v>25</v>
      </c>
      <c r="AL270" s="8">
        <f>IF('respostes SINDIC'!AK270=0,(IF('respostes SINDIC'!$AS270=2021,variables!$E$41,IF('respostes SINDIC'!$AS270=2022,variables!$F$41))),0)</f>
        <v>20</v>
      </c>
      <c r="AM270" s="20">
        <f>IF('respostes SINDIC'!AL270=1,(IF('respostes SINDIC'!$AS270=2021,variables!$E$42,IF('respostes SINDIC'!$AS270=2022,variables!$F$42))),0)</f>
        <v>10</v>
      </c>
      <c r="AN270" s="11">
        <f>IF('respostes SINDIC'!AM270=1,(IF('respostes SINDIC'!$AS270=2021,variables!$E$43,IF('respostes SINDIC'!$AS270=2022,variables!$F$43))),0)</f>
        <v>50</v>
      </c>
      <c r="AO270" s="8">
        <f>IF('respostes SINDIC'!AN270=1,(IF('respostes SINDIC'!$AS270=2021,variables!$E$44,IF('respostes SINDIC'!$AS270=2022,variables!$F$44))),0)</f>
        <v>0</v>
      </c>
      <c r="AP270" s="8">
        <f>IF('respostes SINDIC'!AO270=1,(IF('respostes SINDIC'!$AS270=2021,variables!$E$45,IF('respostes SINDIC'!$AS270=2022,variables!$F$45))),0)</f>
        <v>0</v>
      </c>
      <c r="AQ270" s="20">
        <f>IF('respostes SINDIC'!AP270=1,(IF('respostes SINDIC'!$AS270=2021,variables!$E$46,IF('respostes SINDIC'!$AS270=2022,variables!$F$46))),0)</f>
        <v>10</v>
      </c>
      <c r="AT270">
        <v>2022</v>
      </c>
    </row>
    <row r="271" spans="1:46" x14ac:dyDescent="0.3">
      <c r="A271">
        <v>802720002</v>
      </c>
      <c r="B271" t="str">
        <f>VLOOKUP(A271,'ine i comarca'!$A$1:$H$367,6,0)</f>
        <v>Alt Penedès</v>
      </c>
      <c r="C271" t="s">
        <v>74</v>
      </c>
      <c r="D271" t="s">
        <v>41</v>
      </c>
      <c r="E271" t="s">
        <v>42</v>
      </c>
      <c r="F271" t="s">
        <v>48</v>
      </c>
      <c r="G271" s="8">
        <f>IF('respostes SINDIC'!F271=1,(IF('respostes SINDIC'!$AS271=2021,variables!$E$10,IF('respostes SINDIC'!$AS271=2022,variables!$F$10))),0)</f>
        <v>7.5</v>
      </c>
      <c r="H271" s="8">
        <f>IF('respostes SINDIC'!G271=1,(IF('respostes SINDIC'!$AS271=2021,variables!$E$11,IF('respostes SINDIC'!$AS271=2022,variables!$F$11))),0)</f>
        <v>7.5</v>
      </c>
      <c r="I271" s="14">
        <f>IF('respostes SINDIC'!H271=1,(IF('respostes SINDIC'!$AS271=2021,variables!$E$12,IF('respostes SINDIC'!$AS271=2022,variables!$F$12))),0)</f>
        <v>25</v>
      </c>
      <c r="J271" s="11">
        <f>IF('respostes SINDIC'!I271=1,(IF('respostes SINDIC'!$AS271=2021,variables!$E$13,IF('respostes SINDIC'!$AS271=2022,variables!$F$13))),0)</f>
        <v>1</v>
      </c>
      <c r="K271" s="11">
        <f>IF('respostes SINDIC'!J271=1,(IF('respostes SINDIC'!$AS271=2021,variables!$E$14,IF('respostes SINDIC'!$AS271=2022,variables!$F$14))),0)</f>
        <v>0</v>
      </c>
      <c r="L271" s="11">
        <f>IF('respostes SINDIC'!K271=1,(IF('respostes SINDIC'!$AS271=2021,variables!$E$15,IF('respostes SINDIC'!$AS271=2022,variables!$F$15))),0)</f>
        <v>0</v>
      </c>
      <c r="M271" s="11">
        <f>IF('respostes SINDIC'!L271=1,(IF('respostes SINDIC'!$AS271=2021,variables!$E$16,IF('respostes SINDIC'!$AS271=2022,variables!$F$16))),0)</f>
        <v>0</v>
      </c>
      <c r="N271" s="11">
        <f>IF('respostes SINDIC'!M271=1,(IF('respostes SINDIC'!$AS271=2021,variables!$E$17,IF('respostes SINDIC'!$AS271=2022,variables!$F$17))),0)</f>
        <v>0</v>
      </c>
      <c r="O271" s="11">
        <f>IF('respostes SINDIC'!N271="Dintre de termini",(IF('respostes SINDIC'!$AS271=2021,variables!$E$18,IF('respostes SINDIC'!$AS271=2022,variables!$F$18))),0)</f>
        <v>10</v>
      </c>
      <c r="P271" s="16">
        <f>IF('respostes SINDIC'!O271="Null",0,(IF('respostes SINDIC'!$AS271=2021,variables!$E$20,IF('respostes SINDIC'!$AS271=2022,variables!$F$20))))</f>
        <v>25</v>
      </c>
      <c r="Q271" s="16">
        <f>IF('respostes SINDIC'!P271=1,(IF('respostes SINDIC'!$AS271=2021,variables!$E$20,IF('respostes SINDIC'!$AS271=2022,variables!$F$20))),0)</f>
        <v>25</v>
      </c>
      <c r="R271" s="16">
        <f>IF('respostes SINDIC'!Q271=1,(IF('respostes SINDIC'!$AS271=2021,variables!$E$21,IF('respostes SINDIC'!$AS271=2022,variables!$F$21))),0)</f>
        <v>0</v>
      </c>
      <c r="S271" s="16">
        <f>IF('respostes SINDIC'!R271=1,(IF('respostes SINDIC'!$AS271=2021,variables!$E$22,IF('respostes SINDIC'!$AS271=2022,variables!$F$22))),0)</f>
        <v>0</v>
      </c>
      <c r="T271" s="11">
        <f>IF('respostes SINDIC'!S271=1,(IF('respostes SINDIC'!$AS271=2021,variables!$E$23,IF('respostes SINDIC'!$AS271=2022,variables!$F$23))),0)</f>
        <v>10</v>
      </c>
      <c r="U271" s="14">
        <f>IF('respostes SINDIC'!T271=1,(IF('respostes SINDIC'!$AS271=2021,variables!$E$24,IF('respostes SINDIC'!$AS271=2022,variables!$F$24))),0)</f>
        <v>25</v>
      </c>
      <c r="V271" s="8">
        <f>IF('respostes SINDIC'!U271=1,(IF('respostes SINDIC'!$AS271=2021,variables!$E$25,IF('respostes SINDIC'!$AS271=2022,variables!$F$25))),0)</f>
        <v>20</v>
      </c>
      <c r="W271" s="8">
        <f>IF('respostes SINDIC'!V271=1,(IF('respostes SINDIC'!$AS271=2021,variables!$E$26,IF('respostes SINDIC'!$AS271=2022,variables!$F$26))),0)</f>
        <v>5</v>
      </c>
      <c r="X271" s="8">
        <f>IF('respostes SINDIC'!W271=1,(IF('respostes SINDIC'!$AS271=2021,variables!$E$27,IF('respostes SINDIC'!$AS271=2022,variables!$F$27))),0)</f>
        <v>10</v>
      </c>
      <c r="Y271" s="11">
        <f>IF('respostes SINDIC'!X271=1,(IF('respostes SINDIC'!$AS271=2021,variables!$E$28,IF('respostes SINDIC'!$AS271=2022,variables!$F$28))),0)</f>
        <v>0</v>
      </c>
      <c r="Z271" s="11">
        <f>IF('respostes SINDIC'!Y271=1,(IF('respostes SINDIC'!$AS271=2021,variables!$E$29,IF('respostes SINDIC'!$AS271=2022,variables!$F$29))),0)</f>
        <v>20</v>
      </c>
      <c r="AA271" s="18">
        <f>IF('respostes SINDIC'!Z271=1,(IF('respostes SINDIC'!$AS271=2021,variables!$E$30,IF('respostes SINDIC'!$AS271=2022,variables!$F$30))),0)</f>
        <v>0</v>
      </c>
      <c r="AB271" s="18">
        <f>IF('respostes SINDIC'!AA271=1,(IF('respostes SINDIC'!$AS271=2021,variables!$E$31,IF('respostes SINDIC'!$AS271=2022,variables!$F$31))),0)</f>
        <v>25</v>
      </c>
      <c r="AC271" s="18">
        <f>IF('respostes SINDIC'!AB271=1,(IF('respostes SINDIC'!$AS271=2021,variables!$E$32,IF('respostes SINDIC'!$AS271=2022,variables!$F$32))),0)</f>
        <v>25</v>
      </c>
      <c r="AD271" s="18">
        <f>IF('respostes SINDIC'!AC271=1,(IF('respostes SINDIC'!$AS271=2021,variables!$E$33,IF('respostes SINDIC'!$AS271=2022,variables!$F$33))),0)</f>
        <v>0</v>
      </c>
      <c r="AE271" s="20">
        <f>IF('respostes SINDIC'!AD271=1,(IF('respostes SINDIC'!$AS271=2021,variables!$E$34,IF('respostes SINDIC'!$AS271=2022,variables!$F$34))),0)</f>
        <v>0</v>
      </c>
      <c r="AF271" s="20">
        <f>IF('respostes SINDIC'!AE271=1,(IF('respostes SINDIC'!$AS271=2021,variables!$E$35,IF('respostes SINDIC'!$AS271=2022,variables!$F$35))),0)</f>
        <v>0</v>
      </c>
      <c r="AG271" s="20">
        <f>IF('respostes SINDIC'!AF271=1,(IF('respostes SINDIC'!$AS271=2021,variables!$E$36,IF('respostes SINDIC'!$AS271=2022,variables!$F$36))),0)</f>
        <v>0</v>
      </c>
      <c r="AH271" s="20">
        <f>IF('respostes SINDIC'!AG271=1,(IF('respostes SINDIC'!$AS271=2021,variables!$E$37,IF('respostes SINDIC'!$AS271=2022,variables!$F$37))),0)</f>
        <v>0</v>
      </c>
      <c r="AI271" s="14">
        <f>IF('respostes SINDIC'!AH271=1,(IF('respostes SINDIC'!$AS271=2021,variables!$E$38,IF('respostes SINDIC'!$AS271=2022,variables!$F$38))),0)</f>
        <v>25</v>
      </c>
      <c r="AJ271" s="20">
        <f>IF('respostes SINDIC'!AI271=1,(IF('respostes SINDIC'!$AS271=2021,variables!$E$39,IF('respostes SINDIC'!$AS271=2022,variables!$F$39))),0)</f>
        <v>20</v>
      </c>
      <c r="AK271" s="14">
        <f>IF('respostes SINDIC'!AJ271=1,(IF('respostes SINDIC'!$AS271=2021,variables!$E$40,IF('respostes SINDIC'!$AS271=2022,variables!$F$40))),0)</f>
        <v>25</v>
      </c>
      <c r="AL271" s="8">
        <f>IF('respostes SINDIC'!AK271=0,(IF('respostes SINDIC'!$AS271=2021,variables!$E$41,IF('respostes SINDIC'!$AS271=2022,variables!$F$41))),0)</f>
        <v>20</v>
      </c>
      <c r="AM271" s="20">
        <f>IF('respostes SINDIC'!AL271=1,(IF('respostes SINDIC'!$AS271=2021,variables!$E$42,IF('respostes SINDIC'!$AS271=2022,variables!$F$42))),0)</f>
        <v>10</v>
      </c>
      <c r="AN271" s="11">
        <f>IF('respostes SINDIC'!AM271=1,(IF('respostes SINDIC'!$AS271=2021,variables!$E$43,IF('respostes SINDIC'!$AS271=2022,variables!$F$43))),0)</f>
        <v>50</v>
      </c>
      <c r="AO271" s="8">
        <f>IF('respostes SINDIC'!AN271=1,(IF('respostes SINDIC'!$AS271=2021,variables!$E$44,IF('respostes SINDIC'!$AS271=2022,variables!$F$44))),0)</f>
        <v>0</v>
      </c>
      <c r="AP271" s="8">
        <f>IF('respostes SINDIC'!AO271=1,(IF('respostes SINDIC'!$AS271=2021,variables!$E$45,IF('respostes SINDIC'!$AS271=2022,variables!$F$45))),0)</f>
        <v>0</v>
      </c>
      <c r="AQ271" s="20">
        <f>IF('respostes SINDIC'!AP271=1,(IF('respostes SINDIC'!$AS271=2021,variables!$E$46,IF('respostes SINDIC'!$AS271=2022,variables!$F$46))),0)</f>
        <v>10</v>
      </c>
      <c r="AT271">
        <v>2022</v>
      </c>
    </row>
    <row r="272" spans="1:46" x14ac:dyDescent="0.3">
      <c r="A272">
        <v>802880001</v>
      </c>
      <c r="B272" t="str">
        <f>VLOOKUP(A272,'ine i comarca'!$A$1:$H$367,6,0)</f>
        <v>Anoia</v>
      </c>
      <c r="C272" t="s">
        <v>75</v>
      </c>
      <c r="D272" t="s">
        <v>41</v>
      </c>
      <c r="E272" t="s">
        <v>42</v>
      </c>
      <c r="F272" t="s">
        <v>48</v>
      </c>
      <c r="G272" s="8">
        <f>IF('respostes SINDIC'!F272=1,(IF('respostes SINDIC'!$AS272=2021,variables!$E$10,IF('respostes SINDIC'!$AS272=2022,variables!$F$10))),0)</f>
        <v>7.5</v>
      </c>
      <c r="H272" s="8">
        <f>IF('respostes SINDIC'!G272=1,(IF('respostes SINDIC'!$AS272=2021,variables!$E$11,IF('respostes SINDIC'!$AS272=2022,variables!$F$11))),0)</f>
        <v>7.5</v>
      </c>
      <c r="I272" s="14">
        <f>IF('respostes SINDIC'!H272=1,(IF('respostes SINDIC'!$AS272=2021,variables!$E$12,IF('respostes SINDIC'!$AS272=2022,variables!$F$12))),0)</f>
        <v>25</v>
      </c>
      <c r="J272" s="11">
        <f>IF('respostes SINDIC'!I272=1,(IF('respostes SINDIC'!$AS272=2021,variables!$E$13,IF('respostes SINDIC'!$AS272=2022,variables!$F$13))),0)</f>
        <v>1</v>
      </c>
      <c r="K272" s="11">
        <f>IF('respostes SINDIC'!J272=1,(IF('respostes SINDIC'!$AS272=2021,variables!$E$14,IF('respostes SINDIC'!$AS272=2022,variables!$F$14))),0)</f>
        <v>0</v>
      </c>
      <c r="L272" s="11">
        <f>IF('respostes SINDIC'!K272=1,(IF('respostes SINDIC'!$AS272=2021,variables!$E$15,IF('respostes SINDIC'!$AS272=2022,variables!$F$15))),0)</f>
        <v>0</v>
      </c>
      <c r="M272" s="11">
        <f>IF('respostes SINDIC'!L272=1,(IF('respostes SINDIC'!$AS272=2021,variables!$E$16,IF('respostes SINDIC'!$AS272=2022,variables!$F$16))),0)</f>
        <v>0</v>
      </c>
      <c r="N272" s="11">
        <f>IF('respostes SINDIC'!M272=1,(IF('respostes SINDIC'!$AS272=2021,variables!$E$17,IF('respostes SINDIC'!$AS272=2022,variables!$F$17))),0)</f>
        <v>0</v>
      </c>
      <c r="O272" s="11">
        <f>IF('respostes SINDIC'!N272="Dintre de termini",(IF('respostes SINDIC'!$AS272=2021,variables!$E$18,IF('respostes SINDIC'!$AS272=2022,variables!$F$18))),0)</f>
        <v>0</v>
      </c>
      <c r="P272" s="16">
        <f>IF('respostes SINDIC'!O272="Null",0,(IF('respostes SINDIC'!$AS272=2021,variables!$E$20,IF('respostes SINDIC'!$AS272=2022,variables!$F$20))))</f>
        <v>0</v>
      </c>
      <c r="Q272" s="16">
        <f>IF('respostes SINDIC'!P272=1,(IF('respostes SINDIC'!$AS272=2021,variables!$E$20,IF('respostes SINDIC'!$AS272=2022,variables!$F$20))),0)</f>
        <v>0</v>
      </c>
      <c r="R272" s="16">
        <f>IF('respostes SINDIC'!Q272=1,(IF('respostes SINDIC'!$AS272=2021,variables!$E$21,IF('respostes SINDIC'!$AS272=2022,variables!$F$21))),0)</f>
        <v>0</v>
      </c>
      <c r="S272" s="16">
        <f>IF('respostes SINDIC'!R272=1,(IF('respostes SINDIC'!$AS272=2021,variables!$E$22,IF('respostes SINDIC'!$AS272=2022,variables!$F$22))),0)</f>
        <v>0</v>
      </c>
      <c r="T272" s="11">
        <f>IF('respostes SINDIC'!S272=1,(IF('respostes SINDIC'!$AS272=2021,variables!$E$23,IF('respostes SINDIC'!$AS272=2022,variables!$F$23))),0)</f>
        <v>0</v>
      </c>
      <c r="U272" s="14">
        <f>IF('respostes SINDIC'!T272=1,(IF('respostes SINDIC'!$AS272=2021,variables!$E$24,IF('respostes SINDIC'!$AS272=2022,variables!$F$24))),0)</f>
        <v>0</v>
      </c>
      <c r="V272" s="8">
        <f>IF('respostes SINDIC'!U272=1,(IF('respostes SINDIC'!$AS272=2021,variables!$E$25,IF('respostes SINDIC'!$AS272=2022,variables!$F$25))),0)</f>
        <v>20</v>
      </c>
      <c r="W272" s="8">
        <f>IF('respostes SINDIC'!V272=1,(IF('respostes SINDIC'!$AS272=2021,variables!$E$26,IF('respostes SINDIC'!$AS272=2022,variables!$F$26))),0)</f>
        <v>5</v>
      </c>
      <c r="X272" s="8">
        <f>IF('respostes SINDIC'!W272=1,(IF('respostes SINDIC'!$AS272=2021,variables!$E$27,IF('respostes SINDIC'!$AS272=2022,variables!$F$27))),0)</f>
        <v>10</v>
      </c>
      <c r="Y272" s="11">
        <f>IF('respostes SINDIC'!X272=1,(IF('respostes SINDIC'!$AS272=2021,variables!$E$28,IF('respostes SINDIC'!$AS272=2022,variables!$F$28))),0)</f>
        <v>0</v>
      </c>
      <c r="Z272" s="11">
        <f>IF('respostes SINDIC'!Y272=1,(IF('respostes SINDIC'!$AS272=2021,variables!$E$29,IF('respostes SINDIC'!$AS272=2022,variables!$F$29))),0)</f>
        <v>0</v>
      </c>
      <c r="AA272" s="18">
        <f>IF('respostes SINDIC'!Z272=1,(IF('respostes SINDIC'!$AS272=2021,variables!$E$30,IF('respostes SINDIC'!$AS272=2022,variables!$F$30))),0)</f>
        <v>0</v>
      </c>
      <c r="AB272" s="18">
        <f>IF('respostes SINDIC'!AA272=1,(IF('respostes SINDIC'!$AS272=2021,variables!$E$31,IF('respostes SINDIC'!$AS272=2022,variables!$F$31))),0)</f>
        <v>0</v>
      </c>
      <c r="AC272" s="18">
        <f>IF('respostes SINDIC'!AB272=1,(IF('respostes SINDIC'!$AS272=2021,variables!$E$32,IF('respostes SINDIC'!$AS272=2022,variables!$F$32))),0)</f>
        <v>0</v>
      </c>
      <c r="AD272" s="18">
        <f>IF('respostes SINDIC'!AC272=1,(IF('respostes SINDIC'!$AS272=2021,variables!$E$33,IF('respostes SINDIC'!$AS272=2022,variables!$F$33))),0)</f>
        <v>0</v>
      </c>
      <c r="AE272" s="20">
        <f>IF('respostes SINDIC'!AD272=1,(IF('respostes SINDIC'!$AS272=2021,variables!$E$34,IF('respostes SINDIC'!$AS272=2022,variables!$F$34))),0)</f>
        <v>0</v>
      </c>
      <c r="AF272" s="20">
        <f>IF('respostes SINDIC'!AE272=1,(IF('respostes SINDIC'!$AS272=2021,variables!$E$35,IF('respostes SINDIC'!$AS272=2022,variables!$F$35))),0)</f>
        <v>0</v>
      </c>
      <c r="AG272" s="20">
        <f>IF('respostes SINDIC'!AF272=1,(IF('respostes SINDIC'!$AS272=2021,variables!$E$36,IF('respostes SINDIC'!$AS272=2022,variables!$F$36))),0)</f>
        <v>0</v>
      </c>
      <c r="AH272" s="20">
        <f>IF('respostes SINDIC'!AG272=1,(IF('respostes SINDIC'!$AS272=2021,variables!$E$37,IF('respostes SINDIC'!$AS272=2022,variables!$F$37))),0)</f>
        <v>0</v>
      </c>
      <c r="AI272" s="14">
        <f>IF('respostes SINDIC'!AH272=1,(IF('respostes SINDIC'!$AS272=2021,variables!$E$38,IF('respostes SINDIC'!$AS272=2022,variables!$F$38))),0)</f>
        <v>25</v>
      </c>
      <c r="AJ272" s="20">
        <f>IF('respostes SINDIC'!AI272=1,(IF('respostes SINDIC'!$AS272=2021,variables!$E$39,IF('respostes SINDIC'!$AS272=2022,variables!$F$39))),0)</f>
        <v>20</v>
      </c>
      <c r="AK272" s="14">
        <f>IF('respostes SINDIC'!AJ272=1,(IF('respostes SINDIC'!$AS272=2021,variables!$E$40,IF('respostes SINDIC'!$AS272=2022,variables!$F$40))),0)</f>
        <v>0</v>
      </c>
      <c r="AL272" s="8">
        <f>IF('respostes SINDIC'!AK272=0,(IF('respostes SINDIC'!$AS272=2021,variables!$E$41,IF('respostes SINDIC'!$AS272=2022,variables!$F$41))),0)</f>
        <v>20</v>
      </c>
      <c r="AM272" s="20">
        <f>IF('respostes SINDIC'!AL272=1,(IF('respostes SINDIC'!$AS272=2021,variables!$E$42,IF('respostes SINDIC'!$AS272=2022,variables!$F$42))),0)</f>
        <v>0</v>
      </c>
      <c r="AN272" s="11">
        <f>IF('respostes SINDIC'!AM272=1,(IF('respostes SINDIC'!$AS272=2021,variables!$E$43,IF('respostes SINDIC'!$AS272=2022,variables!$F$43))),0)</f>
        <v>0</v>
      </c>
      <c r="AO272" s="8">
        <f>IF('respostes SINDIC'!AN272=1,(IF('respostes SINDIC'!$AS272=2021,variables!$E$44,IF('respostes SINDIC'!$AS272=2022,variables!$F$44))),0)</f>
        <v>0</v>
      </c>
      <c r="AP272" s="8">
        <f>IF('respostes SINDIC'!AO272=1,(IF('respostes SINDIC'!$AS272=2021,variables!$E$45,IF('respostes SINDIC'!$AS272=2022,variables!$F$45))),0)</f>
        <v>0</v>
      </c>
      <c r="AQ272" s="20">
        <f>IF('respostes SINDIC'!AP272=1,(IF('respostes SINDIC'!$AS272=2021,variables!$E$46,IF('respostes SINDIC'!$AS272=2022,variables!$F$46))),0)</f>
        <v>0</v>
      </c>
      <c r="AT272">
        <v>2022</v>
      </c>
    </row>
    <row r="273" spans="1:46" x14ac:dyDescent="0.3">
      <c r="A273">
        <v>802910007</v>
      </c>
      <c r="B273" t="str">
        <f>VLOOKUP(A273,'ine i comarca'!$A$1:$H$367,6,0)</f>
        <v>Maresme</v>
      </c>
      <c r="C273" t="s">
        <v>76</v>
      </c>
      <c r="D273" t="s">
        <v>41</v>
      </c>
      <c r="E273" t="s">
        <v>42</v>
      </c>
      <c r="F273" t="s">
        <v>48</v>
      </c>
      <c r="G273" s="8">
        <f>IF('respostes SINDIC'!F273=1,(IF('respostes SINDIC'!$AS273=2021,variables!$E$10,IF('respostes SINDIC'!$AS273=2022,variables!$F$10))),0)</f>
        <v>7.5</v>
      </c>
      <c r="H273" s="8">
        <f>IF('respostes SINDIC'!G273=1,(IF('respostes SINDIC'!$AS273=2021,variables!$E$11,IF('respostes SINDIC'!$AS273=2022,variables!$F$11))),0)</f>
        <v>7.5</v>
      </c>
      <c r="I273" s="14">
        <f>IF('respostes SINDIC'!H273=1,(IF('respostes SINDIC'!$AS273=2021,variables!$E$12,IF('respostes SINDIC'!$AS273=2022,variables!$F$12))),0)</f>
        <v>25</v>
      </c>
      <c r="J273" s="11">
        <f>IF('respostes SINDIC'!I273=1,(IF('respostes SINDIC'!$AS273=2021,variables!$E$13,IF('respostes SINDIC'!$AS273=2022,variables!$F$13))),0)</f>
        <v>1</v>
      </c>
      <c r="K273" s="11">
        <f>IF('respostes SINDIC'!J273=1,(IF('respostes SINDIC'!$AS273=2021,variables!$E$14,IF('respostes SINDIC'!$AS273=2022,variables!$F$14))),0)</f>
        <v>0</v>
      </c>
      <c r="L273" s="11">
        <f>IF('respostes SINDIC'!K273=1,(IF('respostes SINDIC'!$AS273=2021,variables!$E$15,IF('respostes SINDIC'!$AS273=2022,variables!$F$15))),0)</f>
        <v>0</v>
      </c>
      <c r="M273" s="11">
        <f>IF('respostes SINDIC'!L273=1,(IF('respostes SINDIC'!$AS273=2021,variables!$E$16,IF('respostes SINDIC'!$AS273=2022,variables!$F$16))),0)</f>
        <v>0</v>
      </c>
      <c r="N273" s="11">
        <f>IF('respostes SINDIC'!M273=1,(IF('respostes SINDIC'!$AS273=2021,variables!$E$17,IF('respostes SINDIC'!$AS273=2022,variables!$F$17))),0)</f>
        <v>0</v>
      </c>
      <c r="O273" s="11">
        <f>IF('respostes SINDIC'!N273="Dintre de termini",(IF('respostes SINDIC'!$AS273=2021,variables!$E$18,IF('respostes SINDIC'!$AS273=2022,variables!$F$18))),0)</f>
        <v>0</v>
      </c>
      <c r="P273" s="16">
        <f>IF('respostes SINDIC'!O273="Null",0,(IF('respostes SINDIC'!$AS273=2021,variables!$E$20,IF('respostes SINDIC'!$AS273=2022,variables!$F$20))))</f>
        <v>25</v>
      </c>
      <c r="Q273" s="16">
        <f>IF('respostes SINDIC'!P273=1,(IF('respostes SINDIC'!$AS273=2021,variables!$E$20,IF('respostes SINDIC'!$AS273=2022,variables!$F$20))),0)</f>
        <v>25</v>
      </c>
      <c r="R273" s="16">
        <f>IF('respostes SINDIC'!Q273=1,(IF('respostes SINDIC'!$AS273=2021,variables!$E$21,IF('respostes SINDIC'!$AS273=2022,variables!$F$21))),0)</f>
        <v>0</v>
      </c>
      <c r="S273" s="16">
        <f>IF('respostes SINDIC'!R273=1,(IF('respostes SINDIC'!$AS273=2021,variables!$E$22,IF('respostes SINDIC'!$AS273=2022,variables!$F$22))),0)</f>
        <v>0</v>
      </c>
      <c r="T273" s="11">
        <f>IF('respostes SINDIC'!S273=1,(IF('respostes SINDIC'!$AS273=2021,variables!$E$23,IF('respostes SINDIC'!$AS273=2022,variables!$F$23))),0)</f>
        <v>10</v>
      </c>
      <c r="U273" s="14">
        <f>IF('respostes SINDIC'!T273=1,(IF('respostes SINDIC'!$AS273=2021,variables!$E$24,IF('respostes SINDIC'!$AS273=2022,variables!$F$24))),0)</f>
        <v>25</v>
      </c>
      <c r="V273" s="8">
        <f>IF('respostes SINDIC'!U273=1,(IF('respostes SINDIC'!$AS273=2021,variables!$E$25,IF('respostes SINDIC'!$AS273=2022,variables!$F$25))),0)</f>
        <v>20</v>
      </c>
      <c r="W273" s="8">
        <f>IF('respostes SINDIC'!V273=1,(IF('respostes SINDIC'!$AS273=2021,variables!$E$26,IF('respostes SINDIC'!$AS273=2022,variables!$F$26))),0)</f>
        <v>5</v>
      </c>
      <c r="X273" s="8">
        <f>IF('respostes SINDIC'!W273=1,(IF('respostes SINDIC'!$AS273=2021,variables!$E$27,IF('respostes SINDIC'!$AS273=2022,variables!$F$27))),0)</f>
        <v>10</v>
      </c>
      <c r="Y273" s="11">
        <f>IF('respostes SINDIC'!X273=1,(IF('respostes SINDIC'!$AS273=2021,variables!$E$28,IF('respostes SINDIC'!$AS273=2022,variables!$F$28))),0)</f>
        <v>0</v>
      </c>
      <c r="Z273" s="11">
        <f>IF('respostes SINDIC'!Y273=1,(IF('respostes SINDIC'!$AS273=2021,variables!$E$29,IF('respostes SINDIC'!$AS273=2022,variables!$F$29))),0)</f>
        <v>20</v>
      </c>
      <c r="AA273" s="18">
        <f>IF('respostes SINDIC'!Z273=1,(IF('respostes SINDIC'!$AS273=2021,variables!$E$30,IF('respostes SINDIC'!$AS273=2022,variables!$F$30))),0)</f>
        <v>0</v>
      </c>
      <c r="AB273" s="18">
        <f>IF('respostes SINDIC'!AA273=1,(IF('respostes SINDIC'!$AS273=2021,variables!$E$31,IF('respostes SINDIC'!$AS273=2022,variables!$F$31))),0)</f>
        <v>25</v>
      </c>
      <c r="AC273" s="18">
        <f>IF('respostes SINDIC'!AB273=1,(IF('respostes SINDIC'!$AS273=2021,variables!$E$32,IF('respostes SINDIC'!$AS273=2022,variables!$F$32))),0)</f>
        <v>25</v>
      </c>
      <c r="AD273" s="18">
        <f>IF('respostes SINDIC'!AC273=1,(IF('respostes SINDIC'!$AS273=2021,variables!$E$33,IF('respostes SINDIC'!$AS273=2022,variables!$F$33))),0)</f>
        <v>0</v>
      </c>
      <c r="AE273" s="20">
        <f>IF('respostes SINDIC'!AD273=1,(IF('respostes SINDIC'!$AS273=2021,variables!$E$34,IF('respostes SINDIC'!$AS273=2022,variables!$F$34))),0)</f>
        <v>0</v>
      </c>
      <c r="AF273" s="20">
        <f>IF('respostes SINDIC'!AE273=1,(IF('respostes SINDIC'!$AS273=2021,variables!$E$35,IF('respostes SINDIC'!$AS273=2022,variables!$F$35))),0)</f>
        <v>0</v>
      </c>
      <c r="AG273" s="20">
        <f>IF('respostes SINDIC'!AF273=1,(IF('respostes SINDIC'!$AS273=2021,variables!$E$36,IF('respostes SINDIC'!$AS273=2022,variables!$F$36))),0)</f>
        <v>0</v>
      </c>
      <c r="AH273" s="20">
        <f>IF('respostes SINDIC'!AG273=1,(IF('respostes SINDIC'!$AS273=2021,variables!$E$37,IF('respostes SINDIC'!$AS273=2022,variables!$F$37))),0)</f>
        <v>0</v>
      </c>
      <c r="AI273" s="14">
        <f>IF('respostes SINDIC'!AH273=1,(IF('respostes SINDIC'!$AS273=2021,variables!$E$38,IF('respostes SINDIC'!$AS273=2022,variables!$F$38))),0)</f>
        <v>25</v>
      </c>
      <c r="AJ273" s="20">
        <f>IF('respostes SINDIC'!AI273=1,(IF('respostes SINDIC'!$AS273=2021,variables!$E$39,IF('respostes SINDIC'!$AS273=2022,variables!$F$39))),0)</f>
        <v>20</v>
      </c>
      <c r="AK273" s="14">
        <f>IF('respostes SINDIC'!AJ273=1,(IF('respostes SINDIC'!$AS273=2021,variables!$E$40,IF('respostes SINDIC'!$AS273=2022,variables!$F$40))),0)</f>
        <v>25</v>
      </c>
      <c r="AL273" s="8">
        <f>IF('respostes SINDIC'!AK273=0,(IF('respostes SINDIC'!$AS273=2021,variables!$E$41,IF('respostes SINDIC'!$AS273=2022,variables!$F$41))),0)</f>
        <v>20</v>
      </c>
      <c r="AM273" s="20">
        <f>IF('respostes SINDIC'!AL273=1,(IF('respostes SINDIC'!$AS273=2021,variables!$E$42,IF('respostes SINDIC'!$AS273=2022,variables!$F$42))),0)</f>
        <v>10</v>
      </c>
      <c r="AN273" s="11">
        <f>IF('respostes SINDIC'!AM273=1,(IF('respostes SINDIC'!$AS273=2021,variables!$E$43,IF('respostes SINDIC'!$AS273=2022,variables!$F$43))),0)</f>
        <v>50</v>
      </c>
      <c r="AO273" s="8">
        <f>IF('respostes SINDIC'!AN273=1,(IF('respostes SINDIC'!$AS273=2021,variables!$E$44,IF('respostes SINDIC'!$AS273=2022,variables!$F$44))),0)</f>
        <v>0</v>
      </c>
      <c r="AP273" s="8">
        <f>IF('respostes SINDIC'!AO273=1,(IF('respostes SINDIC'!$AS273=2021,variables!$E$45,IF('respostes SINDIC'!$AS273=2022,variables!$F$45))),0)</f>
        <v>0</v>
      </c>
      <c r="AQ273" s="20">
        <f>IF('respostes SINDIC'!AP273=1,(IF('respostes SINDIC'!$AS273=2021,variables!$E$46,IF('respostes SINDIC'!$AS273=2022,variables!$F$46))),0)</f>
        <v>0</v>
      </c>
      <c r="AT273">
        <v>2022</v>
      </c>
    </row>
    <row r="274" spans="1:46" x14ac:dyDescent="0.3">
      <c r="A274">
        <v>803050006</v>
      </c>
      <c r="B274" t="str">
        <f>VLOOKUP(A274,'ine i comarca'!$A$1:$H$367,6,0)</f>
        <v>Maresme</v>
      </c>
      <c r="C274" t="s">
        <v>77</v>
      </c>
      <c r="D274" t="s">
        <v>41</v>
      </c>
      <c r="E274" t="s">
        <v>42</v>
      </c>
      <c r="F274" t="s">
        <v>43</v>
      </c>
      <c r="G274" s="8">
        <f>IF('respostes SINDIC'!F274=1,(IF('respostes SINDIC'!$AS274=2021,variables!$E$10,IF('respostes SINDIC'!$AS274=2022,variables!$F$10))),0)</f>
        <v>7.5</v>
      </c>
      <c r="H274" s="8">
        <f>IF('respostes SINDIC'!G274=1,(IF('respostes SINDIC'!$AS274=2021,variables!$E$11,IF('respostes SINDIC'!$AS274=2022,variables!$F$11))),0)</f>
        <v>7.5</v>
      </c>
      <c r="I274" s="14">
        <f>IF('respostes SINDIC'!H274=1,(IF('respostes SINDIC'!$AS274=2021,variables!$E$12,IF('respostes SINDIC'!$AS274=2022,variables!$F$12))),0)</f>
        <v>25</v>
      </c>
      <c r="J274" s="11">
        <f>IF('respostes SINDIC'!I274=1,(IF('respostes SINDIC'!$AS274=2021,variables!$E$13,IF('respostes SINDIC'!$AS274=2022,variables!$F$13))),0)</f>
        <v>1</v>
      </c>
      <c r="K274" s="11">
        <f>IF('respostes SINDIC'!J274=1,(IF('respostes SINDIC'!$AS274=2021,variables!$E$14,IF('respostes SINDIC'!$AS274=2022,variables!$F$14))),0)</f>
        <v>0</v>
      </c>
      <c r="L274" s="11">
        <f>IF('respostes SINDIC'!K274=1,(IF('respostes SINDIC'!$AS274=2021,variables!$E$15,IF('respostes SINDIC'!$AS274=2022,variables!$F$15))),0)</f>
        <v>0</v>
      </c>
      <c r="M274" s="11">
        <f>IF('respostes SINDIC'!L274=1,(IF('respostes SINDIC'!$AS274=2021,variables!$E$16,IF('respostes SINDIC'!$AS274=2022,variables!$F$16))),0)</f>
        <v>0</v>
      </c>
      <c r="N274" s="11">
        <f>IF('respostes SINDIC'!M274=1,(IF('respostes SINDIC'!$AS274=2021,variables!$E$17,IF('respostes SINDIC'!$AS274=2022,variables!$F$17))),0)</f>
        <v>0</v>
      </c>
      <c r="O274" s="11">
        <f>IF('respostes SINDIC'!N274="Dintre de termini",(IF('respostes SINDIC'!$AS274=2021,variables!$E$18,IF('respostes SINDIC'!$AS274=2022,variables!$F$18))),0)</f>
        <v>10</v>
      </c>
      <c r="P274" s="16">
        <f>IF('respostes SINDIC'!O274="Null",0,(IF('respostes SINDIC'!$AS274=2021,variables!$E$20,IF('respostes SINDIC'!$AS274=2022,variables!$F$20))))</f>
        <v>25</v>
      </c>
      <c r="Q274" s="16">
        <f>IF('respostes SINDIC'!P274=1,(IF('respostes SINDIC'!$AS274=2021,variables!$E$20,IF('respostes SINDIC'!$AS274=2022,variables!$F$20))),0)</f>
        <v>25</v>
      </c>
      <c r="R274" s="16">
        <f>IF('respostes SINDIC'!Q274=1,(IF('respostes SINDIC'!$AS274=2021,variables!$E$21,IF('respostes SINDIC'!$AS274=2022,variables!$F$21))),0)</f>
        <v>0</v>
      </c>
      <c r="S274" s="16">
        <f>IF('respostes SINDIC'!R274=1,(IF('respostes SINDIC'!$AS274=2021,variables!$E$22,IF('respostes SINDIC'!$AS274=2022,variables!$F$22))),0)</f>
        <v>0</v>
      </c>
      <c r="T274" s="11">
        <f>IF('respostes SINDIC'!S274=1,(IF('respostes SINDIC'!$AS274=2021,variables!$E$23,IF('respostes SINDIC'!$AS274=2022,variables!$F$23))),0)</f>
        <v>10</v>
      </c>
      <c r="U274" s="14">
        <f>IF('respostes SINDIC'!T274=1,(IF('respostes SINDIC'!$AS274=2021,variables!$E$24,IF('respostes SINDIC'!$AS274=2022,variables!$F$24))),0)</f>
        <v>25</v>
      </c>
      <c r="V274" s="8">
        <f>IF('respostes SINDIC'!U274=1,(IF('respostes SINDIC'!$AS274=2021,variables!$E$25,IF('respostes SINDIC'!$AS274=2022,variables!$F$25))),0)</f>
        <v>20</v>
      </c>
      <c r="W274" s="8">
        <f>IF('respostes SINDIC'!V274=1,(IF('respostes SINDIC'!$AS274=2021,variables!$E$26,IF('respostes SINDIC'!$AS274=2022,variables!$F$26))),0)</f>
        <v>5</v>
      </c>
      <c r="X274" s="8">
        <f>IF('respostes SINDIC'!W274=1,(IF('respostes SINDIC'!$AS274=2021,variables!$E$27,IF('respostes SINDIC'!$AS274=2022,variables!$F$27))),0)</f>
        <v>10</v>
      </c>
      <c r="Y274" s="11">
        <f>IF('respostes SINDIC'!X274=1,(IF('respostes SINDIC'!$AS274=2021,variables!$E$28,IF('respostes SINDIC'!$AS274=2022,variables!$F$28))),0)</f>
        <v>0</v>
      </c>
      <c r="Z274" s="11">
        <f>IF('respostes SINDIC'!Y274=1,(IF('respostes SINDIC'!$AS274=2021,variables!$E$29,IF('respostes SINDIC'!$AS274=2022,variables!$F$29))),0)</f>
        <v>20</v>
      </c>
      <c r="AA274" s="18">
        <f>IF('respostes SINDIC'!Z274=1,(IF('respostes SINDIC'!$AS274=2021,variables!$E$30,IF('respostes SINDIC'!$AS274=2022,variables!$F$30))),0)</f>
        <v>0</v>
      </c>
      <c r="AB274" s="18">
        <f>IF('respostes SINDIC'!AA274=1,(IF('respostes SINDIC'!$AS274=2021,variables!$E$31,IF('respostes SINDIC'!$AS274=2022,variables!$F$31))),0)</f>
        <v>0</v>
      </c>
      <c r="AC274" s="18">
        <f>IF('respostes SINDIC'!AB274=1,(IF('respostes SINDIC'!$AS274=2021,variables!$E$32,IF('respostes SINDIC'!$AS274=2022,variables!$F$32))),0)</f>
        <v>0</v>
      </c>
      <c r="AD274" s="18">
        <f>IF('respostes SINDIC'!AC274=1,(IF('respostes SINDIC'!$AS274=2021,variables!$E$33,IF('respostes SINDIC'!$AS274=2022,variables!$F$33))),0)</f>
        <v>0</v>
      </c>
      <c r="AE274" s="20">
        <f>IF('respostes SINDIC'!AD274=1,(IF('respostes SINDIC'!$AS274=2021,variables!$E$34,IF('respostes SINDIC'!$AS274=2022,variables!$F$34))),0)</f>
        <v>0</v>
      </c>
      <c r="AF274" s="20">
        <f>IF('respostes SINDIC'!AE274=1,(IF('respostes SINDIC'!$AS274=2021,variables!$E$35,IF('respostes SINDIC'!$AS274=2022,variables!$F$35))),0)</f>
        <v>20</v>
      </c>
      <c r="AG274" s="20">
        <f>IF('respostes SINDIC'!AF274=1,(IF('respostes SINDIC'!$AS274=2021,variables!$E$36,IF('respostes SINDIC'!$AS274=2022,variables!$F$36))),0)</f>
        <v>0</v>
      </c>
      <c r="AH274" s="20">
        <f>IF('respostes SINDIC'!AG274=1,(IF('respostes SINDIC'!$AS274=2021,variables!$E$37,IF('respostes SINDIC'!$AS274=2022,variables!$F$37))),0)</f>
        <v>10</v>
      </c>
      <c r="AI274" s="14">
        <f>IF('respostes SINDIC'!AH274=1,(IF('respostes SINDIC'!$AS274=2021,variables!$E$38,IF('respostes SINDIC'!$AS274=2022,variables!$F$38))),0)</f>
        <v>25</v>
      </c>
      <c r="AJ274" s="20">
        <f>IF('respostes SINDIC'!AI274=1,(IF('respostes SINDIC'!$AS274=2021,variables!$E$39,IF('respostes SINDIC'!$AS274=2022,variables!$F$39))),0)</f>
        <v>20</v>
      </c>
      <c r="AK274" s="14">
        <f>IF('respostes SINDIC'!AJ274=1,(IF('respostes SINDIC'!$AS274=2021,variables!$E$40,IF('respostes SINDIC'!$AS274=2022,variables!$F$40))),0)</f>
        <v>25</v>
      </c>
      <c r="AL274" s="8">
        <f>IF('respostes SINDIC'!AK274=0,(IF('respostes SINDIC'!$AS274=2021,variables!$E$41,IF('respostes SINDIC'!$AS274=2022,variables!$F$41))),0)</f>
        <v>20</v>
      </c>
      <c r="AM274" s="20">
        <f>IF('respostes SINDIC'!AL274=1,(IF('respostes SINDIC'!$AS274=2021,variables!$E$42,IF('respostes SINDIC'!$AS274=2022,variables!$F$42))),0)</f>
        <v>10</v>
      </c>
      <c r="AN274" s="11">
        <f>IF('respostes SINDIC'!AM274=1,(IF('respostes SINDIC'!$AS274=2021,variables!$E$43,IF('respostes SINDIC'!$AS274=2022,variables!$F$43))),0)</f>
        <v>50</v>
      </c>
      <c r="AO274" s="8">
        <f>IF('respostes SINDIC'!AN274=1,(IF('respostes SINDIC'!$AS274=2021,variables!$E$44,IF('respostes SINDIC'!$AS274=2022,variables!$F$44))),0)</f>
        <v>10</v>
      </c>
      <c r="AP274" s="8">
        <f>IF('respostes SINDIC'!AO274=1,(IF('respostes SINDIC'!$AS274=2021,variables!$E$45,IF('respostes SINDIC'!$AS274=2022,variables!$F$45))),0)</f>
        <v>20</v>
      </c>
      <c r="AQ274" s="20">
        <f>IF('respostes SINDIC'!AP274=1,(IF('respostes SINDIC'!$AS274=2021,variables!$E$46,IF('respostes SINDIC'!$AS274=2022,variables!$F$46))),0)</f>
        <v>0</v>
      </c>
      <c r="AT274">
        <v>2022</v>
      </c>
    </row>
    <row r="275" spans="1:46" x14ac:dyDescent="0.3">
      <c r="A275">
        <v>803120002</v>
      </c>
      <c r="B275" t="str">
        <f>VLOOKUP(A275,'ine i comarca'!$A$1:$H$367,6,0)</f>
        <v>Anoia</v>
      </c>
      <c r="C275" t="s">
        <v>78</v>
      </c>
      <c r="D275" t="s">
        <v>41</v>
      </c>
      <c r="E275" t="s">
        <v>42</v>
      </c>
      <c r="F275" t="s">
        <v>48</v>
      </c>
      <c r="G275" s="8">
        <f>IF('respostes SINDIC'!F275=1,(IF('respostes SINDIC'!$AS275=2021,variables!$E$10,IF('respostes SINDIC'!$AS275=2022,variables!$F$10))),0)</f>
        <v>7.5</v>
      </c>
      <c r="H275" s="8">
        <f>IF('respostes SINDIC'!G275=1,(IF('respostes SINDIC'!$AS275=2021,variables!$E$11,IF('respostes SINDIC'!$AS275=2022,variables!$F$11))),0)</f>
        <v>7.5</v>
      </c>
      <c r="I275" s="14">
        <f>IF('respostes SINDIC'!H275=1,(IF('respostes SINDIC'!$AS275=2021,variables!$E$12,IF('respostes SINDIC'!$AS275=2022,variables!$F$12))),0)</f>
        <v>25</v>
      </c>
      <c r="J275" s="11">
        <f>IF('respostes SINDIC'!I275=1,(IF('respostes SINDIC'!$AS275=2021,variables!$E$13,IF('respostes SINDIC'!$AS275=2022,variables!$F$13))),0)</f>
        <v>1</v>
      </c>
      <c r="K275" s="11">
        <f>IF('respostes SINDIC'!J275=1,(IF('respostes SINDIC'!$AS275=2021,variables!$E$14,IF('respostes SINDIC'!$AS275=2022,variables!$F$14))),0)</f>
        <v>0</v>
      </c>
      <c r="L275" s="11">
        <f>IF('respostes SINDIC'!K275=1,(IF('respostes SINDIC'!$AS275=2021,variables!$E$15,IF('respostes SINDIC'!$AS275=2022,variables!$F$15))),0)</f>
        <v>0</v>
      </c>
      <c r="M275" s="11">
        <f>IF('respostes SINDIC'!L275=1,(IF('respostes SINDIC'!$AS275=2021,variables!$E$16,IF('respostes SINDIC'!$AS275=2022,variables!$F$16))),0)</f>
        <v>0</v>
      </c>
      <c r="N275" s="11">
        <f>IF('respostes SINDIC'!M275=1,(IF('respostes SINDIC'!$AS275=2021,variables!$E$17,IF('respostes SINDIC'!$AS275=2022,variables!$F$17))),0)</f>
        <v>0</v>
      </c>
      <c r="O275" s="11">
        <f>IF('respostes SINDIC'!N275="Dintre de termini",(IF('respostes SINDIC'!$AS275=2021,variables!$E$18,IF('respostes SINDIC'!$AS275=2022,variables!$F$18))),0)</f>
        <v>10</v>
      </c>
      <c r="P275" s="16">
        <f>IF('respostes SINDIC'!O275="Null",0,(IF('respostes SINDIC'!$AS275=2021,variables!$E$20,IF('respostes SINDIC'!$AS275=2022,variables!$F$20))))</f>
        <v>25</v>
      </c>
      <c r="Q275" s="16">
        <f>IF('respostes SINDIC'!P275=1,(IF('respostes SINDIC'!$AS275=2021,variables!$E$20,IF('respostes SINDIC'!$AS275=2022,variables!$F$20))),0)</f>
        <v>25</v>
      </c>
      <c r="R275" s="16">
        <f>IF('respostes SINDIC'!Q275=1,(IF('respostes SINDIC'!$AS275=2021,variables!$E$21,IF('respostes SINDIC'!$AS275=2022,variables!$F$21))),0)</f>
        <v>25</v>
      </c>
      <c r="S275" s="16">
        <f>IF('respostes SINDIC'!R275=1,(IF('respostes SINDIC'!$AS275=2021,variables!$E$22,IF('respostes SINDIC'!$AS275=2022,variables!$F$22))),0)</f>
        <v>25</v>
      </c>
      <c r="T275" s="11">
        <f>IF('respostes SINDIC'!S275=1,(IF('respostes SINDIC'!$AS275=2021,variables!$E$23,IF('respostes SINDIC'!$AS275=2022,variables!$F$23))),0)</f>
        <v>10</v>
      </c>
      <c r="U275" s="14">
        <f>IF('respostes SINDIC'!T275=1,(IF('respostes SINDIC'!$AS275=2021,variables!$E$24,IF('respostes SINDIC'!$AS275=2022,variables!$F$24))),0)</f>
        <v>25</v>
      </c>
      <c r="V275" s="8">
        <f>IF('respostes SINDIC'!U275=1,(IF('respostes SINDIC'!$AS275=2021,variables!$E$25,IF('respostes SINDIC'!$AS275=2022,variables!$F$25))),0)</f>
        <v>20</v>
      </c>
      <c r="W275" s="8">
        <f>IF('respostes SINDIC'!V275=1,(IF('respostes SINDIC'!$AS275=2021,variables!$E$26,IF('respostes SINDIC'!$AS275=2022,variables!$F$26))),0)</f>
        <v>5</v>
      </c>
      <c r="X275" s="8">
        <f>IF('respostes SINDIC'!W275=1,(IF('respostes SINDIC'!$AS275=2021,variables!$E$27,IF('respostes SINDIC'!$AS275=2022,variables!$F$27))),0)</f>
        <v>10</v>
      </c>
      <c r="Y275" s="11">
        <f>IF('respostes SINDIC'!X275=1,(IF('respostes SINDIC'!$AS275=2021,variables!$E$28,IF('respostes SINDIC'!$AS275=2022,variables!$F$28))),0)</f>
        <v>0</v>
      </c>
      <c r="Z275" s="11">
        <f>IF('respostes SINDIC'!Y275=1,(IF('respostes SINDIC'!$AS275=2021,variables!$E$29,IF('respostes SINDIC'!$AS275=2022,variables!$F$29))),0)</f>
        <v>20</v>
      </c>
      <c r="AA275" s="18">
        <f>IF('respostes SINDIC'!Z275=1,(IF('respostes SINDIC'!$AS275=2021,variables!$E$30,IF('respostes SINDIC'!$AS275=2022,variables!$F$30))),0)</f>
        <v>0</v>
      </c>
      <c r="AB275" s="18">
        <f>IF('respostes SINDIC'!AA275=1,(IF('respostes SINDIC'!$AS275=2021,variables!$E$31,IF('respostes SINDIC'!$AS275=2022,variables!$F$31))),0)</f>
        <v>0</v>
      </c>
      <c r="AC275" s="18">
        <f>IF('respostes SINDIC'!AB275=1,(IF('respostes SINDIC'!$AS275=2021,variables!$E$32,IF('respostes SINDIC'!$AS275=2022,variables!$F$32))),0)</f>
        <v>25</v>
      </c>
      <c r="AD275" s="18">
        <f>IF('respostes SINDIC'!AC275=1,(IF('respostes SINDIC'!$AS275=2021,variables!$E$33,IF('respostes SINDIC'!$AS275=2022,variables!$F$33))),0)</f>
        <v>0</v>
      </c>
      <c r="AE275" s="20">
        <f>IF('respostes SINDIC'!AD275=1,(IF('respostes SINDIC'!$AS275=2021,variables!$E$34,IF('respostes SINDIC'!$AS275=2022,variables!$F$34))),0)</f>
        <v>0</v>
      </c>
      <c r="AF275" s="20">
        <f>IF('respostes SINDIC'!AE275=1,(IF('respostes SINDIC'!$AS275=2021,variables!$E$35,IF('respostes SINDIC'!$AS275=2022,variables!$F$35))),0)</f>
        <v>0</v>
      </c>
      <c r="AG275" s="20">
        <f>IF('respostes SINDIC'!AF275=1,(IF('respostes SINDIC'!$AS275=2021,variables!$E$36,IF('respostes SINDIC'!$AS275=2022,variables!$F$36))),0)</f>
        <v>0</v>
      </c>
      <c r="AH275" s="20">
        <f>IF('respostes SINDIC'!AG275=1,(IF('respostes SINDIC'!$AS275=2021,variables!$E$37,IF('respostes SINDIC'!$AS275=2022,variables!$F$37))),0)</f>
        <v>10</v>
      </c>
      <c r="AI275" s="14">
        <f>IF('respostes SINDIC'!AH275=1,(IF('respostes SINDIC'!$AS275=2021,variables!$E$38,IF('respostes SINDIC'!$AS275=2022,variables!$F$38))),0)</f>
        <v>25</v>
      </c>
      <c r="AJ275" s="20">
        <f>IF('respostes SINDIC'!AI275=1,(IF('respostes SINDIC'!$AS275=2021,variables!$E$39,IF('respostes SINDIC'!$AS275=2022,variables!$F$39))),0)</f>
        <v>20</v>
      </c>
      <c r="AK275" s="14">
        <f>IF('respostes SINDIC'!AJ275=1,(IF('respostes SINDIC'!$AS275=2021,variables!$E$40,IF('respostes SINDIC'!$AS275=2022,variables!$F$40))),0)</f>
        <v>25</v>
      </c>
      <c r="AL275" s="8">
        <f>IF('respostes SINDIC'!AK275=0,(IF('respostes SINDIC'!$AS275=2021,variables!$E$41,IF('respostes SINDIC'!$AS275=2022,variables!$F$41))),0)</f>
        <v>20</v>
      </c>
      <c r="AM275" s="20">
        <f>IF('respostes SINDIC'!AL275=1,(IF('respostes SINDIC'!$AS275=2021,variables!$E$42,IF('respostes SINDIC'!$AS275=2022,variables!$F$42))),0)</f>
        <v>10</v>
      </c>
      <c r="AN275" s="11">
        <f>IF('respostes SINDIC'!AM275=1,(IF('respostes SINDIC'!$AS275=2021,variables!$E$43,IF('respostes SINDIC'!$AS275=2022,variables!$F$43))),0)</f>
        <v>50</v>
      </c>
      <c r="AO275" s="8">
        <f>IF('respostes SINDIC'!AN275=1,(IF('respostes SINDIC'!$AS275=2021,variables!$E$44,IF('respostes SINDIC'!$AS275=2022,variables!$F$44))),0)</f>
        <v>0</v>
      </c>
      <c r="AP275" s="8">
        <f>IF('respostes SINDIC'!AO275=1,(IF('respostes SINDIC'!$AS275=2021,variables!$E$45,IF('respostes SINDIC'!$AS275=2022,variables!$F$45))),0)</f>
        <v>0</v>
      </c>
      <c r="AQ275" s="20">
        <f>IF('respostes SINDIC'!AP275=1,(IF('respostes SINDIC'!$AS275=2021,variables!$E$46,IF('respostes SINDIC'!$AS275=2022,variables!$F$46))),0)</f>
        <v>10</v>
      </c>
      <c r="AT275">
        <v>2022</v>
      </c>
    </row>
    <row r="276" spans="1:46" x14ac:dyDescent="0.3">
      <c r="A276">
        <v>803480001</v>
      </c>
      <c r="B276" t="str">
        <f>VLOOKUP(A276,'ine i comarca'!$A$1:$H$367,6,0)</f>
        <v>Moianès</v>
      </c>
      <c r="C276" t="s">
        <v>79</v>
      </c>
      <c r="D276" t="s">
        <v>41</v>
      </c>
      <c r="E276" t="s">
        <v>42</v>
      </c>
      <c r="F276" t="s">
        <v>48</v>
      </c>
      <c r="G276" s="8">
        <f>IF('respostes SINDIC'!F276=1,(IF('respostes SINDIC'!$AS276=2021,variables!$E$10,IF('respostes SINDIC'!$AS276=2022,variables!$F$10))),0)</f>
        <v>7.5</v>
      </c>
      <c r="H276" s="8">
        <f>IF('respostes SINDIC'!G276=1,(IF('respostes SINDIC'!$AS276=2021,variables!$E$11,IF('respostes SINDIC'!$AS276=2022,variables!$F$11))),0)</f>
        <v>7.5</v>
      </c>
      <c r="I276" s="14">
        <f>IF('respostes SINDIC'!H276=1,(IF('respostes SINDIC'!$AS276=2021,variables!$E$12,IF('respostes SINDIC'!$AS276=2022,variables!$F$12))),0)</f>
        <v>25</v>
      </c>
      <c r="J276" s="11">
        <f>IF('respostes SINDIC'!I276=1,(IF('respostes SINDIC'!$AS276=2021,variables!$E$13,IF('respostes SINDIC'!$AS276=2022,variables!$F$13))),0)</f>
        <v>1</v>
      </c>
      <c r="K276" s="11">
        <f>IF('respostes SINDIC'!J276=1,(IF('respostes SINDIC'!$AS276=2021,variables!$E$14,IF('respostes SINDIC'!$AS276=2022,variables!$F$14))),0)</f>
        <v>0</v>
      </c>
      <c r="L276" s="11">
        <f>IF('respostes SINDIC'!K276=1,(IF('respostes SINDIC'!$AS276=2021,variables!$E$15,IF('respostes SINDIC'!$AS276=2022,variables!$F$15))),0)</f>
        <v>0</v>
      </c>
      <c r="M276" s="11">
        <f>IF('respostes SINDIC'!L276=1,(IF('respostes SINDIC'!$AS276=2021,variables!$E$16,IF('respostes SINDIC'!$AS276=2022,variables!$F$16))),0)</f>
        <v>0</v>
      </c>
      <c r="N276" s="11">
        <f>IF('respostes SINDIC'!M276=1,(IF('respostes SINDIC'!$AS276=2021,variables!$E$17,IF('respostes SINDIC'!$AS276=2022,variables!$F$17))),0)</f>
        <v>0</v>
      </c>
      <c r="O276" s="11">
        <f>IF('respostes SINDIC'!N276="Dintre de termini",(IF('respostes SINDIC'!$AS276=2021,variables!$E$18,IF('respostes SINDIC'!$AS276=2022,variables!$F$18))),0)</f>
        <v>10</v>
      </c>
      <c r="P276" s="16">
        <f>IF('respostes SINDIC'!O276="Null",0,(IF('respostes SINDIC'!$AS276=2021,variables!$E$20,IF('respostes SINDIC'!$AS276=2022,variables!$F$20))))</f>
        <v>25</v>
      </c>
      <c r="Q276" s="16">
        <f>IF('respostes SINDIC'!P276=1,(IF('respostes SINDIC'!$AS276=2021,variables!$E$20,IF('respostes SINDIC'!$AS276=2022,variables!$F$20))),0)</f>
        <v>25</v>
      </c>
      <c r="R276" s="16">
        <f>IF('respostes SINDIC'!Q276=1,(IF('respostes SINDIC'!$AS276=2021,variables!$E$21,IF('respostes SINDIC'!$AS276=2022,variables!$F$21))),0)</f>
        <v>0</v>
      </c>
      <c r="S276" s="16">
        <f>IF('respostes SINDIC'!R276=1,(IF('respostes SINDIC'!$AS276=2021,variables!$E$22,IF('respostes SINDIC'!$AS276=2022,variables!$F$22))),0)</f>
        <v>0</v>
      </c>
      <c r="T276" s="11">
        <f>IF('respostes SINDIC'!S276=1,(IF('respostes SINDIC'!$AS276=2021,variables!$E$23,IF('respostes SINDIC'!$AS276=2022,variables!$F$23))),0)</f>
        <v>10</v>
      </c>
      <c r="U276" s="14">
        <f>IF('respostes SINDIC'!T276=1,(IF('respostes SINDIC'!$AS276=2021,variables!$E$24,IF('respostes SINDIC'!$AS276=2022,variables!$F$24))),0)</f>
        <v>25</v>
      </c>
      <c r="V276" s="8">
        <f>IF('respostes SINDIC'!U276=1,(IF('respostes SINDIC'!$AS276=2021,variables!$E$25,IF('respostes SINDIC'!$AS276=2022,variables!$F$25))),0)</f>
        <v>20</v>
      </c>
      <c r="W276" s="8">
        <f>IF('respostes SINDIC'!V276=1,(IF('respostes SINDIC'!$AS276=2021,variables!$E$26,IF('respostes SINDIC'!$AS276=2022,variables!$F$26))),0)</f>
        <v>5</v>
      </c>
      <c r="X276" s="8">
        <f>IF('respostes SINDIC'!W276=1,(IF('respostes SINDIC'!$AS276=2021,variables!$E$27,IF('respostes SINDIC'!$AS276=2022,variables!$F$27))),0)</f>
        <v>10</v>
      </c>
      <c r="Y276" s="11">
        <f>IF('respostes SINDIC'!X276=1,(IF('respostes SINDIC'!$AS276=2021,variables!$E$28,IF('respostes SINDIC'!$AS276=2022,variables!$F$28))),0)</f>
        <v>0</v>
      </c>
      <c r="Z276" s="11">
        <f>IF('respostes SINDIC'!Y276=1,(IF('respostes SINDIC'!$AS276=2021,variables!$E$29,IF('respostes SINDIC'!$AS276=2022,variables!$F$29))),0)</f>
        <v>20</v>
      </c>
      <c r="AA276" s="18">
        <f>IF('respostes SINDIC'!Z276=1,(IF('respostes SINDIC'!$AS276=2021,variables!$E$30,IF('respostes SINDIC'!$AS276=2022,variables!$F$30))),0)</f>
        <v>0</v>
      </c>
      <c r="AB276" s="18">
        <f>IF('respostes SINDIC'!AA276=1,(IF('respostes SINDIC'!$AS276=2021,variables!$E$31,IF('respostes SINDIC'!$AS276=2022,variables!$F$31))),0)</f>
        <v>25</v>
      </c>
      <c r="AC276" s="18">
        <f>IF('respostes SINDIC'!AB276=1,(IF('respostes SINDIC'!$AS276=2021,variables!$E$32,IF('respostes SINDIC'!$AS276=2022,variables!$F$32))),0)</f>
        <v>25</v>
      </c>
      <c r="AD276" s="18">
        <f>IF('respostes SINDIC'!AC276=1,(IF('respostes SINDIC'!$AS276=2021,variables!$E$33,IF('respostes SINDIC'!$AS276=2022,variables!$F$33))),0)</f>
        <v>0</v>
      </c>
      <c r="AE276" s="20">
        <f>IF('respostes SINDIC'!AD276=1,(IF('respostes SINDIC'!$AS276=2021,variables!$E$34,IF('respostes SINDIC'!$AS276=2022,variables!$F$34))),0)</f>
        <v>0</v>
      </c>
      <c r="AF276" s="20">
        <f>IF('respostes SINDIC'!AE276=1,(IF('respostes SINDIC'!$AS276=2021,variables!$E$35,IF('respostes SINDIC'!$AS276=2022,variables!$F$35))),0)</f>
        <v>0</v>
      </c>
      <c r="AG276" s="20">
        <f>IF('respostes SINDIC'!AF276=1,(IF('respostes SINDIC'!$AS276=2021,variables!$E$36,IF('respostes SINDIC'!$AS276=2022,variables!$F$36))),0)</f>
        <v>0</v>
      </c>
      <c r="AH276" s="20">
        <f>IF('respostes SINDIC'!AG276=1,(IF('respostes SINDIC'!$AS276=2021,variables!$E$37,IF('respostes SINDIC'!$AS276=2022,variables!$F$37))),0)</f>
        <v>0</v>
      </c>
      <c r="AI276" s="14">
        <f>IF('respostes SINDIC'!AH276=1,(IF('respostes SINDIC'!$AS276=2021,variables!$E$38,IF('respostes SINDIC'!$AS276=2022,variables!$F$38))),0)</f>
        <v>25</v>
      </c>
      <c r="AJ276" s="20">
        <f>IF('respostes SINDIC'!AI276=1,(IF('respostes SINDIC'!$AS276=2021,variables!$E$39,IF('respostes SINDIC'!$AS276=2022,variables!$F$39))),0)</f>
        <v>20</v>
      </c>
      <c r="AK276" s="14">
        <f>IF('respostes SINDIC'!AJ276=1,(IF('respostes SINDIC'!$AS276=2021,variables!$E$40,IF('respostes SINDIC'!$AS276=2022,variables!$F$40))),0)</f>
        <v>25</v>
      </c>
      <c r="AL276" s="8">
        <f>IF('respostes SINDIC'!AK276=0,(IF('respostes SINDIC'!$AS276=2021,variables!$E$41,IF('respostes SINDIC'!$AS276=2022,variables!$F$41))),0)</f>
        <v>20</v>
      </c>
      <c r="AM276" s="20">
        <f>IF('respostes SINDIC'!AL276=1,(IF('respostes SINDIC'!$AS276=2021,variables!$E$42,IF('respostes SINDIC'!$AS276=2022,variables!$F$42))),0)</f>
        <v>10</v>
      </c>
      <c r="AN276" s="11">
        <f>IF('respostes SINDIC'!AM276=1,(IF('respostes SINDIC'!$AS276=2021,variables!$E$43,IF('respostes SINDIC'!$AS276=2022,variables!$F$43))),0)</f>
        <v>50</v>
      </c>
      <c r="AO276" s="8">
        <f>IF('respostes SINDIC'!AN276=1,(IF('respostes SINDIC'!$AS276=2021,variables!$E$44,IF('respostes SINDIC'!$AS276=2022,variables!$F$44))),0)</f>
        <v>0</v>
      </c>
      <c r="AP276" s="8">
        <f>IF('respostes SINDIC'!AO276=1,(IF('respostes SINDIC'!$AS276=2021,variables!$E$45,IF('respostes SINDIC'!$AS276=2022,variables!$F$45))),0)</f>
        <v>0</v>
      </c>
      <c r="AQ276" s="20">
        <f>IF('respostes SINDIC'!AP276=1,(IF('respostes SINDIC'!$AS276=2021,variables!$E$46,IF('respostes SINDIC'!$AS276=2022,variables!$F$46))),0)</f>
        <v>10</v>
      </c>
      <c r="AT276">
        <v>2022</v>
      </c>
    </row>
    <row r="277" spans="1:46" x14ac:dyDescent="0.3">
      <c r="A277">
        <v>803330008</v>
      </c>
      <c r="B277" t="str">
        <f>VLOOKUP(A277,'ine i comarca'!$A$1:$H$367,6,0)</f>
        <v>Vallès Oriental</v>
      </c>
      <c r="C277" t="s">
        <v>80</v>
      </c>
      <c r="D277" t="s">
        <v>41</v>
      </c>
      <c r="E277" t="s">
        <v>42</v>
      </c>
      <c r="F277" t="s">
        <v>43</v>
      </c>
      <c r="G277" s="8">
        <f>IF('respostes SINDIC'!F277=1,(IF('respostes SINDIC'!$AS277=2021,variables!$E$10,IF('respostes SINDIC'!$AS277=2022,variables!$F$10))),0)</f>
        <v>7.5</v>
      </c>
      <c r="H277" s="8">
        <f>IF('respostes SINDIC'!G277=1,(IF('respostes SINDIC'!$AS277=2021,variables!$E$11,IF('respostes SINDIC'!$AS277=2022,variables!$F$11))),0)</f>
        <v>7.5</v>
      </c>
      <c r="I277" s="14">
        <f>IF('respostes SINDIC'!H277=1,(IF('respostes SINDIC'!$AS277=2021,variables!$E$12,IF('respostes SINDIC'!$AS277=2022,variables!$F$12))),0)</f>
        <v>25</v>
      </c>
      <c r="J277" s="11">
        <f>IF('respostes SINDIC'!I277=1,(IF('respostes SINDIC'!$AS277=2021,variables!$E$13,IF('respostes SINDIC'!$AS277=2022,variables!$F$13))),0)</f>
        <v>1</v>
      </c>
      <c r="K277" s="11">
        <f>IF('respostes SINDIC'!J277=1,(IF('respostes SINDIC'!$AS277=2021,variables!$E$14,IF('respostes SINDIC'!$AS277=2022,variables!$F$14))),0)</f>
        <v>0</v>
      </c>
      <c r="L277" s="11">
        <f>IF('respostes SINDIC'!K277=1,(IF('respostes SINDIC'!$AS277=2021,variables!$E$15,IF('respostes SINDIC'!$AS277=2022,variables!$F$15))),0)</f>
        <v>0</v>
      </c>
      <c r="M277" s="11">
        <f>IF('respostes SINDIC'!L277=1,(IF('respostes SINDIC'!$AS277=2021,variables!$E$16,IF('respostes SINDIC'!$AS277=2022,variables!$F$16))),0)</f>
        <v>0</v>
      </c>
      <c r="N277" s="11">
        <f>IF('respostes SINDIC'!M277=1,(IF('respostes SINDIC'!$AS277=2021,variables!$E$17,IF('respostes SINDIC'!$AS277=2022,variables!$F$17))),0)</f>
        <v>0</v>
      </c>
      <c r="O277" s="11">
        <f>IF('respostes SINDIC'!N277="Dintre de termini",(IF('respostes SINDIC'!$AS277=2021,variables!$E$18,IF('respostes SINDIC'!$AS277=2022,variables!$F$18))),0)</f>
        <v>10</v>
      </c>
      <c r="P277" s="16">
        <f>IF('respostes SINDIC'!O277="Null",0,(IF('respostes SINDIC'!$AS277=2021,variables!$E$20,IF('respostes SINDIC'!$AS277=2022,variables!$F$20))))</f>
        <v>25</v>
      </c>
      <c r="Q277" s="16">
        <f>IF('respostes SINDIC'!P277=1,(IF('respostes SINDIC'!$AS277=2021,variables!$E$20,IF('respostes SINDIC'!$AS277=2022,variables!$F$20))),0)</f>
        <v>25</v>
      </c>
      <c r="R277" s="16">
        <f>IF('respostes SINDIC'!Q277=1,(IF('respostes SINDIC'!$AS277=2021,variables!$E$21,IF('respostes SINDIC'!$AS277=2022,variables!$F$21))),0)</f>
        <v>25</v>
      </c>
      <c r="S277" s="16">
        <f>IF('respostes SINDIC'!R277=1,(IF('respostes SINDIC'!$AS277=2021,variables!$E$22,IF('respostes SINDIC'!$AS277=2022,variables!$F$22))),0)</f>
        <v>25</v>
      </c>
      <c r="T277" s="11">
        <f>IF('respostes SINDIC'!S277=1,(IF('respostes SINDIC'!$AS277=2021,variables!$E$23,IF('respostes SINDIC'!$AS277=2022,variables!$F$23))),0)</f>
        <v>10</v>
      </c>
      <c r="U277" s="14">
        <f>IF('respostes SINDIC'!T277=1,(IF('respostes SINDIC'!$AS277=2021,variables!$E$24,IF('respostes SINDIC'!$AS277=2022,variables!$F$24))),0)</f>
        <v>25</v>
      </c>
      <c r="V277" s="8">
        <f>IF('respostes SINDIC'!U277=1,(IF('respostes SINDIC'!$AS277=2021,variables!$E$25,IF('respostes SINDIC'!$AS277=2022,variables!$F$25))),0)</f>
        <v>20</v>
      </c>
      <c r="W277" s="8">
        <f>IF('respostes SINDIC'!V277=1,(IF('respostes SINDIC'!$AS277=2021,variables!$E$26,IF('respostes SINDIC'!$AS277=2022,variables!$F$26))),0)</f>
        <v>5</v>
      </c>
      <c r="X277" s="8">
        <f>IF('respostes SINDIC'!W277=1,(IF('respostes SINDIC'!$AS277=2021,variables!$E$27,IF('respostes SINDIC'!$AS277=2022,variables!$F$27))),0)</f>
        <v>10</v>
      </c>
      <c r="Y277" s="11">
        <f>IF('respostes SINDIC'!X277=1,(IF('respostes SINDIC'!$AS277=2021,variables!$E$28,IF('respostes SINDIC'!$AS277=2022,variables!$F$28))),0)</f>
        <v>0</v>
      </c>
      <c r="Z277" s="11">
        <f>IF('respostes SINDIC'!Y277=1,(IF('respostes SINDIC'!$AS277=2021,variables!$E$29,IF('respostes SINDIC'!$AS277=2022,variables!$F$29))),0)</f>
        <v>20</v>
      </c>
      <c r="AA277" s="18">
        <f>IF('respostes SINDIC'!Z277=1,(IF('respostes SINDIC'!$AS277=2021,variables!$E$30,IF('respostes SINDIC'!$AS277=2022,variables!$F$30))),0)</f>
        <v>0</v>
      </c>
      <c r="AB277" s="18">
        <f>IF('respostes SINDIC'!AA277=1,(IF('respostes SINDIC'!$AS277=2021,variables!$E$31,IF('respostes SINDIC'!$AS277=2022,variables!$F$31))),0)</f>
        <v>25</v>
      </c>
      <c r="AC277" s="18">
        <f>IF('respostes SINDIC'!AB277=1,(IF('respostes SINDIC'!$AS277=2021,variables!$E$32,IF('respostes SINDIC'!$AS277=2022,variables!$F$32))),0)</f>
        <v>25</v>
      </c>
      <c r="AD277" s="18">
        <f>IF('respostes SINDIC'!AC277=1,(IF('respostes SINDIC'!$AS277=2021,variables!$E$33,IF('respostes SINDIC'!$AS277=2022,variables!$F$33))),0)</f>
        <v>0</v>
      </c>
      <c r="AE277" s="20">
        <f>IF('respostes SINDIC'!AD277=1,(IF('respostes SINDIC'!$AS277=2021,variables!$E$34,IF('respostes SINDIC'!$AS277=2022,variables!$F$34))),0)</f>
        <v>0</v>
      </c>
      <c r="AF277" s="20">
        <f>IF('respostes SINDIC'!AE277=1,(IF('respostes SINDIC'!$AS277=2021,variables!$E$35,IF('respostes SINDIC'!$AS277=2022,variables!$F$35))),0)</f>
        <v>0</v>
      </c>
      <c r="AG277" s="20">
        <f>IF('respostes SINDIC'!AF277=1,(IF('respostes SINDIC'!$AS277=2021,variables!$E$36,IF('respostes SINDIC'!$AS277=2022,variables!$F$36))),0)</f>
        <v>0</v>
      </c>
      <c r="AH277" s="20">
        <f>IF('respostes SINDIC'!AG277=1,(IF('respostes SINDIC'!$AS277=2021,variables!$E$37,IF('respostes SINDIC'!$AS277=2022,variables!$F$37))),0)</f>
        <v>0</v>
      </c>
      <c r="AI277" s="14">
        <f>IF('respostes SINDIC'!AH277=1,(IF('respostes SINDIC'!$AS277=2021,variables!$E$38,IF('respostes SINDIC'!$AS277=2022,variables!$F$38))),0)</f>
        <v>25</v>
      </c>
      <c r="AJ277" s="20">
        <f>IF('respostes SINDIC'!AI277=1,(IF('respostes SINDIC'!$AS277=2021,variables!$E$39,IF('respostes SINDIC'!$AS277=2022,variables!$F$39))),0)</f>
        <v>20</v>
      </c>
      <c r="AK277" s="14">
        <f>IF('respostes SINDIC'!AJ277=1,(IF('respostes SINDIC'!$AS277=2021,variables!$E$40,IF('respostes SINDIC'!$AS277=2022,variables!$F$40))),0)</f>
        <v>25</v>
      </c>
      <c r="AL277" s="8">
        <f>IF('respostes SINDIC'!AK277=0,(IF('respostes SINDIC'!$AS277=2021,variables!$E$41,IF('respostes SINDIC'!$AS277=2022,variables!$F$41))),0)</f>
        <v>20</v>
      </c>
      <c r="AM277" s="20">
        <f>IF('respostes SINDIC'!AL277=1,(IF('respostes SINDIC'!$AS277=2021,variables!$E$42,IF('respostes SINDIC'!$AS277=2022,variables!$F$42))),0)</f>
        <v>10</v>
      </c>
      <c r="AN277" s="11">
        <f>IF('respostes SINDIC'!AM277=1,(IF('respostes SINDIC'!$AS277=2021,variables!$E$43,IF('respostes SINDIC'!$AS277=2022,variables!$F$43))),0)</f>
        <v>50</v>
      </c>
      <c r="AO277" s="8">
        <f>IF('respostes SINDIC'!AN277=1,(IF('respostes SINDIC'!$AS277=2021,variables!$E$44,IF('respostes SINDIC'!$AS277=2022,variables!$F$44))),0)</f>
        <v>10</v>
      </c>
      <c r="AP277" s="8">
        <f>IF('respostes SINDIC'!AO277=1,(IF('respostes SINDIC'!$AS277=2021,variables!$E$45,IF('respostes SINDIC'!$AS277=2022,variables!$F$45))),0)</f>
        <v>20</v>
      </c>
      <c r="AQ277" s="20">
        <f>IF('respostes SINDIC'!AP277=1,(IF('respostes SINDIC'!$AS277=2021,variables!$E$46,IF('respostes SINDIC'!$AS277=2022,variables!$F$46))),0)</f>
        <v>0</v>
      </c>
      <c r="AT277">
        <v>2022</v>
      </c>
    </row>
    <row r="278" spans="1:46" x14ac:dyDescent="0.3">
      <c r="A278">
        <v>803270005</v>
      </c>
      <c r="B278" t="str">
        <f>VLOOKUP(A278,'ine i comarca'!$A$1:$H$367,6,0)</f>
        <v>Maresme</v>
      </c>
      <c r="C278" t="s">
        <v>81</v>
      </c>
      <c r="D278" t="s">
        <v>41</v>
      </c>
      <c r="E278" t="s">
        <v>42</v>
      </c>
      <c r="F278" t="s">
        <v>48</v>
      </c>
      <c r="G278" s="8">
        <f>IF('respostes SINDIC'!F278=1,(IF('respostes SINDIC'!$AS278=2021,variables!$E$10,IF('respostes SINDIC'!$AS278=2022,variables!$F$10))),0)</f>
        <v>7.5</v>
      </c>
      <c r="H278" s="8">
        <f>IF('respostes SINDIC'!G278=1,(IF('respostes SINDIC'!$AS278=2021,variables!$E$11,IF('respostes SINDIC'!$AS278=2022,variables!$F$11))),0)</f>
        <v>7.5</v>
      </c>
      <c r="I278" s="14">
        <f>IF('respostes SINDIC'!H278=1,(IF('respostes SINDIC'!$AS278=2021,variables!$E$12,IF('respostes SINDIC'!$AS278=2022,variables!$F$12))),0)</f>
        <v>25</v>
      </c>
      <c r="J278" s="11">
        <f>IF('respostes SINDIC'!I278=1,(IF('respostes SINDIC'!$AS278=2021,variables!$E$13,IF('respostes SINDIC'!$AS278=2022,variables!$F$13))),0)</f>
        <v>1</v>
      </c>
      <c r="K278" s="11">
        <f>IF('respostes SINDIC'!J278=1,(IF('respostes SINDIC'!$AS278=2021,variables!$E$14,IF('respostes SINDIC'!$AS278=2022,variables!$F$14))),0)</f>
        <v>0</v>
      </c>
      <c r="L278" s="11">
        <f>IF('respostes SINDIC'!K278=1,(IF('respostes SINDIC'!$AS278=2021,variables!$E$15,IF('respostes SINDIC'!$AS278=2022,variables!$F$15))),0)</f>
        <v>0</v>
      </c>
      <c r="M278" s="11">
        <f>IF('respostes SINDIC'!L278=1,(IF('respostes SINDIC'!$AS278=2021,variables!$E$16,IF('respostes SINDIC'!$AS278=2022,variables!$F$16))),0)</f>
        <v>0</v>
      </c>
      <c r="N278" s="11">
        <f>IF('respostes SINDIC'!M278=1,(IF('respostes SINDIC'!$AS278=2021,variables!$E$17,IF('respostes SINDIC'!$AS278=2022,variables!$F$17))),0)</f>
        <v>0</v>
      </c>
      <c r="O278" s="11">
        <f>IF('respostes SINDIC'!N278="Dintre de termini",(IF('respostes SINDIC'!$AS278=2021,variables!$E$18,IF('respostes SINDIC'!$AS278=2022,variables!$F$18))),0)</f>
        <v>0</v>
      </c>
      <c r="P278" s="16">
        <f>IF('respostes SINDIC'!O278="Null",0,(IF('respostes SINDIC'!$AS278=2021,variables!$E$20,IF('respostes SINDIC'!$AS278=2022,variables!$F$20))))</f>
        <v>0</v>
      </c>
      <c r="Q278" s="16">
        <f>IF('respostes SINDIC'!P278=1,(IF('respostes SINDIC'!$AS278=2021,variables!$E$20,IF('respostes SINDIC'!$AS278=2022,variables!$F$20))),0)</f>
        <v>0</v>
      </c>
      <c r="R278" s="16">
        <f>IF('respostes SINDIC'!Q278=1,(IF('respostes SINDIC'!$AS278=2021,variables!$E$21,IF('respostes SINDIC'!$AS278=2022,variables!$F$21))),0)</f>
        <v>0</v>
      </c>
      <c r="S278" s="16">
        <f>IF('respostes SINDIC'!R278=1,(IF('respostes SINDIC'!$AS278=2021,variables!$E$22,IF('respostes SINDIC'!$AS278=2022,variables!$F$22))),0)</f>
        <v>0</v>
      </c>
      <c r="T278" s="11">
        <f>IF('respostes SINDIC'!S278=1,(IF('respostes SINDIC'!$AS278=2021,variables!$E$23,IF('respostes SINDIC'!$AS278=2022,variables!$F$23))),0)</f>
        <v>0</v>
      </c>
      <c r="U278" s="14">
        <f>IF('respostes SINDIC'!T278=1,(IF('respostes SINDIC'!$AS278=2021,variables!$E$24,IF('respostes SINDIC'!$AS278=2022,variables!$F$24))),0)</f>
        <v>0</v>
      </c>
      <c r="V278" s="8">
        <f>IF('respostes SINDIC'!U278=1,(IF('respostes SINDIC'!$AS278=2021,variables!$E$25,IF('respostes SINDIC'!$AS278=2022,variables!$F$25))),0)</f>
        <v>20</v>
      </c>
      <c r="W278" s="8">
        <f>IF('respostes SINDIC'!V278=1,(IF('respostes SINDIC'!$AS278=2021,variables!$E$26,IF('respostes SINDIC'!$AS278=2022,variables!$F$26))),0)</f>
        <v>5</v>
      </c>
      <c r="X278" s="8">
        <f>IF('respostes SINDIC'!W278=1,(IF('respostes SINDIC'!$AS278=2021,variables!$E$27,IF('respostes SINDIC'!$AS278=2022,variables!$F$27))),0)</f>
        <v>10</v>
      </c>
      <c r="Y278" s="11">
        <f>IF('respostes SINDIC'!X278=1,(IF('respostes SINDIC'!$AS278=2021,variables!$E$28,IF('respostes SINDIC'!$AS278=2022,variables!$F$28))),0)</f>
        <v>0</v>
      </c>
      <c r="Z278" s="11">
        <f>IF('respostes SINDIC'!Y278=1,(IF('respostes SINDIC'!$AS278=2021,variables!$E$29,IF('respostes SINDIC'!$AS278=2022,variables!$F$29))),0)</f>
        <v>0</v>
      </c>
      <c r="AA278" s="18">
        <f>IF('respostes SINDIC'!Z278=1,(IF('respostes SINDIC'!$AS278=2021,variables!$E$30,IF('respostes SINDIC'!$AS278=2022,variables!$F$30))),0)</f>
        <v>0</v>
      </c>
      <c r="AB278" s="18">
        <f>IF('respostes SINDIC'!AA278=1,(IF('respostes SINDIC'!$AS278=2021,variables!$E$31,IF('respostes SINDIC'!$AS278=2022,variables!$F$31))),0)</f>
        <v>0</v>
      </c>
      <c r="AC278" s="18">
        <f>IF('respostes SINDIC'!AB278=1,(IF('respostes SINDIC'!$AS278=2021,variables!$E$32,IF('respostes SINDIC'!$AS278=2022,variables!$F$32))),0)</f>
        <v>0</v>
      </c>
      <c r="AD278" s="18">
        <f>IF('respostes SINDIC'!AC278=1,(IF('respostes SINDIC'!$AS278=2021,variables!$E$33,IF('respostes SINDIC'!$AS278=2022,variables!$F$33))),0)</f>
        <v>0</v>
      </c>
      <c r="AE278" s="20">
        <f>IF('respostes SINDIC'!AD278=1,(IF('respostes SINDIC'!$AS278=2021,variables!$E$34,IF('respostes SINDIC'!$AS278=2022,variables!$F$34))),0)</f>
        <v>0</v>
      </c>
      <c r="AF278" s="20">
        <f>IF('respostes SINDIC'!AE278=1,(IF('respostes SINDIC'!$AS278=2021,variables!$E$35,IF('respostes SINDIC'!$AS278=2022,variables!$F$35))),0)</f>
        <v>0</v>
      </c>
      <c r="AG278" s="20">
        <f>IF('respostes SINDIC'!AF278=1,(IF('respostes SINDIC'!$AS278=2021,variables!$E$36,IF('respostes SINDIC'!$AS278=2022,variables!$F$36))),0)</f>
        <v>0</v>
      </c>
      <c r="AH278" s="20">
        <f>IF('respostes SINDIC'!AG278=1,(IF('respostes SINDIC'!$AS278=2021,variables!$E$37,IF('respostes SINDIC'!$AS278=2022,variables!$F$37))),0)</f>
        <v>0</v>
      </c>
      <c r="AI278" s="14">
        <f>IF('respostes SINDIC'!AH278=1,(IF('respostes SINDIC'!$AS278=2021,variables!$E$38,IF('respostes SINDIC'!$AS278=2022,variables!$F$38))),0)</f>
        <v>25</v>
      </c>
      <c r="AJ278" s="20">
        <f>IF('respostes SINDIC'!AI278=1,(IF('respostes SINDIC'!$AS278=2021,variables!$E$39,IF('respostes SINDIC'!$AS278=2022,variables!$F$39))),0)</f>
        <v>20</v>
      </c>
      <c r="AK278" s="14">
        <f>IF('respostes SINDIC'!AJ278=1,(IF('respostes SINDIC'!$AS278=2021,variables!$E$40,IF('respostes SINDIC'!$AS278=2022,variables!$F$40))),0)</f>
        <v>0</v>
      </c>
      <c r="AL278" s="8">
        <f>IF('respostes SINDIC'!AK278=0,(IF('respostes SINDIC'!$AS278=2021,variables!$E$41,IF('respostes SINDIC'!$AS278=2022,variables!$F$41))),0)</f>
        <v>20</v>
      </c>
      <c r="AM278" s="20">
        <f>IF('respostes SINDIC'!AL278=1,(IF('respostes SINDIC'!$AS278=2021,variables!$E$42,IF('respostes SINDIC'!$AS278=2022,variables!$F$42))),0)</f>
        <v>0</v>
      </c>
      <c r="AN278" s="11">
        <f>IF('respostes SINDIC'!AM278=1,(IF('respostes SINDIC'!$AS278=2021,variables!$E$43,IF('respostes SINDIC'!$AS278=2022,variables!$F$43))),0)</f>
        <v>0</v>
      </c>
      <c r="AO278" s="8">
        <f>IF('respostes SINDIC'!AN278=1,(IF('respostes SINDIC'!$AS278=2021,variables!$E$44,IF('respostes SINDIC'!$AS278=2022,variables!$F$44))),0)</f>
        <v>0</v>
      </c>
      <c r="AP278" s="8">
        <f>IF('respostes SINDIC'!AO278=1,(IF('respostes SINDIC'!$AS278=2021,variables!$E$45,IF('respostes SINDIC'!$AS278=2022,variables!$F$45))),0)</f>
        <v>0</v>
      </c>
      <c r="AQ278" s="20">
        <f>IF('respostes SINDIC'!AP278=1,(IF('respostes SINDIC'!$AS278=2021,variables!$E$46,IF('respostes SINDIC'!$AS278=2022,variables!$F$46))),0)</f>
        <v>0</v>
      </c>
      <c r="AT278">
        <v>2022</v>
      </c>
    </row>
    <row r="279" spans="1:46" x14ac:dyDescent="0.3">
      <c r="A279">
        <v>803510007</v>
      </c>
      <c r="B279" t="str">
        <f>VLOOKUP(A279,'ine i comarca'!$A$1:$H$367,6,0)</f>
        <v>Maresme</v>
      </c>
      <c r="C279" t="s">
        <v>82</v>
      </c>
      <c r="D279" t="s">
        <v>41</v>
      </c>
      <c r="E279" t="s">
        <v>42</v>
      </c>
      <c r="F279" t="s">
        <v>43</v>
      </c>
      <c r="G279" s="8">
        <f>IF('respostes SINDIC'!F279=1,(IF('respostes SINDIC'!$AS279=2021,variables!$E$10,IF('respostes SINDIC'!$AS279=2022,variables!$F$10))),0)</f>
        <v>7.5</v>
      </c>
      <c r="H279" s="8">
        <f>IF('respostes SINDIC'!G279=1,(IF('respostes SINDIC'!$AS279=2021,variables!$E$11,IF('respostes SINDIC'!$AS279=2022,variables!$F$11))),0)</f>
        <v>7.5</v>
      </c>
      <c r="I279" s="14">
        <f>IF('respostes SINDIC'!H279=1,(IF('respostes SINDIC'!$AS279=2021,variables!$E$12,IF('respostes SINDIC'!$AS279=2022,variables!$F$12))),0)</f>
        <v>25</v>
      </c>
      <c r="J279" s="11">
        <f>IF('respostes SINDIC'!I279=1,(IF('respostes SINDIC'!$AS279=2021,variables!$E$13,IF('respostes SINDIC'!$AS279=2022,variables!$F$13))),0)</f>
        <v>1</v>
      </c>
      <c r="K279" s="11">
        <f>IF('respostes SINDIC'!J279=1,(IF('respostes SINDIC'!$AS279=2021,variables!$E$14,IF('respostes SINDIC'!$AS279=2022,variables!$F$14))),0)</f>
        <v>0</v>
      </c>
      <c r="L279" s="11">
        <f>IF('respostes SINDIC'!K279=1,(IF('respostes SINDIC'!$AS279=2021,variables!$E$15,IF('respostes SINDIC'!$AS279=2022,variables!$F$15))),0)</f>
        <v>0</v>
      </c>
      <c r="M279" s="11">
        <f>IF('respostes SINDIC'!L279=1,(IF('respostes SINDIC'!$AS279=2021,variables!$E$16,IF('respostes SINDIC'!$AS279=2022,variables!$F$16))),0)</f>
        <v>0</v>
      </c>
      <c r="N279" s="11">
        <f>IF('respostes SINDIC'!M279=1,(IF('respostes SINDIC'!$AS279=2021,variables!$E$17,IF('respostes SINDIC'!$AS279=2022,variables!$F$17))),0)</f>
        <v>0</v>
      </c>
      <c r="O279" s="11">
        <f>IF('respostes SINDIC'!N279="Dintre de termini",(IF('respostes SINDIC'!$AS279=2021,variables!$E$18,IF('respostes SINDIC'!$AS279=2022,variables!$F$18))),0)</f>
        <v>10</v>
      </c>
      <c r="P279" s="16">
        <f>IF('respostes SINDIC'!O279="Null",0,(IF('respostes SINDIC'!$AS279=2021,variables!$E$20,IF('respostes SINDIC'!$AS279=2022,variables!$F$20))))</f>
        <v>25</v>
      </c>
      <c r="Q279" s="16">
        <f>IF('respostes SINDIC'!P279=1,(IF('respostes SINDIC'!$AS279=2021,variables!$E$20,IF('respostes SINDIC'!$AS279=2022,variables!$F$20))),0)</f>
        <v>25</v>
      </c>
      <c r="R279" s="16">
        <f>IF('respostes SINDIC'!Q279=1,(IF('respostes SINDIC'!$AS279=2021,variables!$E$21,IF('respostes SINDIC'!$AS279=2022,variables!$F$21))),0)</f>
        <v>0</v>
      </c>
      <c r="S279" s="16">
        <f>IF('respostes SINDIC'!R279=1,(IF('respostes SINDIC'!$AS279=2021,variables!$E$22,IF('respostes SINDIC'!$AS279=2022,variables!$F$22))),0)</f>
        <v>0</v>
      </c>
      <c r="T279" s="11">
        <f>IF('respostes SINDIC'!S279=1,(IF('respostes SINDIC'!$AS279=2021,variables!$E$23,IF('respostes SINDIC'!$AS279=2022,variables!$F$23))),0)</f>
        <v>10</v>
      </c>
      <c r="U279" s="14">
        <f>IF('respostes SINDIC'!T279=1,(IF('respostes SINDIC'!$AS279=2021,variables!$E$24,IF('respostes SINDIC'!$AS279=2022,variables!$F$24))),0)</f>
        <v>25</v>
      </c>
      <c r="V279" s="8">
        <f>IF('respostes SINDIC'!U279=1,(IF('respostes SINDIC'!$AS279=2021,variables!$E$25,IF('respostes SINDIC'!$AS279=2022,variables!$F$25))),0)</f>
        <v>20</v>
      </c>
      <c r="W279" s="8">
        <f>IF('respostes SINDIC'!V279=1,(IF('respostes SINDIC'!$AS279=2021,variables!$E$26,IF('respostes SINDIC'!$AS279=2022,variables!$F$26))),0)</f>
        <v>5</v>
      </c>
      <c r="X279" s="8">
        <f>IF('respostes SINDIC'!W279=1,(IF('respostes SINDIC'!$AS279=2021,variables!$E$27,IF('respostes SINDIC'!$AS279=2022,variables!$F$27))),0)</f>
        <v>10</v>
      </c>
      <c r="Y279" s="11">
        <f>IF('respostes SINDIC'!X279=1,(IF('respostes SINDIC'!$AS279=2021,variables!$E$28,IF('respostes SINDIC'!$AS279=2022,variables!$F$28))),0)</f>
        <v>0</v>
      </c>
      <c r="Z279" s="11">
        <f>IF('respostes SINDIC'!Y279=1,(IF('respostes SINDIC'!$AS279=2021,variables!$E$29,IF('respostes SINDIC'!$AS279=2022,variables!$F$29))),0)</f>
        <v>20</v>
      </c>
      <c r="AA279" s="18">
        <f>IF('respostes SINDIC'!Z279=1,(IF('respostes SINDIC'!$AS279=2021,variables!$E$30,IF('respostes SINDIC'!$AS279=2022,variables!$F$30))),0)</f>
        <v>0</v>
      </c>
      <c r="AB279" s="18">
        <f>IF('respostes SINDIC'!AA279=1,(IF('respostes SINDIC'!$AS279=2021,variables!$E$31,IF('respostes SINDIC'!$AS279=2022,variables!$F$31))),0)</f>
        <v>25</v>
      </c>
      <c r="AC279" s="18">
        <f>IF('respostes SINDIC'!AB279=1,(IF('respostes SINDIC'!$AS279=2021,variables!$E$32,IF('respostes SINDIC'!$AS279=2022,variables!$F$32))),0)</f>
        <v>25</v>
      </c>
      <c r="AD279" s="18">
        <f>IF('respostes SINDIC'!AC279=1,(IF('respostes SINDIC'!$AS279=2021,variables!$E$33,IF('respostes SINDIC'!$AS279=2022,variables!$F$33))),0)</f>
        <v>0</v>
      </c>
      <c r="AE279" s="20">
        <f>IF('respostes SINDIC'!AD279=1,(IF('respostes SINDIC'!$AS279=2021,variables!$E$34,IF('respostes SINDIC'!$AS279=2022,variables!$F$34))),0)</f>
        <v>0</v>
      </c>
      <c r="AF279" s="20">
        <f>IF('respostes SINDIC'!AE279=1,(IF('respostes SINDIC'!$AS279=2021,variables!$E$35,IF('respostes SINDIC'!$AS279=2022,variables!$F$35))),0)</f>
        <v>0</v>
      </c>
      <c r="AG279" s="20">
        <f>IF('respostes SINDIC'!AF279=1,(IF('respostes SINDIC'!$AS279=2021,variables!$E$36,IF('respostes SINDIC'!$AS279=2022,variables!$F$36))),0)</f>
        <v>0</v>
      </c>
      <c r="AH279" s="20">
        <f>IF('respostes SINDIC'!AG279=1,(IF('respostes SINDIC'!$AS279=2021,variables!$E$37,IF('respostes SINDIC'!$AS279=2022,variables!$F$37))),0)</f>
        <v>0</v>
      </c>
      <c r="AI279" s="14">
        <f>IF('respostes SINDIC'!AH279=1,(IF('respostes SINDIC'!$AS279=2021,variables!$E$38,IF('respostes SINDIC'!$AS279=2022,variables!$F$38))),0)</f>
        <v>25</v>
      </c>
      <c r="AJ279" s="20">
        <f>IF('respostes SINDIC'!AI279=1,(IF('respostes SINDIC'!$AS279=2021,variables!$E$39,IF('respostes SINDIC'!$AS279=2022,variables!$F$39))),0)</f>
        <v>20</v>
      </c>
      <c r="AK279" s="14">
        <f>IF('respostes SINDIC'!AJ279=1,(IF('respostes SINDIC'!$AS279=2021,variables!$E$40,IF('respostes SINDIC'!$AS279=2022,variables!$F$40))),0)</f>
        <v>25</v>
      </c>
      <c r="AL279" s="8">
        <f>IF('respostes SINDIC'!AK279=0,(IF('respostes SINDIC'!$AS279=2021,variables!$E$41,IF('respostes SINDIC'!$AS279=2022,variables!$F$41))),0)</f>
        <v>20</v>
      </c>
      <c r="AM279" s="20">
        <f>IF('respostes SINDIC'!AL279=1,(IF('respostes SINDIC'!$AS279=2021,variables!$E$42,IF('respostes SINDIC'!$AS279=2022,variables!$F$42))),0)</f>
        <v>10</v>
      </c>
      <c r="AN279" s="11">
        <f>IF('respostes SINDIC'!AM279=1,(IF('respostes SINDIC'!$AS279=2021,variables!$E$43,IF('respostes SINDIC'!$AS279=2022,variables!$F$43))),0)</f>
        <v>50</v>
      </c>
      <c r="AO279" s="8">
        <f>IF('respostes SINDIC'!AN279=1,(IF('respostes SINDIC'!$AS279=2021,variables!$E$44,IF('respostes SINDIC'!$AS279=2022,variables!$F$44))),0)</f>
        <v>10</v>
      </c>
      <c r="AP279" s="8">
        <f>IF('respostes SINDIC'!AO279=1,(IF('respostes SINDIC'!$AS279=2021,variables!$E$45,IF('respostes SINDIC'!$AS279=2022,variables!$F$45))),0)</f>
        <v>20</v>
      </c>
      <c r="AQ279" s="20">
        <f>IF('respostes SINDIC'!AP279=1,(IF('respostes SINDIC'!$AS279=2021,variables!$E$46,IF('respostes SINDIC'!$AS279=2022,variables!$F$46))),0)</f>
        <v>10</v>
      </c>
      <c r="AT279">
        <v>2022</v>
      </c>
    </row>
    <row r="280" spans="1:46" x14ac:dyDescent="0.3">
      <c r="A280">
        <v>803700000</v>
      </c>
      <c r="B280" t="str">
        <f>VLOOKUP(A280,'ine i comarca'!$A$1:$H$367,6,0)</f>
        <v>Osona</v>
      </c>
      <c r="C280" t="s">
        <v>83</v>
      </c>
      <c r="D280" t="s">
        <v>41</v>
      </c>
      <c r="E280" t="s">
        <v>42</v>
      </c>
      <c r="F280" t="s">
        <v>48</v>
      </c>
      <c r="G280" s="8">
        <f>IF('respostes SINDIC'!F280=1,(IF('respostes SINDIC'!$AS280=2021,variables!$E$10,IF('respostes SINDIC'!$AS280=2022,variables!$F$10))),0)</f>
        <v>7.5</v>
      </c>
      <c r="H280" s="8">
        <f>IF('respostes SINDIC'!G280=1,(IF('respostes SINDIC'!$AS280=2021,variables!$E$11,IF('respostes SINDIC'!$AS280=2022,variables!$F$11))),0)</f>
        <v>7.5</v>
      </c>
      <c r="I280" s="14">
        <f>IF('respostes SINDIC'!H280=1,(IF('respostes SINDIC'!$AS280=2021,variables!$E$12,IF('respostes SINDIC'!$AS280=2022,variables!$F$12))),0)</f>
        <v>25</v>
      </c>
      <c r="J280" s="11">
        <f>IF('respostes SINDIC'!I280=1,(IF('respostes SINDIC'!$AS280=2021,variables!$E$13,IF('respostes SINDIC'!$AS280=2022,variables!$F$13))),0)</f>
        <v>1</v>
      </c>
      <c r="K280" s="11">
        <f>IF('respostes SINDIC'!J280=1,(IF('respostes SINDIC'!$AS280=2021,variables!$E$14,IF('respostes SINDIC'!$AS280=2022,variables!$F$14))),0)</f>
        <v>0</v>
      </c>
      <c r="L280" s="11">
        <f>IF('respostes SINDIC'!K280=1,(IF('respostes SINDIC'!$AS280=2021,variables!$E$15,IF('respostes SINDIC'!$AS280=2022,variables!$F$15))),0)</f>
        <v>0</v>
      </c>
      <c r="M280" s="11">
        <f>IF('respostes SINDIC'!L280=1,(IF('respostes SINDIC'!$AS280=2021,variables!$E$16,IF('respostes SINDIC'!$AS280=2022,variables!$F$16))),0)</f>
        <v>0</v>
      </c>
      <c r="N280" s="11">
        <f>IF('respostes SINDIC'!M280=1,(IF('respostes SINDIC'!$AS280=2021,variables!$E$17,IF('respostes SINDIC'!$AS280=2022,variables!$F$17))),0)</f>
        <v>0</v>
      </c>
      <c r="O280" s="11">
        <f>IF('respostes SINDIC'!N280="Dintre de termini",(IF('respostes SINDIC'!$AS280=2021,variables!$E$18,IF('respostes SINDIC'!$AS280=2022,variables!$F$18))),0)</f>
        <v>10</v>
      </c>
      <c r="P280" s="16">
        <f>IF('respostes SINDIC'!O280="Null",0,(IF('respostes SINDIC'!$AS280=2021,variables!$E$20,IF('respostes SINDIC'!$AS280=2022,variables!$F$20))))</f>
        <v>25</v>
      </c>
      <c r="Q280" s="16">
        <f>IF('respostes SINDIC'!P280=1,(IF('respostes SINDIC'!$AS280=2021,variables!$E$20,IF('respostes SINDIC'!$AS280=2022,variables!$F$20))),0)</f>
        <v>25</v>
      </c>
      <c r="R280" s="16">
        <f>IF('respostes SINDIC'!Q280=1,(IF('respostes SINDIC'!$AS280=2021,variables!$E$21,IF('respostes SINDIC'!$AS280=2022,variables!$F$21))),0)</f>
        <v>0</v>
      </c>
      <c r="S280" s="16">
        <f>IF('respostes SINDIC'!R280=1,(IF('respostes SINDIC'!$AS280=2021,variables!$E$22,IF('respostes SINDIC'!$AS280=2022,variables!$F$22))),0)</f>
        <v>0</v>
      </c>
      <c r="T280" s="11">
        <f>IF('respostes SINDIC'!S280=1,(IF('respostes SINDIC'!$AS280=2021,variables!$E$23,IF('respostes SINDIC'!$AS280=2022,variables!$F$23))),0)</f>
        <v>10</v>
      </c>
      <c r="U280" s="14">
        <f>IF('respostes SINDIC'!T280=1,(IF('respostes SINDIC'!$AS280=2021,variables!$E$24,IF('respostes SINDIC'!$AS280=2022,variables!$F$24))),0)</f>
        <v>25</v>
      </c>
      <c r="V280" s="8">
        <f>IF('respostes SINDIC'!U280=1,(IF('respostes SINDIC'!$AS280=2021,variables!$E$25,IF('respostes SINDIC'!$AS280=2022,variables!$F$25))),0)</f>
        <v>20</v>
      </c>
      <c r="W280" s="8">
        <f>IF('respostes SINDIC'!V280=1,(IF('respostes SINDIC'!$AS280=2021,variables!$E$26,IF('respostes SINDIC'!$AS280=2022,variables!$F$26))),0)</f>
        <v>5</v>
      </c>
      <c r="X280" s="8">
        <f>IF('respostes SINDIC'!W280=1,(IF('respostes SINDIC'!$AS280=2021,variables!$E$27,IF('respostes SINDIC'!$AS280=2022,variables!$F$27))),0)</f>
        <v>10</v>
      </c>
      <c r="Y280" s="11">
        <f>IF('respostes SINDIC'!X280=1,(IF('respostes SINDIC'!$AS280=2021,variables!$E$28,IF('respostes SINDIC'!$AS280=2022,variables!$F$28))),0)</f>
        <v>0</v>
      </c>
      <c r="Z280" s="11">
        <f>IF('respostes SINDIC'!Y280=1,(IF('respostes SINDIC'!$AS280=2021,variables!$E$29,IF('respostes SINDIC'!$AS280=2022,variables!$F$29))),0)</f>
        <v>20</v>
      </c>
      <c r="AA280" s="18">
        <f>IF('respostes SINDIC'!Z280=1,(IF('respostes SINDIC'!$AS280=2021,variables!$E$30,IF('respostes SINDIC'!$AS280=2022,variables!$F$30))),0)</f>
        <v>0</v>
      </c>
      <c r="AB280" s="18">
        <f>IF('respostes SINDIC'!AA280=1,(IF('respostes SINDIC'!$AS280=2021,variables!$E$31,IF('respostes SINDIC'!$AS280=2022,variables!$F$31))),0)</f>
        <v>25</v>
      </c>
      <c r="AC280" s="18">
        <f>IF('respostes SINDIC'!AB280=1,(IF('respostes SINDIC'!$AS280=2021,variables!$E$32,IF('respostes SINDIC'!$AS280=2022,variables!$F$32))),0)</f>
        <v>25</v>
      </c>
      <c r="AD280" s="18">
        <f>IF('respostes SINDIC'!AC280=1,(IF('respostes SINDIC'!$AS280=2021,variables!$E$33,IF('respostes SINDIC'!$AS280=2022,variables!$F$33))),0)</f>
        <v>0</v>
      </c>
      <c r="AE280" s="20">
        <f>IF('respostes SINDIC'!AD280=1,(IF('respostes SINDIC'!$AS280=2021,variables!$E$34,IF('respostes SINDIC'!$AS280=2022,variables!$F$34))),0)</f>
        <v>0</v>
      </c>
      <c r="AF280" s="20">
        <f>IF('respostes SINDIC'!AE280=1,(IF('respostes SINDIC'!$AS280=2021,variables!$E$35,IF('respostes SINDIC'!$AS280=2022,variables!$F$35))),0)</f>
        <v>0</v>
      </c>
      <c r="AG280" s="20">
        <f>IF('respostes SINDIC'!AF280=1,(IF('respostes SINDIC'!$AS280=2021,variables!$E$36,IF('respostes SINDIC'!$AS280=2022,variables!$F$36))),0)</f>
        <v>0</v>
      </c>
      <c r="AH280" s="20">
        <f>IF('respostes SINDIC'!AG280=1,(IF('respostes SINDIC'!$AS280=2021,variables!$E$37,IF('respostes SINDIC'!$AS280=2022,variables!$F$37))),0)</f>
        <v>10</v>
      </c>
      <c r="AI280" s="14">
        <f>IF('respostes SINDIC'!AH280=1,(IF('respostes SINDIC'!$AS280=2021,variables!$E$38,IF('respostes SINDIC'!$AS280=2022,variables!$F$38))),0)</f>
        <v>25</v>
      </c>
      <c r="AJ280" s="20">
        <f>IF('respostes SINDIC'!AI280=1,(IF('respostes SINDIC'!$AS280=2021,variables!$E$39,IF('respostes SINDIC'!$AS280=2022,variables!$F$39))),0)</f>
        <v>20</v>
      </c>
      <c r="AK280" s="14">
        <f>IF('respostes SINDIC'!AJ280=1,(IF('respostes SINDIC'!$AS280=2021,variables!$E$40,IF('respostes SINDIC'!$AS280=2022,variables!$F$40))),0)</f>
        <v>25</v>
      </c>
      <c r="AL280" s="8">
        <f>IF('respostes SINDIC'!AK280=0,(IF('respostes SINDIC'!$AS280=2021,variables!$E$41,IF('respostes SINDIC'!$AS280=2022,variables!$F$41))),0)</f>
        <v>20</v>
      </c>
      <c r="AM280" s="20">
        <f>IF('respostes SINDIC'!AL280=1,(IF('respostes SINDIC'!$AS280=2021,variables!$E$42,IF('respostes SINDIC'!$AS280=2022,variables!$F$42))),0)</f>
        <v>10</v>
      </c>
      <c r="AN280" s="11">
        <f>IF('respostes SINDIC'!AM280=1,(IF('respostes SINDIC'!$AS280=2021,variables!$E$43,IF('respostes SINDIC'!$AS280=2022,variables!$F$43))),0)</f>
        <v>50</v>
      </c>
      <c r="AO280" s="8">
        <f>IF('respostes SINDIC'!AN280=1,(IF('respostes SINDIC'!$AS280=2021,variables!$E$44,IF('respostes SINDIC'!$AS280=2022,variables!$F$44))),0)</f>
        <v>0</v>
      </c>
      <c r="AP280" s="8">
        <f>IF('respostes SINDIC'!AO280=1,(IF('respostes SINDIC'!$AS280=2021,variables!$E$45,IF('respostes SINDIC'!$AS280=2022,variables!$F$45))),0)</f>
        <v>0</v>
      </c>
      <c r="AQ280" s="20">
        <f>IF('respostes SINDIC'!AP280=1,(IF('respostes SINDIC'!$AS280=2021,variables!$E$46,IF('respostes SINDIC'!$AS280=2022,variables!$F$46))),0)</f>
        <v>0</v>
      </c>
      <c r="AT280">
        <v>2022</v>
      </c>
    </row>
    <row r="281" spans="1:46" x14ac:dyDescent="0.3">
      <c r="A281">
        <v>803860009</v>
      </c>
      <c r="B281" t="str">
        <f>VLOOKUP(A281,'ine i comarca'!$A$1:$H$367,6,0)</f>
        <v>Bages</v>
      </c>
      <c r="C281" t="s">
        <v>84</v>
      </c>
      <c r="D281" t="s">
        <v>41</v>
      </c>
      <c r="E281" t="s">
        <v>42</v>
      </c>
      <c r="F281" t="s">
        <v>48</v>
      </c>
      <c r="G281" s="8">
        <f>IF('respostes SINDIC'!F281=1,(IF('respostes SINDIC'!$AS281=2021,variables!$E$10,IF('respostes SINDIC'!$AS281=2022,variables!$F$10))),0)</f>
        <v>7.5</v>
      </c>
      <c r="H281" s="8">
        <f>IF('respostes SINDIC'!G281=1,(IF('respostes SINDIC'!$AS281=2021,variables!$E$11,IF('respostes SINDIC'!$AS281=2022,variables!$F$11))),0)</f>
        <v>7.5</v>
      </c>
      <c r="I281" s="14">
        <f>IF('respostes SINDIC'!H281=1,(IF('respostes SINDIC'!$AS281=2021,variables!$E$12,IF('respostes SINDIC'!$AS281=2022,variables!$F$12))),0)</f>
        <v>25</v>
      </c>
      <c r="J281" s="11">
        <f>IF('respostes SINDIC'!I281=1,(IF('respostes SINDIC'!$AS281=2021,variables!$E$13,IF('respostes SINDIC'!$AS281=2022,variables!$F$13))),0)</f>
        <v>1</v>
      </c>
      <c r="K281" s="11">
        <f>IF('respostes SINDIC'!J281=1,(IF('respostes SINDIC'!$AS281=2021,variables!$E$14,IF('respostes SINDIC'!$AS281=2022,variables!$F$14))),0)</f>
        <v>0</v>
      </c>
      <c r="L281" s="11">
        <f>IF('respostes SINDIC'!K281=1,(IF('respostes SINDIC'!$AS281=2021,variables!$E$15,IF('respostes SINDIC'!$AS281=2022,variables!$F$15))),0)</f>
        <v>0</v>
      </c>
      <c r="M281" s="11">
        <f>IF('respostes SINDIC'!L281=1,(IF('respostes SINDIC'!$AS281=2021,variables!$E$16,IF('respostes SINDIC'!$AS281=2022,variables!$F$16))),0)</f>
        <v>0</v>
      </c>
      <c r="N281" s="11">
        <f>IF('respostes SINDIC'!M281=1,(IF('respostes SINDIC'!$AS281=2021,variables!$E$17,IF('respostes SINDIC'!$AS281=2022,variables!$F$17))),0)</f>
        <v>0</v>
      </c>
      <c r="O281" s="11">
        <f>IF('respostes SINDIC'!N281="Dintre de termini",(IF('respostes SINDIC'!$AS281=2021,variables!$E$18,IF('respostes SINDIC'!$AS281=2022,variables!$F$18))),0)</f>
        <v>0</v>
      </c>
      <c r="P281" s="16">
        <f>IF('respostes SINDIC'!O281="Null",0,(IF('respostes SINDIC'!$AS281=2021,variables!$E$20,IF('respostes SINDIC'!$AS281=2022,variables!$F$20))))</f>
        <v>0</v>
      </c>
      <c r="Q281" s="16">
        <f>IF('respostes SINDIC'!P281=1,(IF('respostes SINDIC'!$AS281=2021,variables!$E$20,IF('respostes SINDIC'!$AS281=2022,variables!$F$20))),0)</f>
        <v>0</v>
      </c>
      <c r="R281" s="16">
        <f>IF('respostes SINDIC'!Q281=1,(IF('respostes SINDIC'!$AS281=2021,variables!$E$21,IF('respostes SINDIC'!$AS281=2022,variables!$F$21))),0)</f>
        <v>0</v>
      </c>
      <c r="S281" s="16">
        <f>IF('respostes SINDIC'!R281=1,(IF('respostes SINDIC'!$AS281=2021,variables!$E$22,IF('respostes SINDIC'!$AS281=2022,variables!$F$22))),0)</f>
        <v>0</v>
      </c>
      <c r="T281" s="11">
        <f>IF('respostes SINDIC'!S281=1,(IF('respostes SINDIC'!$AS281=2021,variables!$E$23,IF('respostes SINDIC'!$AS281=2022,variables!$F$23))),0)</f>
        <v>0</v>
      </c>
      <c r="U281" s="14">
        <f>IF('respostes SINDIC'!T281=1,(IF('respostes SINDIC'!$AS281=2021,variables!$E$24,IF('respostes SINDIC'!$AS281=2022,variables!$F$24))),0)</f>
        <v>0</v>
      </c>
      <c r="V281" s="8">
        <f>IF('respostes SINDIC'!U281=1,(IF('respostes SINDIC'!$AS281=2021,variables!$E$25,IF('respostes SINDIC'!$AS281=2022,variables!$F$25))),0)</f>
        <v>0</v>
      </c>
      <c r="W281" s="8">
        <f>IF('respostes SINDIC'!V281=1,(IF('respostes SINDIC'!$AS281=2021,variables!$E$26,IF('respostes SINDIC'!$AS281=2022,variables!$F$26))),0)</f>
        <v>5</v>
      </c>
      <c r="X281" s="8">
        <f>IF('respostes SINDIC'!W281=1,(IF('respostes SINDIC'!$AS281=2021,variables!$E$27,IF('respostes SINDIC'!$AS281=2022,variables!$F$27))),0)</f>
        <v>10</v>
      </c>
      <c r="Y281" s="11">
        <f>IF('respostes SINDIC'!X281=1,(IF('respostes SINDIC'!$AS281=2021,variables!$E$28,IF('respostes SINDIC'!$AS281=2022,variables!$F$28))),0)</f>
        <v>0</v>
      </c>
      <c r="Z281" s="11">
        <f>IF('respostes SINDIC'!Y281=1,(IF('respostes SINDIC'!$AS281=2021,variables!$E$29,IF('respostes SINDIC'!$AS281=2022,variables!$F$29))),0)</f>
        <v>0</v>
      </c>
      <c r="AA281" s="18">
        <f>IF('respostes SINDIC'!Z281=1,(IF('respostes SINDIC'!$AS281=2021,variables!$E$30,IF('respostes SINDIC'!$AS281=2022,variables!$F$30))),0)</f>
        <v>0</v>
      </c>
      <c r="AB281" s="18">
        <f>IF('respostes SINDIC'!AA281=1,(IF('respostes SINDIC'!$AS281=2021,variables!$E$31,IF('respostes SINDIC'!$AS281=2022,variables!$F$31))),0)</f>
        <v>0</v>
      </c>
      <c r="AC281" s="18">
        <f>IF('respostes SINDIC'!AB281=1,(IF('respostes SINDIC'!$AS281=2021,variables!$E$32,IF('respostes SINDIC'!$AS281=2022,variables!$F$32))),0)</f>
        <v>0</v>
      </c>
      <c r="AD281" s="18">
        <f>IF('respostes SINDIC'!AC281=1,(IF('respostes SINDIC'!$AS281=2021,variables!$E$33,IF('respostes SINDIC'!$AS281=2022,variables!$F$33))),0)</f>
        <v>0</v>
      </c>
      <c r="AE281" s="20">
        <f>IF('respostes SINDIC'!AD281=1,(IF('respostes SINDIC'!$AS281=2021,variables!$E$34,IF('respostes SINDIC'!$AS281=2022,variables!$F$34))),0)</f>
        <v>0</v>
      </c>
      <c r="AF281" s="20">
        <f>IF('respostes SINDIC'!AE281=1,(IF('respostes SINDIC'!$AS281=2021,variables!$E$35,IF('respostes SINDIC'!$AS281=2022,variables!$F$35))),0)</f>
        <v>0</v>
      </c>
      <c r="AG281" s="20">
        <f>IF('respostes SINDIC'!AF281=1,(IF('respostes SINDIC'!$AS281=2021,variables!$E$36,IF('respostes SINDIC'!$AS281=2022,variables!$F$36))),0)</f>
        <v>0</v>
      </c>
      <c r="AH281" s="20">
        <f>IF('respostes SINDIC'!AG281=1,(IF('respostes SINDIC'!$AS281=2021,variables!$E$37,IF('respostes SINDIC'!$AS281=2022,variables!$F$37))),0)</f>
        <v>0</v>
      </c>
      <c r="AI281" s="14">
        <f>IF('respostes SINDIC'!AH281=1,(IF('respostes SINDIC'!$AS281=2021,variables!$E$38,IF('respostes SINDIC'!$AS281=2022,variables!$F$38))),0)</f>
        <v>25</v>
      </c>
      <c r="AJ281" s="20">
        <f>IF('respostes SINDIC'!AI281=1,(IF('respostes SINDIC'!$AS281=2021,variables!$E$39,IF('respostes SINDIC'!$AS281=2022,variables!$F$39))),0)</f>
        <v>20</v>
      </c>
      <c r="AK281" s="14">
        <f>IF('respostes SINDIC'!AJ281=1,(IF('respostes SINDIC'!$AS281=2021,variables!$E$40,IF('respostes SINDIC'!$AS281=2022,variables!$F$40))),0)</f>
        <v>0</v>
      </c>
      <c r="AL281" s="8">
        <f>IF('respostes SINDIC'!AK281=0,(IF('respostes SINDIC'!$AS281=2021,variables!$E$41,IF('respostes SINDIC'!$AS281=2022,variables!$F$41))),0)</f>
        <v>20</v>
      </c>
      <c r="AM281" s="20">
        <f>IF('respostes SINDIC'!AL281=1,(IF('respostes SINDIC'!$AS281=2021,variables!$E$42,IF('respostes SINDIC'!$AS281=2022,variables!$F$42))),0)</f>
        <v>0</v>
      </c>
      <c r="AN281" s="11">
        <f>IF('respostes SINDIC'!AM281=1,(IF('respostes SINDIC'!$AS281=2021,variables!$E$43,IF('respostes SINDIC'!$AS281=2022,variables!$F$43))),0)</f>
        <v>0</v>
      </c>
      <c r="AO281" s="8">
        <f>IF('respostes SINDIC'!AN281=1,(IF('respostes SINDIC'!$AS281=2021,variables!$E$44,IF('respostes SINDIC'!$AS281=2022,variables!$F$44))),0)</f>
        <v>0</v>
      </c>
      <c r="AP281" s="8">
        <f>IF('respostes SINDIC'!AO281=1,(IF('respostes SINDIC'!$AS281=2021,variables!$E$45,IF('respostes SINDIC'!$AS281=2022,variables!$F$45))),0)</f>
        <v>0</v>
      </c>
      <c r="AQ281" s="20">
        <f>IF('respostes SINDIC'!AP281=1,(IF('respostes SINDIC'!$AS281=2021,variables!$E$46,IF('respostes SINDIC'!$AS281=2022,variables!$F$46))),0)</f>
        <v>0</v>
      </c>
      <c r="AT281">
        <v>2022</v>
      </c>
    </row>
    <row r="282" spans="1:46" x14ac:dyDescent="0.3">
      <c r="A282">
        <v>803990004</v>
      </c>
      <c r="B282" t="str">
        <f>VLOOKUP(A282,'ine i comarca'!$A$1:$H$367,6,0)</f>
        <v>Vallès Oriental</v>
      </c>
      <c r="C282" t="s">
        <v>85</v>
      </c>
      <c r="D282" t="s">
        <v>41</v>
      </c>
      <c r="E282" t="s">
        <v>42</v>
      </c>
      <c r="F282" t="s">
        <v>48</v>
      </c>
      <c r="G282" s="8">
        <f>IF('respostes SINDIC'!F282=1,(IF('respostes SINDIC'!$AS282=2021,variables!$E$10,IF('respostes SINDIC'!$AS282=2022,variables!$F$10))),0)</f>
        <v>7.5</v>
      </c>
      <c r="H282" s="8">
        <f>IF('respostes SINDIC'!G282=1,(IF('respostes SINDIC'!$AS282=2021,variables!$E$11,IF('respostes SINDIC'!$AS282=2022,variables!$F$11))),0)</f>
        <v>7.5</v>
      </c>
      <c r="I282" s="14">
        <f>IF('respostes SINDIC'!H282=1,(IF('respostes SINDIC'!$AS282=2021,variables!$E$12,IF('respostes SINDIC'!$AS282=2022,variables!$F$12))),0)</f>
        <v>25</v>
      </c>
      <c r="J282" s="11">
        <f>IF('respostes SINDIC'!I282=1,(IF('respostes SINDIC'!$AS282=2021,variables!$E$13,IF('respostes SINDIC'!$AS282=2022,variables!$F$13))),0)</f>
        <v>1</v>
      </c>
      <c r="K282" s="11">
        <f>IF('respostes SINDIC'!J282=1,(IF('respostes SINDIC'!$AS282=2021,variables!$E$14,IF('respostes SINDIC'!$AS282=2022,variables!$F$14))),0)</f>
        <v>0</v>
      </c>
      <c r="L282" s="11">
        <f>IF('respostes SINDIC'!K282=1,(IF('respostes SINDIC'!$AS282=2021,variables!$E$15,IF('respostes SINDIC'!$AS282=2022,variables!$F$15))),0)</f>
        <v>0</v>
      </c>
      <c r="M282" s="11">
        <f>IF('respostes SINDIC'!L282=1,(IF('respostes SINDIC'!$AS282=2021,variables!$E$16,IF('respostes SINDIC'!$AS282=2022,variables!$F$16))),0)</f>
        <v>0</v>
      </c>
      <c r="N282" s="11">
        <f>IF('respostes SINDIC'!M282=1,(IF('respostes SINDIC'!$AS282=2021,variables!$E$17,IF('respostes SINDIC'!$AS282=2022,variables!$F$17))),0)</f>
        <v>0</v>
      </c>
      <c r="O282" s="11">
        <f>IF('respostes SINDIC'!N282="Dintre de termini",(IF('respostes SINDIC'!$AS282=2021,variables!$E$18,IF('respostes SINDIC'!$AS282=2022,variables!$F$18))),0)</f>
        <v>0</v>
      </c>
      <c r="P282" s="16">
        <f>IF('respostes SINDIC'!O282="Null",0,(IF('respostes SINDIC'!$AS282=2021,variables!$E$20,IF('respostes SINDIC'!$AS282=2022,variables!$F$20))))</f>
        <v>25</v>
      </c>
      <c r="Q282" s="16">
        <f>IF('respostes SINDIC'!P282=1,(IF('respostes SINDIC'!$AS282=2021,variables!$E$20,IF('respostes SINDIC'!$AS282=2022,variables!$F$20))),0)</f>
        <v>25</v>
      </c>
      <c r="R282" s="16">
        <f>IF('respostes SINDIC'!Q282=1,(IF('respostes SINDIC'!$AS282=2021,variables!$E$21,IF('respostes SINDIC'!$AS282=2022,variables!$F$21))),0)</f>
        <v>0</v>
      </c>
      <c r="S282" s="16">
        <f>IF('respostes SINDIC'!R282=1,(IF('respostes SINDIC'!$AS282=2021,variables!$E$22,IF('respostes SINDIC'!$AS282=2022,variables!$F$22))),0)</f>
        <v>0</v>
      </c>
      <c r="T282" s="11">
        <f>IF('respostes SINDIC'!S282=1,(IF('respostes SINDIC'!$AS282=2021,variables!$E$23,IF('respostes SINDIC'!$AS282=2022,variables!$F$23))),0)</f>
        <v>10</v>
      </c>
      <c r="U282" s="14">
        <f>IF('respostes SINDIC'!T282=1,(IF('respostes SINDIC'!$AS282=2021,variables!$E$24,IF('respostes SINDIC'!$AS282=2022,variables!$F$24))),0)</f>
        <v>25</v>
      </c>
      <c r="V282" s="8">
        <f>IF('respostes SINDIC'!U282=1,(IF('respostes SINDIC'!$AS282=2021,variables!$E$25,IF('respostes SINDIC'!$AS282=2022,variables!$F$25))),0)</f>
        <v>20</v>
      </c>
      <c r="W282" s="8">
        <f>IF('respostes SINDIC'!V282=1,(IF('respostes SINDIC'!$AS282=2021,variables!$E$26,IF('respostes SINDIC'!$AS282=2022,variables!$F$26))),0)</f>
        <v>5</v>
      </c>
      <c r="X282" s="8">
        <f>IF('respostes SINDIC'!W282=1,(IF('respostes SINDIC'!$AS282=2021,variables!$E$27,IF('respostes SINDIC'!$AS282=2022,variables!$F$27))),0)</f>
        <v>10</v>
      </c>
      <c r="Y282" s="11">
        <f>IF('respostes SINDIC'!X282=1,(IF('respostes SINDIC'!$AS282=2021,variables!$E$28,IF('respostes SINDIC'!$AS282=2022,variables!$F$28))),0)</f>
        <v>0</v>
      </c>
      <c r="Z282" s="11">
        <f>IF('respostes SINDIC'!Y282=1,(IF('respostes SINDIC'!$AS282=2021,variables!$E$29,IF('respostes SINDIC'!$AS282=2022,variables!$F$29))),0)</f>
        <v>20</v>
      </c>
      <c r="AA282" s="18">
        <f>IF('respostes SINDIC'!Z282=1,(IF('respostes SINDIC'!$AS282=2021,variables!$E$30,IF('respostes SINDIC'!$AS282=2022,variables!$F$30))),0)</f>
        <v>0</v>
      </c>
      <c r="AB282" s="18">
        <f>IF('respostes SINDIC'!AA282=1,(IF('respostes SINDIC'!$AS282=2021,variables!$E$31,IF('respostes SINDIC'!$AS282=2022,variables!$F$31))),0)</f>
        <v>25</v>
      </c>
      <c r="AC282" s="18">
        <f>IF('respostes SINDIC'!AB282=1,(IF('respostes SINDIC'!$AS282=2021,variables!$E$32,IF('respostes SINDIC'!$AS282=2022,variables!$F$32))),0)</f>
        <v>25</v>
      </c>
      <c r="AD282" s="18">
        <f>IF('respostes SINDIC'!AC282=1,(IF('respostes SINDIC'!$AS282=2021,variables!$E$33,IF('respostes SINDIC'!$AS282=2022,variables!$F$33))),0)</f>
        <v>0</v>
      </c>
      <c r="AE282" s="20">
        <f>IF('respostes SINDIC'!AD282=1,(IF('respostes SINDIC'!$AS282=2021,variables!$E$34,IF('respostes SINDIC'!$AS282=2022,variables!$F$34))),0)</f>
        <v>0</v>
      </c>
      <c r="AF282" s="20">
        <f>IF('respostes SINDIC'!AE282=1,(IF('respostes SINDIC'!$AS282=2021,variables!$E$35,IF('respostes SINDIC'!$AS282=2022,variables!$F$35))),0)</f>
        <v>0</v>
      </c>
      <c r="AG282" s="20">
        <f>IF('respostes SINDIC'!AF282=1,(IF('respostes SINDIC'!$AS282=2021,variables!$E$36,IF('respostes SINDIC'!$AS282=2022,variables!$F$36))),0)</f>
        <v>0</v>
      </c>
      <c r="AH282" s="20">
        <f>IF('respostes SINDIC'!AG282=1,(IF('respostes SINDIC'!$AS282=2021,variables!$E$37,IF('respostes SINDIC'!$AS282=2022,variables!$F$37))),0)</f>
        <v>0</v>
      </c>
      <c r="AI282" s="14">
        <f>IF('respostes SINDIC'!AH282=1,(IF('respostes SINDIC'!$AS282=2021,variables!$E$38,IF('respostes SINDIC'!$AS282=2022,variables!$F$38))),0)</f>
        <v>25</v>
      </c>
      <c r="AJ282" s="20">
        <f>IF('respostes SINDIC'!AI282=1,(IF('respostes SINDIC'!$AS282=2021,variables!$E$39,IF('respostes SINDIC'!$AS282=2022,variables!$F$39))),0)</f>
        <v>20</v>
      </c>
      <c r="AK282" s="14">
        <f>IF('respostes SINDIC'!AJ282=1,(IF('respostes SINDIC'!$AS282=2021,variables!$E$40,IF('respostes SINDIC'!$AS282=2022,variables!$F$40))),0)</f>
        <v>25</v>
      </c>
      <c r="AL282" s="8">
        <f>IF('respostes SINDIC'!AK282=0,(IF('respostes SINDIC'!$AS282=2021,variables!$E$41,IF('respostes SINDIC'!$AS282=2022,variables!$F$41))),0)</f>
        <v>20</v>
      </c>
      <c r="AM282" s="20">
        <f>IF('respostes SINDIC'!AL282=1,(IF('respostes SINDIC'!$AS282=2021,variables!$E$42,IF('respostes SINDIC'!$AS282=2022,variables!$F$42))),0)</f>
        <v>10</v>
      </c>
      <c r="AN282" s="11">
        <f>IF('respostes SINDIC'!AM282=1,(IF('respostes SINDIC'!$AS282=2021,variables!$E$43,IF('respostes SINDIC'!$AS282=2022,variables!$F$43))),0)</f>
        <v>50</v>
      </c>
      <c r="AO282" s="8">
        <f>IF('respostes SINDIC'!AN282=1,(IF('respostes SINDIC'!$AS282=2021,variables!$E$44,IF('respostes SINDIC'!$AS282=2022,variables!$F$44))),0)</f>
        <v>0</v>
      </c>
      <c r="AP282" s="8">
        <f>IF('respostes SINDIC'!AO282=1,(IF('respostes SINDIC'!$AS282=2021,variables!$E$45,IF('respostes SINDIC'!$AS282=2022,variables!$F$45))),0)</f>
        <v>0</v>
      </c>
      <c r="AQ282" s="20">
        <f>IF('respostes SINDIC'!AP282=1,(IF('respostes SINDIC'!$AS282=2021,variables!$E$46,IF('respostes SINDIC'!$AS282=2022,variables!$F$46))),0)</f>
        <v>10</v>
      </c>
      <c r="AT282">
        <v>2022</v>
      </c>
    </row>
    <row r="283" spans="1:46" x14ac:dyDescent="0.3">
      <c r="A283">
        <v>804030008</v>
      </c>
      <c r="B283" t="str">
        <f>VLOOKUP(A283,'ine i comarca'!$A$1:$H$367,6,0)</f>
        <v>Maresme</v>
      </c>
      <c r="C283" t="s">
        <v>86</v>
      </c>
      <c r="D283" t="s">
        <v>41</v>
      </c>
      <c r="E283" t="s">
        <v>42</v>
      </c>
      <c r="F283" t="s">
        <v>43</v>
      </c>
      <c r="G283" s="8">
        <f>IF('respostes SINDIC'!F283=1,(IF('respostes SINDIC'!$AS283=2021,variables!$E$10,IF('respostes SINDIC'!$AS283=2022,variables!$F$10))),0)</f>
        <v>7.5</v>
      </c>
      <c r="H283" s="8">
        <f>IF('respostes SINDIC'!G283=1,(IF('respostes SINDIC'!$AS283=2021,variables!$E$11,IF('respostes SINDIC'!$AS283=2022,variables!$F$11))),0)</f>
        <v>7.5</v>
      </c>
      <c r="I283" s="14">
        <f>IF('respostes SINDIC'!H283=1,(IF('respostes SINDIC'!$AS283=2021,variables!$E$12,IF('respostes SINDIC'!$AS283=2022,variables!$F$12))),0)</f>
        <v>25</v>
      </c>
      <c r="J283" s="11">
        <f>IF('respostes SINDIC'!I283=1,(IF('respostes SINDIC'!$AS283=2021,variables!$E$13,IF('respostes SINDIC'!$AS283=2022,variables!$F$13))),0)</f>
        <v>1</v>
      </c>
      <c r="K283" s="11">
        <f>IF('respostes SINDIC'!J283=1,(IF('respostes SINDIC'!$AS283=2021,variables!$E$14,IF('respostes SINDIC'!$AS283=2022,variables!$F$14))),0)</f>
        <v>0</v>
      </c>
      <c r="L283" s="11">
        <f>IF('respostes SINDIC'!K283=1,(IF('respostes SINDIC'!$AS283=2021,variables!$E$15,IF('respostes SINDIC'!$AS283=2022,variables!$F$15))),0)</f>
        <v>0</v>
      </c>
      <c r="M283" s="11">
        <f>IF('respostes SINDIC'!L283=1,(IF('respostes SINDIC'!$AS283=2021,variables!$E$16,IF('respostes SINDIC'!$AS283=2022,variables!$F$16))),0)</f>
        <v>0</v>
      </c>
      <c r="N283" s="11">
        <f>IF('respostes SINDIC'!M283=1,(IF('respostes SINDIC'!$AS283=2021,variables!$E$17,IF('respostes SINDIC'!$AS283=2022,variables!$F$17))),0)</f>
        <v>0</v>
      </c>
      <c r="O283" s="11">
        <f>IF('respostes SINDIC'!N283="Dintre de termini",(IF('respostes SINDIC'!$AS283=2021,variables!$E$18,IF('respostes SINDIC'!$AS283=2022,variables!$F$18))),0)</f>
        <v>10</v>
      </c>
      <c r="P283" s="16">
        <f>IF('respostes SINDIC'!O283="Null",0,(IF('respostes SINDIC'!$AS283=2021,variables!$E$20,IF('respostes SINDIC'!$AS283=2022,variables!$F$20))))</f>
        <v>25</v>
      </c>
      <c r="Q283" s="16">
        <f>IF('respostes SINDIC'!P283=1,(IF('respostes SINDIC'!$AS283=2021,variables!$E$20,IF('respostes SINDIC'!$AS283=2022,variables!$F$20))),0)</f>
        <v>25</v>
      </c>
      <c r="R283" s="16">
        <f>IF('respostes SINDIC'!Q283=1,(IF('respostes SINDIC'!$AS283=2021,variables!$E$21,IF('respostes SINDIC'!$AS283=2022,variables!$F$21))),0)</f>
        <v>0</v>
      </c>
      <c r="S283" s="16">
        <f>IF('respostes SINDIC'!R283=1,(IF('respostes SINDIC'!$AS283=2021,variables!$E$22,IF('respostes SINDIC'!$AS283=2022,variables!$F$22))),0)</f>
        <v>0</v>
      </c>
      <c r="T283" s="11">
        <f>IF('respostes SINDIC'!S283=1,(IF('respostes SINDIC'!$AS283=2021,variables!$E$23,IF('respostes SINDIC'!$AS283=2022,variables!$F$23))),0)</f>
        <v>10</v>
      </c>
      <c r="U283" s="14">
        <f>IF('respostes SINDIC'!T283=1,(IF('respostes SINDIC'!$AS283=2021,variables!$E$24,IF('respostes SINDIC'!$AS283=2022,variables!$F$24))),0)</f>
        <v>25</v>
      </c>
      <c r="V283" s="8">
        <f>IF('respostes SINDIC'!U283=1,(IF('respostes SINDIC'!$AS283=2021,variables!$E$25,IF('respostes SINDIC'!$AS283=2022,variables!$F$25))),0)</f>
        <v>20</v>
      </c>
      <c r="W283" s="8">
        <f>IF('respostes SINDIC'!V283=1,(IF('respostes SINDIC'!$AS283=2021,variables!$E$26,IF('respostes SINDIC'!$AS283=2022,variables!$F$26))),0)</f>
        <v>5</v>
      </c>
      <c r="X283" s="8">
        <f>IF('respostes SINDIC'!W283=1,(IF('respostes SINDIC'!$AS283=2021,variables!$E$27,IF('respostes SINDIC'!$AS283=2022,variables!$F$27))),0)</f>
        <v>10</v>
      </c>
      <c r="Y283" s="11">
        <f>IF('respostes SINDIC'!X283=1,(IF('respostes SINDIC'!$AS283=2021,variables!$E$28,IF('respostes SINDIC'!$AS283=2022,variables!$F$28))),0)</f>
        <v>0</v>
      </c>
      <c r="Z283" s="11">
        <f>IF('respostes SINDIC'!Y283=1,(IF('respostes SINDIC'!$AS283=2021,variables!$E$29,IF('respostes SINDIC'!$AS283=2022,variables!$F$29))),0)</f>
        <v>20</v>
      </c>
      <c r="AA283" s="18">
        <f>IF('respostes SINDIC'!Z283=1,(IF('respostes SINDIC'!$AS283=2021,variables!$E$30,IF('respostes SINDIC'!$AS283=2022,variables!$F$30))),0)</f>
        <v>0</v>
      </c>
      <c r="AB283" s="18">
        <f>IF('respostes SINDIC'!AA283=1,(IF('respostes SINDIC'!$AS283=2021,variables!$E$31,IF('respostes SINDIC'!$AS283=2022,variables!$F$31))),0)</f>
        <v>25</v>
      </c>
      <c r="AC283" s="18">
        <f>IF('respostes SINDIC'!AB283=1,(IF('respostes SINDIC'!$AS283=2021,variables!$E$32,IF('respostes SINDIC'!$AS283=2022,variables!$F$32))),0)</f>
        <v>25</v>
      </c>
      <c r="AD283" s="18">
        <f>IF('respostes SINDIC'!AC283=1,(IF('respostes SINDIC'!$AS283=2021,variables!$E$33,IF('respostes SINDIC'!$AS283=2022,variables!$F$33))),0)</f>
        <v>0</v>
      </c>
      <c r="AE283" s="20">
        <f>IF('respostes SINDIC'!AD283=1,(IF('respostes SINDIC'!$AS283=2021,variables!$E$34,IF('respostes SINDIC'!$AS283=2022,variables!$F$34))),0)</f>
        <v>0</v>
      </c>
      <c r="AF283" s="20">
        <f>IF('respostes SINDIC'!AE283=1,(IF('respostes SINDIC'!$AS283=2021,variables!$E$35,IF('respostes SINDIC'!$AS283=2022,variables!$F$35))),0)</f>
        <v>0</v>
      </c>
      <c r="AG283" s="20">
        <f>IF('respostes SINDIC'!AF283=1,(IF('respostes SINDIC'!$AS283=2021,variables!$E$36,IF('respostes SINDIC'!$AS283=2022,variables!$F$36))),0)</f>
        <v>0</v>
      </c>
      <c r="AH283" s="20">
        <f>IF('respostes SINDIC'!AG283=1,(IF('respostes SINDIC'!$AS283=2021,variables!$E$37,IF('respostes SINDIC'!$AS283=2022,variables!$F$37))),0)</f>
        <v>0</v>
      </c>
      <c r="AI283" s="14">
        <f>IF('respostes SINDIC'!AH283=1,(IF('respostes SINDIC'!$AS283=2021,variables!$E$38,IF('respostes SINDIC'!$AS283=2022,variables!$F$38))),0)</f>
        <v>25</v>
      </c>
      <c r="AJ283" s="20">
        <f>IF('respostes SINDIC'!AI283=1,(IF('respostes SINDIC'!$AS283=2021,variables!$E$39,IF('respostes SINDIC'!$AS283=2022,variables!$F$39))),0)</f>
        <v>0</v>
      </c>
      <c r="AK283" s="14">
        <f>IF('respostes SINDIC'!AJ283=1,(IF('respostes SINDIC'!$AS283=2021,variables!$E$40,IF('respostes SINDIC'!$AS283=2022,variables!$F$40))),0)</f>
        <v>25</v>
      </c>
      <c r="AL283" s="8">
        <f>IF('respostes SINDIC'!AK283=0,(IF('respostes SINDIC'!$AS283=2021,variables!$E$41,IF('respostes SINDIC'!$AS283=2022,variables!$F$41))),0)</f>
        <v>20</v>
      </c>
      <c r="AM283" s="20">
        <f>IF('respostes SINDIC'!AL283=1,(IF('respostes SINDIC'!$AS283=2021,variables!$E$42,IF('respostes SINDIC'!$AS283=2022,variables!$F$42))),0)</f>
        <v>10</v>
      </c>
      <c r="AN283" s="11">
        <f>IF('respostes SINDIC'!AM283=1,(IF('respostes SINDIC'!$AS283=2021,variables!$E$43,IF('respostes SINDIC'!$AS283=2022,variables!$F$43))),0)</f>
        <v>50</v>
      </c>
      <c r="AO283" s="8">
        <f>IF('respostes SINDIC'!AN283=1,(IF('respostes SINDIC'!$AS283=2021,variables!$E$44,IF('respostes SINDIC'!$AS283=2022,variables!$F$44))),0)</f>
        <v>10</v>
      </c>
      <c r="AP283" s="8">
        <f>IF('respostes SINDIC'!AO283=1,(IF('respostes SINDIC'!$AS283=2021,variables!$E$45,IF('respostes SINDIC'!$AS283=2022,variables!$F$45))),0)</f>
        <v>20</v>
      </c>
      <c r="AQ283" s="20">
        <f>IF('respostes SINDIC'!AP283=1,(IF('respostes SINDIC'!$AS283=2021,variables!$E$46,IF('respostes SINDIC'!$AS283=2022,variables!$F$46))),0)</f>
        <v>10</v>
      </c>
      <c r="AT283">
        <v>2022</v>
      </c>
    </row>
    <row r="284" spans="1:46" x14ac:dyDescent="0.3">
      <c r="A284">
        <v>804100000</v>
      </c>
      <c r="B284" t="str">
        <f>VLOOKUP(A284,'ine i comarca'!$A$1:$H$367,6,0)</f>
        <v>Vallès Oriental</v>
      </c>
      <c r="C284" t="s">
        <v>87</v>
      </c>
      <c r="D284" t="s">
        <v>41</v>
      </c>
      <c r="E284" t="s">
        <v>42</v>
      </c>
      <c r="F284" t="s">
        <v>43</v>
      </c>
      <c r="G284" s="8">
        <f>IF('respostes SINDIC'!F284=1,(IF('respostes SINDIC'!$AS284=2021,variables!$E$10,IF('respostes SINDIC'!$AS284=2022,variables!$F$10))),0)</f>
        <v>7.5</v>
      </c>
      <c r="H284" s="8">
        <f>IF('respostes SINDIC'!G284=1,(IF('respostes SINDIC'!$AS284=2021,variables!$E$11,IF('respostes SINDIC'!$AS284=2022,variables!$F$11))),0)</f>
        <v>7.5</v>
      </c>
      <c r="I284" s="14">
        <f>IF('respostes SINDIC'!H284=1,(IF('respostes SINDIC'!$AS284=2021,variables!$E$12,IF('respostes SINDIC'!$AS284=2022,variables!$F$12))),0)</f>
        <v>25</v>
      </c>
      <c r="J284" s="11">
        <f>IF('respostes SINDIC'!I284=1,(IF('respostes SINDIC'!$AS284=2021,variables!$E$13,IF('respostes SINDIC'!$AS284=2022,variables!$F$13))),0)</f>
        <v>1</v>
      </c>
      <c r="K284" s="11">
        <f>IF('respostes SINDIC'!J284=1,(IF('respostes SINDIC'!$AS284=2021,variables!$E$14,IF('respostes SINDIC'!$AS284=2022,variables!$F$14))),0)</f>
        <v>0</v>
      </c>
      <c r="L284" s="11">
        <f>IF('respostes SINDIC'!K284=1,(IF('respostes SINDIC'!$AS284=2021,variables!$E$15,IF('respostes SINDIC'!$AS284=2022,variables!$F$15))),0)</f>
        <v>0</v>
      </c>
      <c r="M284" s="11">
        <f>IF('respostes SINDIC'!L284=1,(IF('respostes SINDIC'!$AS284=2021,variables!$E$16,IF('respostes SINDIC'!$AS284=2022,variables!$F$16))),0)</f>
        <v>0</v>
      </c>
      <c r="N284" s="11">
        <f>IF('respostes SINDIC'!M284=1,(IF('respostes SINDIC'!$AS284=2021,variables!$E$17,IF('respostes SINDIC'!$AS284=2022,variables!$F$17))),0)</f>
        <v>0</v>
      </c>
      <c r="O284" s="11">
        <f>IF('respostes SINDIC'!N284="Dintre de termini",(IF('respostes SINDIC'!$AS284=2021,variables!$E$18,IF('respostes SINDIC'!$AS284=2022,variables!$F$18))),0)</f>
        <v>0</v>
      </c>
      <c r="P284" s="16">
        <f>IF('respostes SINDIC'!O284="Null",0,(IF('respostes SINDIC'!$AS284=2021,variables!$E$20,IF('respostes SINDIC'!$AS284=2022,variables!$F$20))))</f>
        <v>25</v>
      </c>
      <c r="Q284" s="16">
        <f>IF('respostes SINDIC'!P284=1,(IF('respostes SINDIC'!$AS284=2021,variables!$E$20,IF('respostes SINDIC'!$AS284=2022,variables!$F$20))),0)</f>
        <v>25</v>
      </c>
      <c r="R284" s="16">
        <f>IF('respostes SINDIC'!Q284=1,(IF('respostes SINDIC'!$AS284=2021,variables!$E$21,IF('respostes SINDIC'!$AS284=2022,variables!$F$21))),0)</f>
        <v>0</v>
      </c>
      <c r="S284" s="16">
        <f>IF('respostes SINDIC'!R284=1,(IF('respostes SINDIC'!$AS284=2021,variables!$E$22,IF('respostes SINDIC'!$AS284=2022,variables!$F$22))),0)</f>
        <v>0</v>
      </c>
      <c r="T284" s="11">
        <f>IF('respostes SINDIC'!S284=1,(IF('respostes SINDIC'!$AS284=2021,variables!$E$23,IF('respostes SINDIC'!$AS284=2022,variables!$F$23))),0)</f>
        <v>10</v>
      </c>
      <c r="U284" s="14">
        <f>IF('respostes SINDIC'!T284=1,(IF('respostes SINDIC'!$AS284=2021,variables!$E$24,IF('respostes SINDIC'!$AS284=2022,variables!$F$24))),0)</f>
        <v>25</v>
      </c>
      <c r="V284" s="8">
        <f>IF('respostes SINDIC'!U284=1,(IF('respostes SINDIC'!$AS284=2021,variables!$E$25,IF('respostes SINDIC'!$AS284=2022,variables!$F$25))),0)</f>
        <v>20</v>
      </c>
      <c r="W284" s="8">
        <f>IF('respostes SINDIC'!V284=1,(IF('respostes SINDIC'!$AS284=2021,variables!$E$26,IF('respostes SINDIC'!$AS284=2022,variables!$F$26))),0)</f>
        <v>5</v>
      </c>
      <c r="X284" s="8">
        <f>IF('respostes SINDIC'!W284=1,(IF('respostes SINDIC'!$AS284=2021,variables!$E$27,IF('respostes SINDIC'!$AS284=2022,variables!$F$27))),0)</f>
        <v>10</v>
      </c>
      <c r="Y284" s="11">
        <f>IF('respostes SINDIC'!X284=1,(IF('respostes SINDIC'!$AS284=2021,variables!$E$28,IF('respostes SINDIC'!$AS284=2022,variables!$F$28))),0)</f>
        <v>0</v>
      </c>
      <c r="Z284" s="11">
        <f>IF('respostes SINDIC'!Y284=1,(IF('respostes SINDIC'!$AS284=2021,variables!$E$29,IF('respostes SINDIC'!$AS284=2022,variables!$F$29))),0)</f>
        <v>20</v>
      </c>
      <c r="AA284" s="18">
        <f>IF('respostes SINDIC'!Z284=1,(IF('respostes SINDIC'!$AS284=2021,variables!$E$30,IF('respostes SINDIC'!$AS284=2022,variables!$F$30))),0)</f>
        <v>0</v>
      </c>
      <c r="AB284" s="18">
        <f>IF('respostes SINDIC'!AA284=1,(IF('respostes SINDIC'!$AS284=2021,variables!$E$31,IF('respostes SINDIC'!$AS284=2022,variables!$F$31))),0)</f>
        <v>25</v>
      </c>
      <c r="AC284" s="18">
        <f>IF('respostes SINDIC'!AB284=1,(IF('respostes SINDIC'!$AS284=2021,variables!$E$32,IF('respostes SINDIC'!$AS284=2022,variables!$F$32))),0)</f>
        <v>25</v>
      </c>
      <c r="AD284" s="18">
        <f>IF('respostes SINDIC'!AC284=1,(IF('respostes SINDIC'!$AS284=2021,variables!$E$33,IF('respostes SINDIC'!$AS284=2022,variables!$F$33))),0)</f>
        <v>0</v>
      </c>
      <c r="AE284" s="20">
        <f>IF('respostes SINDIC'!AD284=1,(IF('respostes SINDIC'!$AS284=2021,variables!$E$34,IF('respostes SINDIC'!$AS284=2022,variables!$F$34))),0)</f>
        <v>0</v>
      </c>
      <c r="AF284" s="20">
        <f>IF('respostes SINDIC'!AE284=1,(IF('respostes SINDIC'!$AS284=2021,variables!$E$35,IF('respostes SINDIC'!$AS284=2022,variables!$F$35))),0)</f>
        <v>0</v>
      </c>
      <c r="AG284" s="20">
        <f>IF('respostes SINDIC'!AF284=1,(IF('respostes SINDIC'!$AS284=2021,variables!$E$36,IF('respostes SINDIC'!$AS284=2022,variables!$F$36))),0)</f>
        <v>0</v>
      </c>
      <c r="AH284" s="20">
        <f>IF('respostes SINDIC'!AG284=1,(IF('respostes SINDIC'!$AS284=2021,variables!$E$37,IF('respostes SINDIC'!$AS284=2022,variables!$F$37))),0)</f>
        <v>0</v>
      </c>
      <c r="AI284" s="14">
        <f>IF('respostes SINDIC'!AH284=1,(IF('respostes SINDIC'!$AS284=2021,variables!$E$38,IF('respostes SINDIC'!$AS284=2022,variables!$F$38))),0)</f>
        <v>25</v>
      </c>
      <c r="AJ284" s="20">
        <f>IF('respostes SINDIC'!AI284=1,(IF('respostes SINDIC'!$AS284=2021,variables!$E$39,IF('respostes SINDIC'!$AS284=2022,variables!$F$39))),0)</f>
        <v>0</v>
      </c>
      <c r="AK284" s="14">
        <f>IF('respostes SINDIC'!AJ284=1,(IF('respostes SINDIC'!$AS284=2021,variables!$E$40,IF('respostes SINDIC'!$AS284=2022,variables!$F$40))),0)</f>
        <v>25</v>
      </c>
      <c r="AL284" s="8">
        <f>IF('respostes SINDIC'!AK284=0,(IF('respostes SINDIC'!$AS284=2021,variables!$E$41,IF('respostes SINDIC'!$AS284=2022,variables!$F$41))),0)</f>
        <v>20</v>
      </c>
      <c r="AM284" s="20">
        <f>IF('respostes SINDIC'!AL284=1,(IF('respostes SINDIC'!$AS284=2021,variables!$E$42,IF('respostes SINDIC'!$AS284=2022,variables!$F$42))),0)</f>
        <v>10</v>
      </c>
      <c r="AN284" s="11">
        <f>IF('respostes SINDIC'!AM284=1,(IF('respostes SINDIC'!$AS284=2021,variables!$E$43,IF('respostes SINDIC'!$AS284=2022,variables!$F$43))),0)</f>
        <v>50</v>
      </c>
      <c r="AO284" s="8">
        <f>IF('respostes SINDIC'!AN284=1,(IF('respostes SINDIC'!$AS284=2021,variables!$E$44,IF('respostes SINDIC'!$AS284=2022,variables!$F$44))),0)</f>
        <v>10</v>
      </c>
      <c r="AP284" s="8">
        <f>IF('respostes SINDIC'!AO284=1,(IF('respostes SINDIC'!$AS284=2021,variables!$E$45,IF('respostes SINDIC'!$AS284=2022,variables!$F$45))),0)</f>
        <v>20</v>
      </c>
      <c r="AQ284" s="20">
        <f>IF('respostes SINDIC'!AP284=1,(IF('respostes SINDIC'!$AS284=2021,variables!$E$46,IF('respostes SINDIC'!$AS284=2022,variables!$F$46))),0)</f>
        <v>0</v>
      </c>
      <c r="AT284">
        <v>2022</v>
      </c>
    </row>
    <row r="285" spans="1:46" x14ac:dyDescent="0.3">
      <c r="A285">
        <v>804250006</v>
      </c>
      <c r="B285" t="str">
        <f>VLOOKUP(A285,'ine i comarca'!$A$1:$H$367,6,0)</f>
        <v>Vallès Oriental</v>
      </c>
      <c r="C285" t="s">
        <v>88</v>
      </c>
      <c r="D285" t="s">
        <v>41</v>
      </c>
      <c r="E285" t="s">
        <v>42</v>
      </c>
      <c r="F285" t="s">
        <v>48</v>
      </c>
      <c r="G285" s="8">
        <f>IF('respostes SINDIC'!F285=1,(IF('respostes SINDIC'!$AS285=2021,variables!$E$10,IF('respostes SINDIC'!$AS285=2022,variables!$F$10))),0)</f>
        <v>7.5</v>
      </c>
      <c r="H285" s="8">
        <f>IF('respostes SINDIC'!G285=1,(IF('respostes SINDIC'!$AS285=2021,variables!$E$11,IF('respostes SINDIC'!$AS285=2022,variables!$F$11))),0)</f>
        <v>0</v>
      </c>
      <c r="I285" s="14">
        <f>IF('respostes SINDIC'!H285=1,(IF('respostes SINDIC'!$AS285=2021,variables!$E$12,IF('respostes SINDIC'!$AS285=2022,variables!$F$12))),0)</f>
        <v>0</v>
      </c>
      <c r="J285" s="11">
        <f>IF('respostes SINDIC'!I285=1,(IF('respostes SINDIC'!$AS285=2021,variables!$E$13,IF('respostes SINDIC'!$AS285=2022,variables!$F$13))),0)</f>
        <v>1</v>
      </c>
      <c r="K285" s="11">
        <f>IF('respostes SINDIC'!J285=1,(IF('respostes SINDIC'!$AS285=2021,variables!$E$14,IF('respostes SINDIC'!$AS285=2022,variables!$F$14))),0)</f>
        <v>0</v>
      </c>
      <c r="L285" s="11">
        <f>IF('respostes SINDIC'!K285=1,(IF('respostes SINDIC'!$AS285=2021,variables!$E$15,IF('respostes SINDIC'!$AS285=2022,variables!$F$15))),0)</f>
        <v>0</v>
      </c>
      <c r="M285" s="11">
        <f>IF('respostes SINDIC'!L285=1,(IF('respostes SINDIC'!$AS285=2021,variables!$E$16,IF('respostes SINDIC'!$AS285=2022,variables!$F$16))),0)</f>
        <v>0</v>
      </c>
      <c r="N285" s="11">
        <f>IF('respostes SINDIC'!M285=1,(IF('respostes SINDIC'!$AS285=2021,variables!$E$17,IF('respostes SINDIC'!$AS285=2022,variables!$F$17))),0)</f>
        <v>0</v>
      </c>
      <c r="O285" s="11">
        <f>IF('respostes SINDIC'!N285="Dintre de termini",(IF('respostes SINDIC'!$AS285=2021,variables!$E$18,IF('respostes SINDIC'!$AS285=2022,variables!$F$18))),0)</f>
        <v>0</v>
      </c>
      <c r="P285" s="16">
        <f>IF('respostes SINDIC'!O285="Null",0,(IF('respostes SINDIC'!$AS285=2021,variables!$E$20,IF('respostes SINDIC'!$AS285=2022,variables!$F$20))))</f>
        <v>0</v>
      </c>
      <c r="Q285" s="16">
        <f>IF('respostes SINDIC'!P285=1,(IF('respostes SINDIC'!$AS285=2021,variables!$E$20,IF('respostes SINDIC'!$AS285=2022,variables!$F$20))),0)</f>
        <v>0</v>
      </c>
      <c r="R285" s="16">
        <f>IF('respostes SINDIC'!Q285=1,(IF('respostes SINDIC'!$AS285=2021,variables!$E$21,IF('respostes SINDIC'!$AS285=2022,variables!$F$21))),0)</f>
        <v>0</v>
      </c>
      <c r="S285" s="16">
        <f>IF('respostes SINDIC'!R285=1,(IF('respostes SINDIC'!$AS285=2021,variables!$E$22,IF('respostes SINDIC'!$AS285=2022,variables!$F$22))),0)</f>
        <v>0</v>
      </c>
      <c r="T285" s="11">
        <f>IF('respostes SINDIC'!S285=1,(IF('respostes SINDIC'!$AS285=2021,variables!$E$23,IF('respostes SINDIC'!$AS285=2022,variables!$F$23))),0)</f>
        <v>0</v>
      </c>
      <c r="U285" s="14">
        <f>IF('respostes SINDIC'!T285=1,(IF('respostes SINDIC'!$AS285=2021,variables!$E$24,IF('respostes SINDIC'!$AS285=2022,variables!$F$24))),0)</f>
        <v>0</v>
      </c>
      <c r="V285" s="8">
        <f>IF('respostes SINDIC'!U285=1,(IF('respostes SINDIC'!$AS285=2021,variables!$E$25,IF('respostes SINDIC'!$AS285=2022,variables!$F$25))),0)</f>
        <v>20</v>
      </c>
      <c r="W285" s="8">
        <f>IF('respostes SINDIC'!V285=1,(IF('respostes SINDIC'!$AS285=2021,variables!$E$26,IF('respostes SINDIC'!$AS285=2022,variables!$F$26))),0)</f>
        <v>5</v>
      </c>
      <c r="X285" s="8">
        <f>IF('respostes SINDIC'!W285=1,(IF('respostes SINDIC'!$AS285=2021,variables!$E$27,IF('respostes SINDIC'!$AS285=2022,variables!$F$27))),0)</f>
        <v>10</v>
      </c>
      <c r="Y285" s="11">
        <f>IF('respostes SINDIC'!X285=1,(IF('respostes SINDIC'!$AS285=2021,variables!$E$28,IF('respostes SINDIC'!$AS285=2022,variables!$F$28))),0)</f>
        <v>0</v>
      </c>
      <c r="Z285" s="11">
        <f>IF('respostes SINDIC'!Y285=1,(IF('respostes SINDIC'!$AS285=2021,variables!$E$29,IF('respostes SINDIC'!$AS285=2022,variables!$F$29))),0)</f>
        <v>0</v>
      </c>
      <c r="AA285" s="18">
        <f>IF('respostes SINDIC'!Z285=1,(IF('respostes SINDIC'!$AS285=2021,variables!$E$30,IF('respostes SINDIC'!$AS285=2022,variables!$F$30))),0)</f>
        <v>0</v>
      </c>
      <c r="AB285" s="18">
        <f>IF('respostes SINDIC'!AA285=1,(IF('respostes SINDIC'!$AS285=2021,variables!$E$31,IF('respostes SINDIC'!$AS285=2022,variables!$F$31))),0)</f>
        <v>0</v>
      </c>
      <c r="AC285" s="18">
        <f>IF('respostes SINDIC'!AB285=1,(IF('respostes SINDIC'!$AS285=2021,variables!$E$32,IF('respostes SINDIC'!$AS285=2022,variables!$F$32))),0)</f>
        <v>0</v>
      </c>
      <c r="AD285" s="18">
        <f>IF('respostes SINDIC'!AC285=1,(IF('respostes SINDIC'!$AS285=2021,variables!$E$33,IF('respostes SINDIC'!$AS285=2022,variables!$F$33))),0)</f>
        <v>0</v>
      </c>
      <c r="AE285" s="20">
        <f>IF('respostes SINDIC'!AD285=1,(IF('respostes SINDIC'!$AS285=2021,variables!$E$34,IF('respostes SINDIC'!$AS285=2022,variables!$F$34))),0)</f>
        <v>0</v>
      </c>
      <c r="AF285" s="20">
        <f>IF('respostes SINDIC'!AE285=1,(IF('respostes SINDIC'!$AS285=2021,variables!$E$35,IF('respostes SINDIC'!$AS285=2022,variables!$F$35))),0)</f>
        <v>0</v>
      </c>
      <c r="AG285" s="20">
        <f>IF('respostes SINDIC'!AF285=1,(IF('respostes SINDIC'!$AS285=2021,variables!$E$36,IF('respostes SINDIC'!$AS285=2022,variables!$F$36))),0)</f>
        <v>0</v>
      </c>
      <c r="AH285" s="20">
        <f>IF('respostes SINDIC'!AG285=1,(IF('respostes SINDIC'!$AS285=2021,variables!$E$37,IF('respostes SINDIC'!$AS285=2022,variables!$F$37))),0)</f>
        <v>0</v>
      </c>
      <c r="AI285" s="14">
        <f>IF('respostes SINDIC'!AH285=1,(IF('respostes SINDIC'!$AS285=2021,variables!$E$38,IF('respostes SINDIC'!$AS285=2022,variables!$F$38))),0)</f>
        <v>0</v>
      </c>
      <c r="AJ285" s="20">
        <f>IF('respostes SINDIC'!AI285=1,(IF('respostes SINDIC'!$AS285=2021,variables!$E$39,IF('respostes SINDIC'!$AS285=2022,variables!$F$39))),0)</f>
        <v>0</v>
      </c>
      <c r="AK285" s="14">
        <f>IF('respostes SINDIC'!AJ285=1,(IF('respostes SINDIC'!$AS285=2021,variables!$E$40,IF('respostes SINDIC'!$AS285=2022,variables!$F$40))),0)</f>
        <v>0</v>
      </c>
      <c r="AL285" s="8">
        <f>IF('respostes SINDIC'!AK285=0,(IF('respostes SINDIC'!$AS285=2021,variables!$E$41,IF('respostes SINDIC'!$AS285=2022,variables!$F$41))),0)</f>
        <v>0</v>
      </c>
      <c r="AM285" s="20">
        <f>IF('respostes SINDIC'!AL285=1,(IF('respostes SINDIC'!$AS285=2021,variables!$E$42,IF('respostes SINDIC'!$AS285=2022,variables!$F$42))),0)</f>
        <v>0</v>
      </c>
      <c r="AN285" s="11">
        <f>IF('respostes SINDIC'!AM285=1,(IF('respostes SINDIC'!$AS285=2021,variables!$E$43,IF('respostes SINDIC'!$AS285=2022,variables!$F$43))),0)</f>
        <v>0</v>
      </c>
      <c r="AO285" s="8">
        <f>IF('respostes SINDIC'!AN285=1,(IF('respostes SINDIC'!$AS285=2021,variables!$E$44,IF('respostes SINDIC'!$AS285=2022,variables!$F$44))),0)</f>
        <v>0</v>
      </c>
      <c r="AP285" s="8">
        <f>IF('respostes SINDIC'!AO285=1,(IF('respostes SINDIC'!$AS285=2021,variables!$E$45,IF('respostes SINDIC'!$AS285=2022,variables!$F$45))),0)</f>
        <v>0</v>
      </c>
      <c r="AQ285" s="20">
        <f>IF('respostes SINDIC'!AP285=1,(IF('respostes SINDIC'!$AS285=2021,variables!$E$46,IF('respostes SINDIC'!$AS285=2022,variables!$F$46))),0)</f>
        <v>0</v>
      </c>
      <c r="AT285">
        <v>2022</v>
      </c>
    </row>
    <row r="286" spans="1:46" x14ac:dyDescent="0.3">
      <c r="A286">
        <v>804310007</v>
      </c>
      <c r="B286" t="str">
        <f>VLOOKUP(A286,'ine i comarca'!$A$1:$H$367,6,0)</f>
        <v>Garraf</v>
      </c>
      <c r="C286" t="s">
        <v>89</v>
      </c>
      <c r="D286" t="s">
        <v>41</v>
      </c>
      <c r="E286" t="s">
        <v>42</v>
      </c>
      <c r="F286" t="s">
        <v>43</v>
      </c>
      <c r="G286" s="8">
        <f>IF('respostes SINDIC'!F286=1,(IF('respostes SINDIC'!$AS286=2021,variables!$E$10,IF('respostes SINDIC'!$AS286=2022,variables!$F$10))),0)</f>
        <v>7.5</v>
      </c>
      <c r="H286" s="8">
        <f>IF('respostes SINDIC'!G286=1,(IF('respostes SINDIC'!$AS286=2021,variables!$E$11,IF('respostes SINDIC'!$AS286=2022,variables!$F$11))),0)</f>
        <v>0</v>
      </c>
      <c r="I286" s="14">
        <f>IF('respostes SINDIC'!H286=1,(IF('respostes SINDIC'!$AS286=2021,variables!$E$12,IF('respostes SINDIC'!$AS286=2022,variables!$F$12))),0)</f>
        <v>0</v>
      </c>
      <c r="J286" s="11">
        <f>IF('respostes SINDIC'!I286=1,(IF('respostes SINDIC'!$AS286=2021,variables!$E$13,IF('respostes SINDIC'!$AS286=2022,variables!$F$13))),0)</f>
        <v>1</v>
      </c>
      <c r="K286" s="11">
        <f>IF('respostes SINDIC'!J286=1,(IF('respostes SINDIC'!$AS286=2021,variables!$E$14,IF('respostes SINDIC'!$AS286=2022,variables!$F$14))),0)</f>
        <v>0</v>
      </c>
      <c r="L286" s="11">
        <f>IF('respostes SINDIC'!K286=1,(IF('respostes SINDIC'!$AS286=2021,variables!$E$15,IF('respostes SINDIC'!$AS286=2022,variables!$F$15))),0)</f>
        <v>0</v>
      </c>
      <c r="M286" s="11">
        <f>IF('respostes SINDIC'!L286=1,(IF('respostes SINDIC'!$AS286=2021,variables!$E$16,IF('respostes SINDIC'!$AS286=2022,variables!$F$16))),0)</f>
        <v>0</v>
      </c>
      <c r="N286" s="11">
        <f>IF('respostes SINDIC'!M286=1,(IF('respostes SINDIC'!$AS286=2021,variables!$E$17,IF('respostes SINDIC'!$AS286=2022,variables!$F$17))),0)</f>
        <v>0</v>
      </c>
      <c r="O286" s="11">
        <f>IF('respostes SINDIC'!N286="Dintre de termini",(IF('respostes SINDIC'!$AS286=2021,variables!$E$18,IF('respostes SINDIC'!$AS286=2022,variables!$F$18))),0)</f>
        <v>0</v>
      </c>
      <c r="P286" s="16">
        <f>IF('respostes SINDIC'!O286="Null",0,(IF('respostes SINDIC'!$AS286=2021,variables!$E$20,IF('respostes SINDIC'!$AS286=2022,variables!$F$20))))</f>
        <v>0</v>
      </c>
      <c r="Q286" s="16">
        <f>IF('respostes SINDIC'!P286=1,(IF('respostes SINDIC'!$AS286=2021,variables!$E$20,IF('respostes SINDIC'!$AS286=2022,variables!$F$20))),0)</f>
        <v>0</v>
      </c>
      <c r="R286" s="16">
        <f>IF('respostes SINDIC'!Q286=1,(IF('respostes SINDIC'!$AS286=2021,variables!$E$21,IF('respostes SINDIC'!$AS286=2022,variables!$F$21))),0)</f>
        <v>0</v>
      </c>
      <c r="S286" s="16">
        <f>IF('respostes SINDIC'!R286=1,(IF('respostes SINDIC'!$AS286=2021,variables!$E$22,IF('respostes SINDIC'!$AS286=2022,variables!$F$22))),0)</f>
        <v>0</v>
      </c>
      <c r="T286" s="11">
        <f>IF('respostes SINDIC'!S286=1,(IF('respostes SINDIC'!$AS286=2021,variables!$E$23,IF('respostes SINDIC'!$AS286=2022,variables!$F$23))),0)</f>
        <v>0</v>
      </c>
      <c r="U286" s="14">
        <f>IF('respostes SINDIC'!T286=1,(IF('respostes SINDIC'!$AS286=2021,variables!$E$24,IF('respostes SINDIC'!$AS286=2022,variables!$F$24))),0)</f>
        <v>0</v>
      </c>
      <c r="V286" s="8">
        <f>IF('respostes SINDIC'!U286=1,(IF('respostes SINDIC'!$AS286=2021,variables!$E$25,IF('respostes SINDIC'!$AS286=2022,variables!$F$25))),0)</f>
        <v>0</v>
      </c>
      <c r="W286" s="8">
        <f>IF('respostes SINDIC'!V286=1,(IF('respostes SINDIC'!$AS286=2021,variables!$E$26,IF('respostes SINDIC'!$AS286=2022,variables!$F$26))),0)</f>
        <v>5</v>
      </c>
      <c r="X286" s="8">
        <f>IF('respostes SINDIC'!W286=1,(IF('respostes SINDIC'!$AS286=2021,variables!$E$27,IF('respostes SINDIC'!$AS286=2022,variables!$F$27))),0)</f>
        <v>10</v>
      </c>
      <c r="Y286" s="11">
        <f>IF('respostes SINDIC'!X286=1,(IF('respostes SINDIC'!$AS286=2021,variables!$E$28,IF('respostes SINDIC'!$AS286=2022,variables!$F$28))),0)</f>
        <v>0</v>
      </c>
      <c r="Z286" s="11">
        <f>IF('respostes SINDIC'!Y286=1,(IF('respostes SINDIC'!$AS286=2021,variables!$E$29,IF('respostes SINDIC'!$AS286=2022,variables!$F$29))),0)</f>
        <v>0</v>
      </c>
      <c r="AA286" s="18">
        <f>IF('respostes SINDIC'!Z286=1,(IF('respostes SINDIC'!$AS286=2021,variables!$E$30,IF('respostes SINDIC'!$AS286=2022,variables!$F$30))),0)</f>
        <v>0</v>
      </c>
      <c r="AB286" s="18">
        <f>IF('respostes SINDIC'!AA286=1,(IF('respostes SINDIC'!$AS286=2021,variables!$E$31,IF('respostes SINDIC'!$AS286=2022,variables!$F$31))),0)</f>
        <v>0</v>
      </c>
      <c r="AC286" s="18">
        <f>IF('respostes SINDIC'!AB286=1,(IF('respostes SINDIC'!$AS286=2021,variables!$E$32,IF('respostes SINDIC'!$AS286=2022,variables!$F$32))),0)</f>
        <v>0</v>
      </c>
      <c r="AD286" s="18">
        <f>IF('respostes SINDIC'!AC286=1,(IF('respostes SINDIC'!$AS286=2021,variables!$E$33,IF('respostes SINDIC'!$AS286=2022,variables!$F$33))),0)</f>
        <v>0</v>
      </c>
      <c r="AE286" s="20">
        <f>IF('respostes SINDIC'!AD286=1,(IF('respostes SINDIC'!$AS286=2021,variables!$E$34,IF('respostes SINDIC'!$AS286=2022,variables!$F$34))),0)</f>
        <v>0</v>
      </c>
      <c r="AF286" s="20">
        <f>IF('respostes SINDIC'!AE286=1,(IF('respostes SINDIC'!$AS286=2021,variables!$E$35,IF('respostes SINDIC'!$AS286=2022,variables!$F$35))),0)</f>
        <v>0</v>
      </c>
      <c r="AG286" s="20">
        <f>IF('respostes SINDIC'!AF286=1,(IF('respostes SINDIC'!$AS286=2021,variables!$E$36,IF('respostes SINDIC'!$AS286=2022,variables!$F$36))),0)</f>
        <v>0</v>
      </c>
      <c r="AH286" s="20">
        <f>IF('respostes SINDIC'!AG286=1,(IF('respostes SINDIC'!$AS286=2021,variables!$E$37,IF('respostes SINDIC'!$AS286=2022,variables!$F$37))),0)</f>
        <v>0</v>
      </c>
      <c r="AI286" s="14">
        <f>IF('respostes SINDIC'!AH286=1,(IF('respostes SINDIC'!$AS286=2021,variables!$E$38,IF('respostes SINDIC'!$AS286=2022,variables!$F$38))),0)</f>
        <v>0</v>
      </c>
      <c r="AJ286" s="20">
        <f>IF('respostes SINDIC'!AI286=1,(IF('respostes SINDIC'!$AS286=2021,variables!$E$39,IF('respostes SINDIC'!$AS286=2022,variables!$F$39))),0)</f>
        <v>0</v>
      </c>
      <c r="AK286" s="14">
        <f>IF('respostes SINDIC'!AJ286=1,(IF('respostes SINDIC'!$AS286=2021,variables!$E$40,IF('respostes SINDIC'!$AS286=2022,variables!$F$40))),0)</f>
        <v>0</v>
      </c>
      <c r="AL286" s="8">
        <f>IF('respostes SINDIC'!AK286=0,(IF('respostes SINDIC'!$AS286=2021,variables!$E$41,IF('respostes SINDIC'!$AS286=2022,variables!$F$41))),0)</f>
        <v>0</v>
      </c>
      <c r="AM286" s="20">
        <f>IF('respostes SINDIC'!AL286=1,(IF('respostes SINDIC'!$AS286=2021,variables!$E$42,IF('respostes SINDIC'!$AS286=2022,variables!$F$42))),0)</f>
        <v>0</v>
      </c>
      <c r="AN286" s="11">
        <f>IF('respostes SINDIC'!AM286=1,(IF('respostes SINDIC'!$AS286=2021,variables!$E$43,IF('respostes SINDIC'!$AS286=2022,variables!$F$43))),0)</f>
        <v>0</v>
      </c>
      <c r="AO286" s="8">
        <f>IF('respostes SINDIC'!AN286=1,(IF('respostes SINDIC'!$AS286=2021,variables!$E$44,IF('respostes SINDIC'!$AS286=2022,variables!$F$44))),0)</f>
        <v>0</v>
      </c>
      <c r="AP286" s="8">
        <f>IF('respostes SINDIC'!AO286=1,(IF('respostes SINDIC'!$AS286=2021,variables!$E$45,IF('respostes SINDIC'!$AS286=2022,variables!$F$45))),0)</f>
        <v>0</v>
      </c>
      <c r="AQ286" s="20">
        <f>IF('respostes SINDIC'!AP286=1,(IF('respostes SINDIC'!$AS286=2021,variables!$E$46,IF('respostes SINDIC'!$AS286=2022,variables!$F$46))),0)</f>
        <v>0</v>
      </c>
      <c r="AT286">
        <v>2022</v>
      </c>
    </row>
    <row r="287" spans="1:46" x14ac:dyDescent="0.3">
      <c r="A287">
        <v>804460009</v>
      </c>
      <c r="B287" t="str">
        <f>VLOOKUP(A287,'ine i comarca'!$A$1:$H$367,6,0)</f>
        <v>Anoia</v>
      </c>
      <c r="C287" t="s">
        <v>90</v>
      </c>
      <c r="D287" t="s">
        <v>41</v>
      </c>
      <c r="E287" t="s">
        <v>42</v>
      </c>
      <c r="F287" t="s">
        <v>43</v>
      </c>
      <c r="G287" s="8">
        <f>IF('respostes SINDIC'!F287=1,(IF('respostes SINDIC'!$AS287=2021,variables!$E$10,IF('respostes SINDIC'!$AS287=2022,variables!$F$10))),0)</f>
        <v>7.5</v>
      </c>
      <c r="H287" s="8">
        <f>IF('respostes SINDIC'!G287=1,(IF('respostes SINDIC'!$AS287=2021,variables!$E$11,IF('respostes SINDIC'!$AS287=2022,variables!$F$11))),0)</f>
        <v>7.5</v>
      </c>
      <c r="I287" s="14">
        <f>IF('respostes SINDIC'!H287=1,(IF('respostes SINDIC'!$AS287=2021,variables!$E$12,IF('respostes SINDIC'!$AS287=2022,variables!$F$12))),0)</f>
        <v>25</v>
      </c>
      <c r="J287" s="11">
        <f>IF('respostes SINDIC'!I287=1,(IF('respostes SINDIC'!$AS287=2021,variables!$E$13,IF('respostes SINDIC'!$AS287=2022,variables!$F$13))),0)</f>
        <v>1</v>
      </c>
      <c r="K287" s="11">
        <f>IF('respostes SINDIC'!J287=1,(IF('respostes SINDIC'!$AS287=2021,variables!$E$14,IF('respostes SINDIC'!$AS287=2022,variables!$F$14))),0)</f>
        <v>0</v>
      </c>
      <c r="L287" s="11">
        <f>IF('respostes SINDIC'!K287=1,(IF('respostes SINDIC'!$AS287=2021,variables!$E$15,IF('respostes SINDIC'!$AS287=2022,variables!$F$15))),0)</f>
        <v>0</v>
      </c>
      <c r="M287" s="11">
        <f>IF('respostes SINDIC'!L287=1,(IF('respostes SINDIC'!$AS287=2021,variables!$E$16,IF('respostes SINDIC'!$AS287=2022,variables!$F$16))),0)</f>
        <v>0</v>
      </c>
      <c r="N287" s="11">
        <f>IF('respostes SINDIC'!M287=1,(IF('respostes SINDIC'!$AS287=2021,variables!$E$17,IF('respostes SINDIC'!$AS287=2022,variables!$F$17))),0)</f>
        <v>0</v>
      </c>
      <c r="O287" s="11">
        <f>IF('respostes SINDIC'!N287="Dintre de termini",(IF('respostes SINDIC'!$AS287=2021,variables!$E$18,IF('respostes SINDIC'!$AS287=2022,variables!$F$18))),0)</f>
        <v>0</v>
      </c>
      <c r="P287" s="16">
        <f>IF('respostes SINDIC'!O287="Null",0,(IF('respostes SINDIC'!$AS287=2021,variables!$E$20,IF('respostes SINDIC'!$AS287=2022,variables!$F$20))))</f>
        <v>25</v>
      </c>
      <c r="Q287" s="16">
        <f>IF('respostes SINDIC'!P287=1,(IF('respostes SINDIC'!$AS287=2021,variables!$E$20,IF('respostes SINDIC'!$AS287=2022,variables!$F$20))),0)</f>
        <v>25</v>
      </c>
      <c r="R287" s="16">
        <f>IF('respostes SINDIC'!Q287=1,(IF('respostes SINDIC'!$AS287=2021,variables!$E$21,IF('respostes SINDIC'!$AS287=2022,variables!$F$21))),0)</f>
        <v>0</v>
      </c>
      <c r="S287" s="16">
        <f>IF('respostes SINDIC'!R287=1,(IF('respostes SINDIC'!$AS287=2021,variables!$E$22,IF('respostes SINDIC'!$AS287=2022,variables!$F$22))),0)</f>
        <v>0</v>
      </c>
      <c r="T287" s="11">
        <f>IF('respostes SINDIC'!S287=1,(IF('respostes SINDIC'!$AS287=2021,variables!$E$23,IF('respostes SINDIC'!$AS287=2022,variables!$F$23))),0)</f>
        <v>10</v>
      </c>
      <c r="U287" s="14">
        <f>IF('respostes SINDIC'!T287=1,(IF('respostes SINDIC'!$AS287=2021,variables!$E$24,IF('respostes SINDIC'!$AS287=2022,variables!$F$24))),0)</f>
        <v>25</v>
      </c>
      <c r="V287" s="8">
        <f>IF('respostes SINDIC'!U287=1,(IF('respostes SINDIC'!$AS287=2021,variables!$E$25,IF('respostes SINDIC'!$AS287=2022,variables!$F$25))),0)</f>
        <v>20</v>
      </c>
      <c r="W287" s="8">
        <f>IF('respostes SINDIC'!V287=1,(IF('respostes SINDIC'!$AS287=2021,variables!$E$26,IF('respostes SINDIC'!$AS287=2022,variables!$F$26))),0)</f>
        <v>5</v>
      </c>
      <c r="X287" s="8">
        <f>IF('respostes SINDIC'!W287=1,(IF('respostes SINDIC'!$AS287=2021,variables!$E$27,IF('respostes SINDIC'!$AS287=2022,variables!$F$27))),0)</f>
        <v>10</v>
      </c>
      <c r="Y287" s="11">
        <f>IF('respostes SINDIC'!X287=1,(IF('respostes SINDIC'!$AS287=2021,variables!$E$28,IF('respostes SINDIC'!$AS287=2022,variables!$F$28))),0)</f>
        <v>0</v>
      </c>
      <c r="Z287" s="11">
        <f>IF('respostes SINDIC'!Y287=1,(IF('respostes SINDIC'!$AS287=2021,variables!$E$29,IF('respostes SINDIC'!$AS287=2022,variables!$F$29))),0)</f>
        <v>20</v>
      </c>
      <c r="AA287" s="18">
        <f>IF('respostes SINDIC'!Z287=1,(IF('respostes SINDIC'!$AS287=2021,variables!$E$30,IF('respostes SINDIC'!$AS287=2022,variables!$F$30))),0)</f>
        <v>25</v>
      </c>
      <c r="AB287" s="18">
        <f>IF('respostes SINDIC'!AA287=1,(IF('respostes SINDIC'!$AS287=2021,variables!$E$31,IF('respostes SINDIC'!$AS287=2022,variables!$F$31))),0)</f>
        <v>0</v>
      </c>
      <c r="AC287" s="18">
        <f>IF('respostes SINDIC'!AB287=1,(IF('respostes SINDIC'!$AS287=2021,variables!$E$32,IF('respostes SINDIC'!$AS287=2022,variables!$F$32))),0)</f>
        <v>25</v>
      </c>
      <c r="AD287" s="18">
        <f>IF('respostes SINDIC'!AC287=1,(IF('respostes SINDIC'!$AS287=2021,variables!$E$33,IF('respostes SINDIC'!$AS287=2022,variables!$F$33))),0)</f>
        <v>0</v>
      </c>
      <c r="AE287" s="20">
        <f>IF('respostes SINDIC'!AD287=1,(IF('respostes SINDIC'!$AS287=2021,variables!$E$34,IF('respostes SINDIC'!$AS287=2022,variables!$F$34))),0)</f>
        <v>0</v>
      </c>
      <c r="AF287" s="20">
        <f>IF('respostes SINDIC'!AE287=1,(IF('respostes SINDIC'!$AS287=2021,variables!$E$35,IF('respostes SINDIC'!$AS287=2022,variables!$F$35))),0)</f>
        <v>0</v>
      </c>
      <c r="AG287" s="20">
        <f>IF('respostes SINDIC'!AF287=1,(IF('respostes SINDIC'!$AS287=2021,variables!$E$36,IF('respostes SINDIC'!$AS287=2022,variables!$F$36))),0)</f>
        <v>0</v>
      </c>
      <c r="AH287" s="20">
        <f>IF('respostes SINDIC'!AG287=1,(IF('respostes SINDIC'!$AS287=2021,variables!$E$37,IF('respostes SINDIC'!$AS287=2022,variables!$F$37))),0)</f>
        <v>0</v>
      </c>
      <c r="AI287" s="14">
        <f>IF('respostes SINDIC'!AH287=1,(IF('respostes SINDIC'!$AS287=2021,variables!$E$38,IF('respostes SINDIC'!$AS287=2022,variables!$F$38))),0)</f>
        <v>25</v>
      </c>
      <c r="AJ287" s="20">
        <f>IF('respostes SINDIC'!AI287=1,(IF('respostes SINDIC'!$AS287=2021,variables!$E$39,IF('respostes SINDIC'!$AS287=2022,variables!$F$39))),0)</f>
        <v>20</v>
      </c>
      <c r="AK287" s="14">
        <f>IF('respostes SINDIC'!AJ287=1,(IF('respostes SINDIC'!$AS287=2021,variables!$E$40,IF('respostes SINDIC'!$AS287=2022,variables!$F$40))),0)</f>
        <v>25</v>
      </c>
      <c r="AL287" s="8">
        <f>IF('respostes SINDIC'!AK287=0,(IF('respostes SINDIC'!$AS287=2021,variables!$E$41,IF('respostes SINDIC'!$AS287=2022,variables!$F$41))),0)</f>
        <v>20</v>
      </c>
      <c r="AM287" s="20">
        <f>IF('respostes SINDIC'!AL287=1,(IF('respostes SINDIC'!$AS287=2021,variables!$E$42,IF('respostes SINDIC'!$AS287=2022,variables!$F$42))),0)</f>
        <v>10</v>
      </c>
      <c r="AN287" s="11">
        <f>IF('respostes SINDIC'!AM287=1,(IF('respostes SINDIC'!$AS287=2021,variables!$E$43,IF('respostes SINDIC'!$AS287=2022,variables!$F$43))),0)</f>
        <v>50</v>
      </c>
      <c r="AO287" s="8">
        <f>IF('respostes SINDIC'!AN287=1,(IF('respostes SINDIC'!$AS287=2021,variables!$E$44,IF('respostes SINDIC'!$AS287=2022,variables!$F$44))),0)</f>
        <v>10</v>
      </c>
      <c r="AP287" s="8">
        <f>IF('respostes SINDIC'!AO287=1,(IF('respostes SINDIC'!$AS287=2021,variables!$E$45,IF('respostes SINDIC'!$AS287=2022,variables!$F$45))),0)</f>
        <v>20</v>
      </c>
      <c r="AQ287" s="20">
        <f>IF('respostes SINDIC'!AP287=1,(IF('respostes SINDIC'!$AS287=2021,variables!$E$46,IF('respostes SINDIC'!$AS287=2022,variables!$F$46))),0)</f>
        <v>10</v>
      </c>
      <c r="AT287">
        <v>2022</v>
      </c>
    </row>
    <row r="288" spans="1:46" x14ac:dyDescent="0.3">
      <c r="A288">
        <v>804620002</v>
      </c>
      <c r="B288" t="str">
        <f>VLOOKUP(A288,'ine i comarca'!$A$1:$H$367,6,0)</f>
        <v>Vallès Oriental</v>
      </c>
      <c r="C288" t="s">
        <v>91</v>
      </c>
      <c r="D288" t="s">
        <v>41</v>
      </c>
      <c r="E288" t="s">
        <v>42</v>
      </c>
      <c r="F288" t="s">
        <v>43</v>
      </c>
      <c r="G288" s="8">
        <f>IF('respostes SINDIC'!F288=1,(IF('respostes SINDIC'!$AS288=2021,variables!$E$10,IF('respostes SINDIC'!$AS288=2022,variables!$F$10))),0)</f>
        <v>0</v>
      </c>
      <c r="H288" s="8">
        <f>IF('respostes SINDIC'!G288=1,(IF('respostes SINDIC'!$AS288=2021,variables!$E$11,IF('respostes SINDIC'!$AS288=2022,variables!$F$11))),0)</f>
        <v>0</v>
      </c>
      <c r="I288" s="14">
        <f>IF('respostes SINDIC'!H288=1,(IF('respostes SINDIC'!$AS288=2021,variables!$E$12,IF('respostes SINDIC'!$AS288=2022,variables!$F$12))),0)</f>
        <v>25</v>
      </c>
      <c r="J288" s="11">
        <f>IF('respostes SINDIC'!I288=1,(IF('respostes SINDIC'!$AS288=2021,variables!$E$13,IF('respostes SINDIC'!$AS288=2022,variables!$F$13))),0)</f>
        <v>1</v>
      </c>
      <c r="K288" s="11">
        <f>IF('respostes SINDIC'!J288=1,(IF('respostes SINDIC'!$AS288=2021,variables!$E$14,IF('respostes SINDIC'!$AS288=2022,variables!$F$14))),0)</f>
        <v>0</v>
      </c>
      <c r="L288" s="11">
        <f>IF('respostes SINDIC'!K288=1,(IF('respostes SINDIC'!$AS288=2021,variables!$E$15,IF('respostes SINDIC'!$AS288=2022,variables!$F$15))),0)</f>
        <v>0</v>
      </c>
      <c r="M288" s="11">
        <f>IF('respostes SINDIC'!L288=1,(IF('respostes SINDIC'!$AS288=2021,variables!$E$16,IF('respostes SINDIC'!$AS288=2022,variables!$F$16))),0)</f>
        <v>0</v>
      </c>
      <c r="N288" s="11">
        <f>IF('respostes SINDIC'!M288=1,(IF('respostes SINDIC'!$AS288=2021,variables!$E$17,IF('respostes SINDIC'!$AS288=2022,variables!$F$17))),0)</f>
        <v>0</v>
      </c>
      <c r="O288" s="11">
        <f>IF('respostes SINDIC'!N288="Dintre de termini",(IF('respostes SINDIC'!$AS288=2021,variables!$E$18,IF('respostes SINDIC'!$AS288=2022,variables!$F$18))),0)</f>
        <v>0</v>
      </c>
      <c r="P288" s="16">
        <f>IF('respostes SINDIC'!O288="Null",0,(IF('respostes SINDIC'!$AS288=2021,variables!$E$20,IF('respostes SINDIC'!$AS288=2022,variables!$F$20))))</f>
        <v>0</v>
      </c>
      <c r="Q288" s="16">
        <f>IF('respostes SINDIC'!P288=1,(IF('respostes SINDIC'!$AS288=2021,variables!$E$20,IF('respostes SINDIC'!$AS288=2022,variables!$F$20))),0)</f>
        <v>0</v>
      </c>
      <c r="R288" s="16">
        <f>IF('respostes SINDIC'!Q288=1,(IF('respostes SINDIC'!$AS288=2021,variables!$E$21,IF('respostes SINDIC'!$AS288=2022,variables!$F$21))),0)</f>
        <v>0</v>
      </c>
      <c r="S288" s="16">
        <f>IF('respostes SINDIC'!R288=1,(IF('respostes SINDIC'!$AS288=2021,variables!$E$22,IF('respostes SINDIC'!$AS288=2022,variables!$F$22))),0)</f>
        <v>0</v>
      </c>
      <c r="T288" s="11">
        <f>IF('respostes SINDIC'!S288=1,(IF('respostes SINDIC'!$AS288=2021,variables!$E$23,IF('respostes SINDIC'!$AS288=2022,variables!$F$23))),0)</f>
        <v>0</v>
      </c>
      <c r="U288" s="14">
        <f>IF('respostes SINDIC'!T288=1,(IF('respostes SINDIC'!$AS288=2021,variables!$E$24,IF('respostes SINDIC'!$AS288=2022,variables!$F$24))),0)</f>
        <v>0</v>
      </c>
      <c r="V288" s="8">
        <f>IF('respostes SINDIC'!U288=1,(IF('respostes SINDIC'!$AS288=2021,variables!$E$25,IF('respostes SINDIC'!$AS288=2022,variables!$F$25))),0)</f>
        <v>0</v>
      </c>
      <c r="W288" s="8">
        <f>IF('respostes SINDIC'!V288=1,(IF('respostes SINDIC'!$AS288=2021,variables!$E$26,IF('respostes SINDIC'!$AS288=2022,variables!$F$26))),0)</f>
        <v>5</v>
      </c>
      <c r="X288" s="8">
        <f>IF('respostes SINDIC'!W288=1,(IF('respostes SINDIC'!$AS288=2021,variables!$E$27,IF('respostes SINDIC'!$AS288=2022,variables!$F$27))),0)</f>
        <v>10</v>
      </c>
      <c r="Y288" s="11">
        <f>IF('respostes SINDIC'!X288=1,(IF('respostes SINDIC'!$AS288=2021,variables!$E$28,IF('respostes SINDIC'!$AS288=2022,variables!$F$28))),0)</f>
        <v>0</v>
      </c>
      <c r="Z288" s="11">
        <f>IF('respostes SINDIC'!Y288=1,(IF('respostes SINDIC'!$AS288=2021,variables!$E$29,IF('respostes SINDIC'!$AS288=2022,variables!$F$29))),0)</f>
        <v>0</v>
      </c>
      <c r="AA288" s="18">
        <f>IF('respostes SINDIC'!Z288=1,(IF('respostes SINDIC'!$AS288=2021,variables!$E$30,IF('respostes SINDIC'!$AS288=2022,variables!$F$30))),0)</f>
        <v>0</v>
      </c>
      <c r="AB288" s="18">
        <f>IF('respostes SINDIC'!AA288=1,(IF('respostes SINDIC'!$AS288=2021,variables!$E$31,IF('respostes SINDIC'!$AS288=2022,variables!$F$31))),0)</f>
        <v>0</v>
      </c>
      <c r="AC288" s="18">
        <f>IF('respostes SINDIC'!AB288=1,(IF('respostes SINDIC'!$AS288=2021,variables!$E$32,IF('respostes SINDIC'!$AS288=2022,variables!$F$32))),0)</f>
        <v>0</v>
      </c>
      <c r="AD288" s="18">
        <f>IF('respostes SINDIC'!AC288=1,(IF('respostes SINDIC'!$AS288=2021,variables!$E$33,IF('respostes SINDIC'!$AS288=2022,variables!$F$33))),0)</f>
        <v>0</v>
      </c>
      <c r="AE288" s="20">
        <f>IF('respostes SINDIC'!AD288=1,(IF('respostes SINDIC'!$AS288=2021,variables!$E$34,IF('respostes SINDIC'!$AS288=2022,variables!$F$34))),0)</f>
        <v>0</v>
      </c>
      <c r="AF288" s="20">
        <f>IF('respostes SINDIC'!AE288=1,(IF('respostes SINDIC'!$AS288=2021,variables!$E$35,IF('respostes SINDIC'!$AS288=2022,variables!$F$35))),0)</f>
        <v>0</v>
      </c>
      <c r="AG288" s="20">
        <f>IF('respostes SINDIC'!AF288=1,(IF('respostes SINDIC'!$AS288=2021,variables!$E$36,IF('respostes SINDIC'!$AS288=2022,variables!$F$36))),0)</f>
        <v>0</v>
      </c>
      <c r="AH288" s="20">
        <f>IF('respostes SINDIC'!AG288=1,(IF('respostes SINDIC'!$AS288=2021,variables!$E$37,IF('respostes SINDIC'!$AS288=2022,variables!$F$37))),0)</f>
        <v>10</v>
      </c>
      <c r="AI288" s="14">
        <f>IF('respostes SINDIC'!AH288=1,(IF('respostes SINDIC'!$AS288=2021,variables!$E$38,IF('respostes SINDIC'!$AS288=2022,variables!$F$38))),0)</f>
        <v>0</v>
      </c>
      <c r="AJ288" s="20">
        <f>IF('respostes SINDIC'!AI288=1,(IF('respostes SINDIC'!$AS288=2021,variables!$E$39,IF('respostes SINDIC'!$AS288=2022,variables!$F$39))),0)</f>
        <v>0</v>
      </c>
      <c r="AK288" s="14">
        <f>IF('respostes SINDIC'!AJ288=1,(IF('respostes SINDIC'!$AS288=2021,variables!$E$40,IF('respostes SINDIC'!$AS288=2022,variables!$F$40))),0)</f>
        <v>0</v>
      </c>
      <c r="AL288" s="8">
        <f>IF('respostes SINDIC'!AK288=0,(IF('respostes SINDIC'!$AS288=2021,variables!$E$41,IF('respostes SINDIC'!$AS288=2022,variables!$F$41))),0)</f>
        <v>20</v>
      </c>
      <c r="AM288" s="20">
        <f>IF('respostes SINDIC'!AL288=1,(IF('respostes SINDIC'!$AS288=2021,variables!$E$42,IF('respostes SINDIC'!$AS288=2022,variables!$F$42))),0)</f>
        <v>0</v>
      </c>
      <c r="AN288" s="11">
        <f>IF('respostes SINDIC'!AM288=1,(IF('respostes SINDIC'!$AS288=2021,variables!$E$43,IF('respostes SINDIC'!$AS288=2022,variables!$F$43))),0)</f>
        <v>0</v>
      </c>
      <c r="AO288" s="8">
        <f>IF('respostes SINDIC'!AN288=1,(IF('respostes SINDIC'!$AS288=2021,variables!$E$44,IF('respostes SINDIC'!$AS288=2022,variables!$F$44))),0)</f>
        <v>10</v>
      </c>
      <c r="AP288" s="8">
        <f>IF('respostes SINDIC'!AO288=1,(IF('respostes SINDIC'!$AS288=2021,variables!$E$45,IF('respostes SINDIC'!$AS288=2022,variables!$F$45))),0)</f>
        <v>20</v>
      </c>
      <c r="AQ288" s="20">
        <f>IF('respostes SINDIC'!AP288=1,(IF('respostes SINDIC'!$AS288=2021,variables!$E$46,IF('respostes SINDIC'!$AS288=2022,variables!$F$46))),0)</f>
        <v>0</v>
      </c>
      <c r="AT288">
        <v>2022</v>
      </c>
    </row>
    <row r="289" spans="1:46" x14ac:dyDescent="0.3">
      <c r="A289">
        <v>804780001</v>
      </c>
      <c r="B289" t="str">
        <f>VLOOKUP(A289,'ine i comarca'!$A$1:$H$367,6,0)</f>
        <v>Bages</v>
      </c>
      <c r="C289" t="s">
        <v>92</v>
      </c>
      <c r="D289" t="s">
        <v>41</v>
      </c>
      <c r="E289" t="s">
        <v>42</v>
      </c>
      <c r="F289" t="s">
        <v>48</v>
      </c>
      <c r="G289" s="8">
        <f>IF('respostes SINDIC'!F289=1,(IF('respostes SINDIC'!$AS289=2021,variables!$E$10,IF('respostes SINDIC'!$AS289=2022,variables!$F$10))),0)</f>
        <v>7.5</v>
      </c>
      <c r="H289" s="8">
        <f>IF('respostes SINDIC'!G289=1,(IF('respostes SINDIC'!$AS289=2021,variables!$E$11,IF('respostes SINDIC'!$AS289=2022,variables!$F$11))),0)</f>
        <v>7.5</v>
      </c>
      <c r="I289" s="14">
        <f>IF('respostes SINDIC'!H289=1,(IF('respostes SINDIC'!$AS289=2021,variables!$E$12,IF('respostes SINDIC'!$AS289=2022,variables!$F$12))),0)</f>
        <v>25</v>
      </c>
      <c r="J289" s="11">
        <f>IF('respostes SINDIC'!I289=1,(IF('respostes SINDIC'!$AS289=2021,variables!$E$13,IF('respostes SINDIC'!$AS289=2022,variables!$F$13))),0)</f>
        <v>1</v>
      </c>
      <c r="K289" s="11">
        <f>IF('respostes SINDIC'!J289=1,(IF('respostes SINDIC'!$AS289=2021,variables!$E$14,IF('respostes SINDIC'!$AS289=2022,variables!$F$14))),0)</f>
        <v>0</v>
      </c>
      <c r="L289" s="11">
        <f>IF('respostes SINDIC'!K289=1,(IF('respostes SINDIC'!$AS289=2021,variables!$E$15,IF('respostes SINDIC'!$AS289=2022,variables!$F$15))),0)</f>
        <v>0</v>
      </c>
      <c r="M289" s="11">
        <f>IF('respostes SINDIC'!L289=1,(IF('respostes SINDIC'!$AS289=2021,variables!$E$16,IF('respostes SINDIC'!$AS289=2022,variables!$F$16))),0)</f>
        <v>0</v>
      </c>
      <c r="N289" s="11">
        <f>IF('respostes SINDIC'!M289=1,(IF('respostes SINDIC'!$AS289=2021,variables!$E$17,IF('respostes SINDIC'!$AS289=2022,variables!$F$17))),0)</f>
        <v>0</v>
      </c>
      <c r="O289" s="11">
        <f>IF('respostes SINDIC'!N289="Dintre de termini",(IF('respostes SINDIC'!$AS289=2021,variables!$E$18,IF('respostes SINDIC'!$AS289=2022,variables!$F$18))),0)</f>
        <v>10</v>
      </c>
      <c r="P289" s="16">
        <f>IF('respostes SINDIC'!O289="Null",0,(IF('respostes SINDIC'!$AS289=2021,variables!$E$20,IF('respostes SINDIC'!$AS289=2022,variables!$F$20))))</f>
        <v>25</v>
      </c>
      <c r="Q289" s="16">
        <f>IF('respostes SINDIC'!P289=1,(IF('respostes SINDIC'!$AS289=2021,variables!$E$20,IF('respostes SINDIC'!$AS289=2022,variables!$F$20))),0)</f>
        <v>25</v>
      </c>
      <c r="R289" s="16">
        <f>IF('respostes SINDIC'!Q289=1,(IF('respostes SINDIC'!$AS289=2021,variables!$E$21,IF('respostes SINDIC'!$AS289=2022,variables!$F$21))),0)</f>
        <v>0</v>
      </c>
      <c r="S289" s="16">
        <f>IF('respostes SINDIC'!R289=1,(IF('respostes SINDIC'!$AS289=2021,variables!$E$22,IF('respostes SINDIC'!$AS289=2022,variables!$F$22))),0)</f>
        <v>0</v>
      </c>
      <c r="T289" s="11">
        <f>IF('respostes SINDIC'!S289=1,(IF('respostes SINDIC'!$AS289=2021,variables!$E$23,IF('respostes SINDIC'!$AS289=2022,variables!$F$23))),0)</f>
        <v>10</v>
      </c>
      <c r="U289" s="14">
        <f>IF('respostes SINDIC'!T289=1,(IF('respostes SINDIC'!$AS289=2021,variables!$E$24,IF('respostes SINDIC'!$AS289=2022,variables!$F$24))),0)</f>
        <v>25</v>
      </c>
      <c r="V289" s="8">
        <f>IF('respostes SINDIC'!U289=1,(IF('respostes SINDIC'!$AS289=2021,variables!$E$25,IF('respostes SINDIC'!$AS289=2022,variables!$F$25))),0)</f>
        <v>20</v>
      </c>
      <c r="W289" s="8">
        <f>IF('respostes SINDIC'!V289=1,(IF('respostes SINDIC'!$AS289=2021,variables!$E$26,IF('respostes SINDIC'!$AS289=2022,variables!$F$26))),0)</f>
        <v>5</v>
      </c>
      <c r="X289" s="8">
        <f>IF('respostes SINDIC'!W289=1,(IF('respostes SINDIC'!$AS289=2021,variables!$E$27,IF('respostes SINDIC'!$AS289=2022,variables!$F$27))),0)</f>
        <v>10</v>
      </c>
      <c r="Y289" s="11">
        <f>IF('respostes SINDIC'!X289=1,(IF('respostes SINDIC'!$AS289=2021,variables!$E$28,IF('respostes SINDIC'!$AS289=2022,variables!$F$28))),0)</f>
        <v>0</v>
      </c>
      <c r="Z289" s="11">
        <f>IF('respostes SINDIC'!Y289=1,(IF('respostes SINDIC'!$AS289=2021,variables!$E$29,IF('respostes SINDIC'!$AS289=2022,variables!$F$29))),0)</f>
        <v>20</v>
      </c>
      <c r="AA289" s="18">
        <f>IF('respostes SINDIC'!Z289=1,(IF('respostes SINDIC'!$AS289=2021,variables!$E$30,IF('respostes SINDIC'!$AS289=2022,variables!$F$30))),0)</f>
        <v>0</v>
      </c>
      <c r="AB289" s="18">
        <f>IF('respostes SINDIC'!AA289=1,(IF('respostes SINDIC'!$AS289=2021,variables!$E$31,IF('respostes SINDIC'!$AS289=2022,variables!$F$31))),0)</f>
        <v>25</v>
      </c>
      <c r="AC289" s="18">
        <f>IF('respostes SINDIC'!AB289=1,(IF('respostes SINDIC'!$AS289=2021,variables!$E$32,IF('respostes SINDIC'!$AS289=2022,variables!$F$32))),0)</f>
        <v>25</v>
      </c>
      <c r="AD289" s="18">
        <f>IF('respostes SINDIC'!AC289=1,(IF('respostes SINDIC'!$AS289=2021,variables!$E$33,IF('respostes SINDIC'!$AS289=2022,variables!$F$33))),0)</f>
        <v>0</v>
      </c>
      <c r="AE289" s="20">
        <f>IF('respostes SINDIC'!AD289=1,(IF('respostes SINDIC'!$AS289=2021,variables!$E$34,IF('respostes SINDIC'!$AS289=2022,variables!$F$34))),0)</f>
        <v>0</v>
      </c>
      <c r="AF289" s="20">
        <f>IF('respostes SINDIC'!AE289=1,(IF('respostes SINDIC'!$AS289=2021,variables!$E$35,IF('respostes SINDIC'!$AS289=2022,variables!$F$35))),0)</f>
        <v>0</v>
      </c>
      <c r="AG289" s="20">
        <f>IF('respostes SINDIC'!AF289=1,(IF('respostes SINDIC'!$AS289=2021,variables!$E$36,IF('respostes SINDIC'!$AS289=2022,variables!$F$36))),0)</f>
        <v>0</v>
      </c>
      <c r="AH289" s="20">
        <f>IF('respostes SINDIC'!AG289=1,(IF('respostes SINDIC'!$AS289=2021,variables!$E$37,IF('respostes SINDIC'!$AS289=2022,variables!$F$37))),0)</f>
        <v>10</v>
      </c>
      <c r="AI289" s="14">
        <f>IF('respostes SINDIC'!AH289=1,(IF('respostes SINDIC'!$AS289=2021,variables!$E$38,IF('respostes SINDIC'!$AS289=2022,variables!$F$38))),0)</f>
        <v>25</v>
      </c>
      <c r="AJ289" s="20">
        <f>IF('respostes SINDIC'!AI289=1,(IF('respostes SINDIC'!$AS289=2021,variables!$E$39,IF('respostes SINDIC'!$AS289=2022,variables!$F$39))),0)</f>
        <v>20</v>
      </c>
      <c r="AK289" s="14">
        <f>IF('respostes SINDIC'!AJ289=1,(IF('respostes SINDIC'!$AS289=2021,variables!$E$40,IF('respostes SINDIC'!$AS289=2022,variables!$F$40))),0)</f>
        <v>25</v>
      </c>
      <c r="AL289" s="8">
        <f>IF('respostes SINDIC'!AK289=0,(IF('respostes SINDIC'!$AS289=2021,variables!$E$41,IF('respostes SINDIC'!$AS289=2022,variables!$F$41))),0)</f>
        <v>20</v>
      </c>
      <c r="AM289" s="20">
        <f>IF('respostes SINDIC'!AL289=1,(IF('respostes SINDIC'!$AS289=2021,variables!$E$42,IF('respostes SINDIC'!$AS289=2022,variables!$F$42))),0)</f>
        <v>10</v>
      </c>
      <c r="AN289" s="11">
        <f>IF('respostes SINDIC'!AM289=1,(IF('respostes SINDIC'!$AS289=2021,variables!$E$43,IF('respostes SINDIC'!$AS289=2022,variables!$F$43))),0)</f>
        <v>50</v>
      </c>
      <c r="AO289" s="8">
        <f>IF('respostes SINDIC'!AN289=1,(IF('respostes SINDIC'!$AS289=2021,variables!$E$44,IF('respostes SINDIC'!$AS289=2022,variables!$F$44))),0)</f>
        <v>0</v>
      </c>
      <c r="AP289" s="8">
        <f>IF('respostes SINDIC'!AO289=1,(IF('respostes SINDIC'!$AS289=2021,variables!$E$45,IF('respostes SINDIC'!$AS289=2022,variables!$F$45))),0)</f>
        <v>0</v>
      </c>
      <c r="AQ289" s="20">
        <f>IF('respostes SINDIC'!AP289=1,(IF('respostes SINDIC'!$AS289=2021,variables!$E$46,IF('respostes SINDIC'!$AS289=2022,variables!$F$46))),0)</f>
        <v>10</v>
      </c>
      <c r="AT289">
        <v>2022</v>
      </c>
    </row>
    <row r="290" spans="1:46" x14ac:dyDescent="0.3">
      <c r="A290">
        <v>804840003</v>
      </c>
      <c r="B290" t="str">
        <f>VLOOKUP(A290,'ine i comarca'!$A$1:$H$367,6,0)</f>
        <v>Anoia</v>
      </c>
      <c r="C290" t="s">
        <v>93</v>
      </c>
      <c r="D290" t="s">
        <v>41</v>
      </c>
      <c r="E290" t="s">
        <v>42</v>
      </c>
      <c r="F290" t="s">
        <v>48</v>
      </c>
      <c r="G290" s="8">
        <f>IF('respostes SINDIC'!F290=1,(IF('respostes SINDIC'!$AS290=2021,variables!$E$10,IF('respostes SINDIC'!$AS290=2022,variables!$F$10))),0)</f>
        <v>7.5</v>
      </c>
      <c r="H290" s="8">
        <f>IF('respostes SINDIC'!G290=1,(IF('respostes SINDIC'!$AS290=2021,variables!$E$11,IF('respostes SINDIC'!$AS290=2022,variables!$F$11))),0)</f>
        <v>7.5</v>
      </c>
      <c r="I290" s="14">
        <f>IF('respostes SINDIC'!H290=1,(IF('respostes SINDIC'!$AS290=2021,variables!$E$12,IF('respostes SINDIC'!$AS290=2022,variables!$F$12))),0)</f>
        <v>25</v>
      </c>
      <c r="J290" s="11">
        <f>IF('respostes SINDIC'!I290=1,(IF('respostes SINDIC'!$AS290=2021,variables!$E$13,IF('respostes SINDIC'!$AS290=2022,variables!$F$13))),0)</f>
        <v>1</v>
      </c>
      <c r="K290" s="11">
        <f>IF('respostes SINDIC'!J290=1,(IF('respostes SINDIC'!$AS290=2021,variables!$E$14,IF('respostes SINDIC'!$AS290=2022,variables!$F$14))),0)</f>
        <v>0</v>
      </c>
      <c r="L290" s="11">
        <f>IF('respostes SINDIC'!K290=1,(IF('respostes SINDIC'!$AS290=2021,variables!$E$15,IF('respostes SINDIC'!$AS290=2022,variables!$F$15))),0)</f>
        <v>0</v>
      </c>
      <c r="M290" s="11">
        <f>IF('respostes SINDIC'!L290=1,(IF('respostes SINDIC'!$AS290=2021,variables!$E$16,IF('respostes SINDIC'!$AS290=2022,variables!$F$16))),0)</f>
        <v>0</v>
      </c>
      <c r="N290" s="11">
        <f>IF('respostes SINDIC'!M290=1,(IF('respostes SINDIC'!$AS290=2021,variables!$E$17,IF('respostes SINDIC'!$AS290=2022,variables!$F$17))),0)</f>
        <v>0</v>
      </c>
      <c r="O290" s="11">
        <f>IF('respostes SINDIC'!N290="Dintre de termini",(IF('respostes SINDIC'!$AS290=2021,variables!$E$18,IF('respostes SINDIC'!$AS290=2022,variables!$F$18))),0)</f>
        <v>0</v>
      </c>
      <c r="P290" s="16">
        <f>IF('respostes SINDIC'!O290="Null",0,(IF('respostes SINDIC'!$AS290=2021,variables!$E$20,IF('respostes SINDIC'!$AS290=2022,variables!$F$20))))</f>
        <v>25</v>
      </c>
      <c r="Q290" s="16">
        <f>IF('respostes SINDIC'!P290=1,(IF('respostes SINDIC'!$AS290=2021,variables!$E$20,IF('respostes SINDIC'!$AS290=2022,variables!$F$20))),0)</f>
        <v>25</v>
      </c>
      <c r="R290" s="16">
        <f>IF('respostes SINDIC'!Q290=1,(IF('respostes SINDIC'!$AS290=2021,variables!$E$21,IF('respostes SINDIC'!$AS290=2022,variables!$F$21))),0)</f>
        <v>0</v>
      </c>
      <c r="S290" s="16">
        <f>IF('respostes SINDIC'!R290=1,(IF('respostes SINDIC'!$AS290=2021,variables!$E$22,IF('respostes SINDIC'!$AS290=2022,variables!$F$22))),0)</f>
        <v>0</v>
      </c>
      <c r="T290" s="11">
        <f>IF('respostes SINDIC'!S290=1,(IF('respostes SINDIC'!$AS290=2021,variables!$E$23,IF('respostes SINDIC'!$AS290=2022,variables!$F$23))),0)</f>
        <v>10</v>
      </c>
      <c r="U290" s="14">
        <f>IF('respostes SINDIC'!T290=1,(IF('respostes SINDIC'!$AS290=2021,variables!$E$24,IF('respostes SINDIC'!$AS290=2022,variables!$F$24))),0)</f>
        <v>25</v>
      </c>
      <c r="V290" s="8">
        <f>IF('respostes SINDIC'!U290=1,(IF('respostes SINDIC'!$AS290=2021,variables!$E$25,IF('respostes SINDIC'!$AS290=2022,variables!$F$25))),0)</f>
        <v>20</v>
      </c>
      <c r="W290" s="8">
        <f>IF('respostes SINDIC'!V290=1,(IF('respostes SINDIC'!$AS290=2021,variables!$E$26,IF('respostes SINDIC'!$AS290=2022,variables!$F$26))),0)</f>
        <v>5</v>
      </c>
      <c r="X290" s="8">
        <f>IF('respostes SINDIC'!W290=1,(IF('respostes SINDIC'!$AS290=2021,variables!$E$27,IF('respostes SINDIC'!$AS290=2022,variables!$F$27))),0)</f>
        <v>10</v>
      </c>
      <c r="Y290" s="11">
        <f>IF('respostes SINDIC'!X290=1,(IF('respostes SINDIC'!$AS290=2021,variables!$E$28,IF('respostes SINDIC'!$AS290=2022,variables!$F$28))),0)</f>
        <v>0</v>
      </c>
      <c r="Z290" s="11">
        <f>IF('respostes SINDIC'!Y290=1,(IF('respostes SINDIC'!$AS290=2021,variables!$E$29,IF('respostes SINDIC'!$AS290=2022,variables!$F$29))),0)</f>
        <v>20</v>
      </c>
      <c r="AA290" s="18">
        <f>IF('respostes SINDIC'!Z290=1,(IF('respostes SINDIC'!$AS290=2021,variables!$E$30,IF('respostes SINDIC'!$AS290=2022,variables!$F$30))),0)</f>
        <v>0</v>
      </c>
      <c r="AB290" s="18">
        <f>IF('respostes SINDIC'!AA290=1,(IF('respostes SINDIC'!$AS290=2021,variables!$E$31,IF('respostes SINDIC'!$AS290=2022,variables!$F$31))),0)</f>
        <v>25</v>
      </c>
      <c r="AC290" s="18">
        <f>IF('respostes SINDIC'!AB290=1,(IF('respostes SINDIC'!$AS290=2021,variables!$E$32,IF('respostes SINDIC'!$AS290=2022,variables!$F$32))),0)</f>
        <v>25</v>
      </c>
      <c r="AD290" s="18">
        <f>IF('respostes SINDIC'!AC290=1,(IF('respostes SINDIC'!$AS290=2021,variables!$E$33,IF('respostes SINDIC'!$AS290=2022,variables!$F$33))),0)</f>
        <v>0</v>
      </c>
      <c r="AE290" s="20">
        <f>IF('respostes SINDIC'!AD290=1,(IF('respostes SINDIC'!$AS290=2021,variables!$E$34,IF('respostes SINDIC'!$AS290=2022,variables!$F$34))),0)</f>
        <v>0</v>
      </c>
      <c r="AF290" s="20">
        <f>IF('respostes SINDIC'!AE290=1,(IF('respostes SINDIC'!$AS290=2021,variables!$E$35,IF('respostes SINDIC'!$AS290=2022,variables!$F$35))),0)</f>
        <v>0</v>
      </c>
      <c r="AG290" s="20">
        <f>IF('respostes SINDIC'!AF290=1,(IF('respostes SINDIC'!$AS290=2021,variables!$E$36,IF('respostes SINDIC'!$AS290=2022,variables!$F$36))),0)</f>
        <v>0</v>
      </c>
      <c r="AH290" s="20">
        <f>IF('respostes SINDIC'!AG290=1,(IF('respostes SINDIC'!$AS290=2021,variables!$E$37,IF('respostes SINDIC'!$AS290=2022,variables!$F$37))),0)</f>
        <v>0</v>
      </c>
      <c r="AI290" s="14">
        <f>IF('respostes SINDIC'!AH290=1,(IF('respostes SINDIC'!$AS290=2021,variables!$E$38,IF('respostes SINDIC'!$AS290=2022,variables!$F$38))),0)</f>
        <v>25</v>
      </c>
      <c r="AJ290" s="20">
        <f>IF('respostes SINDIC'!AI290=1,(IF('respostes SINDIC'!$AS290=2021,variables!$E$39,IF('respostes SINDIC'!$AS290=2022,variables!$F$39))),0)</f>
        <v>20</v>
      </c>
      <c r="AK290" s="14">
        <f>IF('respostes SINDIC'!AJ290=1,(IF('respostes SINDIC'!$AS290=2021,variables!$E$40,IF('respostes SINDIC'!$AS290=2022,variables!$F$40))),0)</f>
        <v>25</v>
      </c>
      <c r="AL290" s="8">
        <f>IF('respostes SINDIC'!AK290=0,(IF('respostes SINDIC'!$AS290=2021,variables!$E$41,IF('respostes SINDIC'!$AS290=2022,variables!$F$41))),0)</f>
        <v>20</v>
      </c>
      <c r="AM290" s="20">
        <f>IF('respostes SINDIC'!AL290=1,(IF('respostes SINDIC'!$AS290=2021,variables!$E$42,IF('respostes SINDIC'!$AS290=2022,variables!$F$42))),0)</f>
        <v>10</v>
      </c>
      <c r="AN290" s="11">
        <f>IF('respostes SINDIC'!AM290=1,(IF('respostes SINDIC'!$AS290=2021,variables!$E$43,IF('respostes SINDIC'!$AS290=2022,variables!$F$43))),0)</f>
        <v>50</v>
      </c>
      <c r="AO290" s="8">
        <f>IF('respostes SINDIC'!AN290=1,(IF('respostes SINDIC'!$AS290=2021,variables!$E$44,IF('respostes SINDIC'!$AS290=2022,variables!$F$44))),0)</f>
        <v>0</v>
      </c>
      <c r="AP290" s="8">
        <f>IF('respostes SINDIC'!AO290=1,(IF('respostes SINDIC'!$AS290=2021,variables!$E$45,IF('respostes SINDIC'!$AS290=2022,variables!$F$45))),0)</f>
        <v>0</v>
      </c>
      <c r="AQ290" s="20">
        <f>IF('respostes SINDIC'!AP290=1,(IF('respostes SINDIC'!$AS290=2021,variables!$E$46,IF('respostes SINDIC'!$AS290=2022,variables!$F$46))),0)</f>
        <v>10</v>
      </c>
      <c r="AT290">
        <v>2022</v>
      </c>
    </row>
    <row r="291" spans="1:46" x14ac:dyDescent="0.3">
      <c r="A291">
        <v>804970005</v>
      </c>
      <c r="B291" t="str">
        <f>VLOOKUP(A291,'ine i comarca'!$A$1:$H$367,6,0)</f>
        <v>Berguedà</v>
      </c>
      <c r="C291" t="s">
        <v>94</v>
      </c>
      <c r="D291" t="s">
        <v>41</v>
      </c>
      <c r="E291" t="s">
        <v>42</v>
      </c>
      <c r="F291" t="s">
        <v>48</v>
      </c>
      <c r="G291" s="8">
        <f>IF('respostes SINDIC'!F291=1,(IF('respostes SINDIC'!$AS291=2021,variables!$E$10,IF('respostes SINDIC'!$AS291=2022,variables!$F$10))),0)</f>
        <v>7.5</v>
      </c>
      <c r="H291" s="8">
        <f>IF('respostes SINDIC'!G291=1,(IF('respostes SINDIC'!$AS291=2021,variables!$E$11,IF('respostes SINDIC'!$AS291=2022,variables!$F$11))),0)</f>
        <v>7.5</v>
      </c>
      <c r="I291" s="14">
        <f>IF('respostes SINDIC'!H291=1,(IF('respostes SINDIC'!$AS291=2021,variables!$E$12,IF('respostes SINDIC'!$AS291=2022,variables!$F$12))),0)</f>
        <v>25</v>
      </c>
      <c r="J291" s="11">
        <f>IF('respostes SINDIC'!I291=1,(IF('respostes SINDIC'!$AS291=2021,variables!$E$13,IF('respostes SINDIC'!$AS291=2022,variables!$F$13))),0)</f>
        <v>1</v>
      </c>
      <c r="K291" s="11">
        <f>IF('respostes SINDIC'!J291=1,(IF('respostes SINDIC'!$AS291=2021,variables!$E$14,IF('respostes SINDIC'!$AS291=2022,variables!$F$14))),0)</f>
        <v>0</v>
      </c>
      <c r="L291" s="11">
        <f>IF('respostes SINDIC'!K291=1,(IF('respostes SINDIC'!$AS291=2021,variables!$E$15,IF('respostes SINDIC'!$AS291=2022,variables!$F$15))),0)</f>
        <v>0</v>
      </c>
      <c r="M291" s="11">
        <f>IF('respostes SINDIC'!L291=1,(IF('respostes SINDIC'!$AS291=2021,variables!$E$16,IF('respostes SINDIC'!$AS291=2022,variables!$F$16))),0)</f>
        <v>0</v>
      </c>
      <c r="N291" s="11">
        <f>IF('respostes SINDIC'!M291=1,(IF('respostes SINDIC'!$AS291=2021,variables!$E$17,IF('respostes SINDIC'!$AS291=2022,variables!$F$17))),0)</f>
        <v>0</v>
      </c>
      <c r="O291" s="11">
        <f>IF('respostes SINDIC'!N291="Dintre de termini",(IF('respostes SINDIC'!$AS291=2021,variables!$E$18,IF('respostes SINDIC'!$AS291=2022,variables!$F$18))),0)</f>
        <v>0</v>
      </c>
      <c r="P291" s="16">
        <f>IF('respostes SINDIC'!O291="Null",0,(IF('respostes SINDIC'!$AS291=2021,variables!$E$20,IF('respostes SINDIC'!$AS291=2022,variables!$F$20))))</f>
        <v>25</v>
      </c>
      <c r="Q291" s="16">
        <f>IF('respostes SINDIC'!P291=1,(IF('respostes SINDIC'!$AS291=2021,variables!$E$20,IF('respostes SINDIC'!$AS291=2022,variables!$F$20))),0)</f>
        <v>25</v>
      </c>
      <c r="R291" s="16">
        <f>IF('respostes SINDIC'!Q291=1,(IF('respostes SINDIC'!$AS291=2021,variables!$E$21,IF('respostes SINDIC'!$AS291=2022,variables!$F$21))),0)</f>
        <v>0</v>
      </c>
      <c r="S291" s="16">
        <f>IF('respostes SINDIC'!R291=1,(IF('respostes SINDIC'!$AS291=2021,variables!$E$22,IF('respostes SINDIC'!$AS291=2022,variables!$F$22))),0)</f>
        <v>0</v>
      </c>
      <c r="T291" s="11">
        <f>IF('respostes SINDIC'!S291=1,(IF('respostes SINDIC'!$AS291=2021,variables!$E$23,IF('respostes SINDIC'!$AS291=2022,variables!$F$23))),0)</f>
        <v>10</v>
      </c>
      <c r="U291" s="14">
        <f>IF('respostes SINDIC'!T291=1,(IF('respostes SINDIC'!$AS291=2021,variables!$E$24,IF('respostes SINDIC'!$AS291=2022,variables!$F$24))),0)</f>
        <v>25</v>
      </c>
      <c r="V291" s="8">
        <f>IF('respostes SINDIC'!U291=1,(IF('respostes SINDIC'!$AS291=2021,variables!$E$25,IF('respostes SINDIC'!$AS291=2022,variables!$F$25))),0)</f>
        <v>20</v>
      </c>
      <c r="W291" s="8">
        <f>IF('respostes SINDIC'!V291=1,(IF('respostes SINDIC'!$AS291=2021,variables!$E$26,IF('respostes SINDIC'!$AS291=2022,variables!$F$26))),0)</f>
        <v>5</v>
      </c>
      <c r="X291" s="8">
        <f>IF('respostes SINDIC'!W291=1,(IF('respostes SINDIC'!$AS291=2021,variables!$E$27,IF('respostes SINDIC'!$AS291=2022,variables!$F$27))),0)</f>
        <v>10</v>
      </c>
      <c r="Y291" s="11">
        <f>IF('respostes SINDIC'!X291=1,(IF('respostes SINDIC'!$AS291=2021,variables!$E$28,IF('respostes SINDIC'!$AS291=2022,variables!$F$28))),0)</f>
        <v>0</v>
      </c>
      <c r="Z291" s="11">
        <f>IF('respostes SINDIC'!Y291=1,(IF('respostes SINDIC'!$AS291=2021,variables!$E$29,IF('respostes SINDIC'!$AS291=2022,variables!$F$29))),0)</f>
        <v>20</v>
      </c>
      <c r="AA291" s="18">
        <f>IF('respostes SINDIC'!Z291=1,(IF('respostes SINDIC'!$AS291=2021,variables!$E$30,IF('respostes SINDIC'!$AS291=2022,variables!$F$30))),0)</f>
        <v>25</v>
      </c>
      <c r="AB291" s="18">
        <f>IF('respostes SINDIC'!AA291=1,(IF('respostes SINDIC'!$AS291=2021,variables!$E$31,IF('respostes SINDIC'!$AS291=2022,variables!$F$31))),0)</f>
        <v>25</v>
      </c>
      <c r="AC291" s="18">
        <f>IF('respostes SINDIC'!AB291=1,(IF('respostes SINDIC'!$AS291=2021,variables!$E$32,IF('respostes SINDIC'!$AS291=2022,variables!$F$32))),0)</f>
        <v>25</v>
      </c>
      <c r="AD291" s="18">
        <f>IF('respostes SINDIC'!AC291=1,(IF('respostes SINDIC'!$AS291=2021,variables!$E$33,IF('respostes SINDIC'!$AS291=2022,variables!$F$33))),0)</f>
        <v>0</v>
      </c>
      <c r="AE291" s="20">
        <f>IF('respostes SINDIC'!AD291=1,(IF('respostes SINDIC'!$AS291=2021,variables!$E$34,IF('respostes SINDIC'!$AS291=2022,variables!$F$34))),0)</f>
        <v>0</v>
      </c>
      <c r="AF291" s="20">
        <f>IF('respostes SINDIC'!AE291=1,(IF('respostes SINDIC'!$AS291=2021,variables!$E$35,IF('respostes SINDIC'!$AS291=2022,variables!$F$35))),0)</f>
        <v>0</v>
      </c>
      <c r="AG291" s="20">
        <f>IF('respostes SINDIC'!AF291=1,(IF('respostes SINDIC'!$AS291=2021,variables!$E$36,IF('respostes SINDIC'!$AS291=2022,variables!$F$36))),0)</f>
        <v>0</v>
      </c>
      <c r="AH291" s="20">
        <f>IF('respostes SINDIC'!AG291=1,(IF('respostes SINDIC'!$AS291=2021,variables!$E$37,IF('respostes SINDIC'!$AS291=2022,variables!$F$37))),0)</f>
        <v>0</v>
      </c>
      <c r="AI291" s="14">
        <f>IF('respostes SINDIC'!AH291=1,(IF('respostes SINDIC'!$AS291=2021,variables!$E$38,IF('respostes SINDIC'!$AS291=2022,variables!$F$38))),0)</f>
        <v>25</v>
      </c>
      <c r="AJ291" s="20">
        <f>IF('respostes SINDIC'!AI291=1,(IF('respostes SINDIC'!$AS291=2021,variables!$E$39,IF('respostes SINDIC'!$AS291=2022,variables!$F$39))),0)</f>
        <v>20</v>
      </c>
      <c r="AK291" s="14">
        <f>IF('respostes SINDIC'!AJ291=1,(IF('respostes SINDIC'!$AS291=2021,variables!$E$40,IF('respostes SINDIC'!$AS291=2022,variables!$F$40))),0)</f>
        <v>25</v>
      </c>
      <c r="AL291" s="8">
        <f>IF('respostes SINDIC'!AK291=0,(IF('respostes SINDIC'!$AS291=2021,variables!$E$41,IF('respostes SINDIC'!$AS291=2022,variables!$F$41))),0)</f>
        <v>20</v>
      </c>
      <c r="AM291" s="20">
        <f>IF('respostes SINDIC'!AL291=1,(IF('respostes SINDIC'!$AS291=2021,variables!$E$42,IF('respostes SINDIC'!$AS291=2022,variables!$F$42))),0)</f>
        <v>10</v>
      </c>
      <c r="AN291" s="11">
        <f>IF('respostes SINDIC'!AM291=1,(IF('respostes SINDIC'!$AS291=2021,variables!$E$43,IF('respostes SINDIC'!$AS291=2022,variables!$F$43))),0)</f>
        <v>50</v>
      </c>
      <c r="AO291" s="8">
        <f>IF('respostes SINDIC'!AN291=1,(IF('respostes SINDIC'!$AS291=2021,variables!$E$44,IF('respostes SINDIC'!$AS291=2022,variables!$F$44))),0)</f>
        <v>0</v>
      </c>
      <c r="AP291" s="8">
        <f>IF('respostes SINDIC'!AO291=1,(IF('respostes SINDIC'!$AS291=2021,variables!$E$45,IF('respostes SINDIC'!$AS291=2022,variables!$F$45))),0)</f>
        <v>0</v>
      </c>
      <c r="AQ291" s="20">
        <f>IF('respostes SINDIC'!AP291=1,(IF('respostes SINDIC'!$AS291=2021,variables!$E$46,IF('respostes SINDIC'!$AS291=2022,variables!$F$46))),0)</f>
        <v>10</v>
      </c>
      <c r="AT291">
        <v>2022</v>
      </c>
    </row>
    <row r="292" spans="1:46" x14ac:dyDescent="0.3">
      <c r="A292">
        <v>805170005</v>
      </c>
      <c r="B292" t="str">
        <f>VLOOKUP(A292,'ine i comarca'!$A$1:$H$367,6,0)</f>
        <v>Vallès Occidental</v>
      </c>
      <c r="C292" t="s">
        <v>95</v>
      </c>
      <c r="D292" t="s">
        <v>41</v>
      </c>
      <c r="E292" t="s">
        <v>42</v>
      </c>
      <c r="F292" t="s">
        <v>68</v>
      </c>
      <c r="G292" s="8">
        <f>IF('respostes SINDIC'!F292=1,(IF('respostes SINDIC'!$AS292=2021,variables!$E$10,IF('respostes SINDIC'!$AS292=2022,variables!$F$10))),0)</f>
        <v>7.5</v>
      </c>
      <c r="H292" s="8">
        <f>IF('respostes SINDIC'!G292=1,(IF('respostes SINDIC'!$AS292=2021,variables!$E$11,IF('respostes SINDIC'!$AS292=2022,variables!$F$11))),0)</f>
        <v>7.5</v>
      </c>
      <c r="I292" s="14">
        <f>IF('respostes SINDIC'!H292=1,(IF('respostes SINDIC'!$AS292=2021,variables!$E$12,IF('respostes SINDIC'!$AS292=2022,variables!$F$12))),0)</f>
        <v>25</v>
      </c>
      <c r="J292" s="11">
        <f>IF('respostes SINDIC'!I292=1,(IF('respostes SINDIC'!$AS292=2021,variables!$E$13,IF('respostes SINDIC'!$AS292=2022,variables!$F$13))),0)</f>
        <v>1</v>
      </c>
      <c r="K292" s="11">
        <f>IF('respostes SINDIC'!J292=1,(IF('respostes SINDIC'!$AS292=2021,variables!$E$14,IF('respostes SINDIC'!$AS292=2022,variables!$F$14))),0)</f>
        <v>0</v>
      </c>
      <c r="L292" s="11">
        <f>IF('respostes SINDIC'!K292=1,(IF('respostes SINDIC'!$AS292=2021,variables!$E$15,IF('respostes SINDIC'!$AS292=2022,variables!$F$15))),0)</f>
        <v>0</v>
      </c>
      <c r="M292" s="11">
        <f>IF('respostes SINDIC'!L292=1,(IF('respostes SINDIC'!$AS292=2021,variables!$E$16,IF('respostes SINDIC'!$AS292=2022,variables!$F$16))),0)</f>
        <v>0</v>
      </c>
      <c r="N292" s="11">
        <f>IF('respostes SINDIC'!M292=1,(IF('respostes SINDIC'!$AS292=2021,variables!$E$17,IF('respostes SINDIC'!$AS292=2022,variables!$F$17))),0)</f>
        <v>0</v>
      </c>
      <c r="O292" s="11">
        <f>IF('respostes SINDIC'!N292="Dintre de termini",(IF('respostes SINDIC'!$AS292=2021,variables!$E$18,IF('respostes SINDIC'!$AS292=2022,variables!$F$18))),0)</f>
        <v>0</v>
      </c>
      <c r="P292" s="16">
        <f>IF('respostes SINDIC'!O292="Null",0,(IF('respostes SINDIC'!$AS292=2021,variables!$E$20,IF('respostes SINDIC'!$AS292=2022,variables!$F$20))))</f>
        <v>25</v>
      </c>
      <c r="Q292" s="16">
        <f>IF('respostes SINDIC'!P292=1,(IF('respostes SINDIC'!$AS292=2021,variables!$E$20,IF('respostes SINDIC'!$AS292=2022,variables!$F$20))),0)</f>
        <v>25</v>
      </c>
      <c r="R292" s="16">
        <f>IF('respostes SINDIC'!Q292=1,(IF('respostes SINDIC'!$AS292=2021,variables!$E$21,IF('respostes SINDIC'!$AS292=2022,variables!$F$21))),0)</f>
        <v>25</v>
      </c>
      <c r="S292" s="16">
        <f>IF('respostes SINDIC'!R292=1,(IF('respostes SINDIC'!$AS292=2021,variables!$E$22,IF('respostes SINDIC'!$AS292=2022,variables!$F$22))),0)</f>
        <v>25</v>
      </c>
      <c r="T292" s="11">
        <f>IF('respostes SINDIC'!S292=1,(IF('respostes SINDIC'!$AS292=2021,variables!$E$23,IF('respostes SINDIC'!$AS292=2022,variables!$F$23))),0)</f>
        <v>10</v>
      </c>
      <c r="U292" s="14">
        <f>IF('respostes SINDIC'!T292=1,(IF('respostes SINDIC'!$AS292=2021,variables!$E$24,IF('respostes SINDIC'!$AS292=2022,variables!$F$24))),0)</f>
        <v>25</v>
      </c>
      <c r="V292" s="8">
        <f>IF('respostes SINDIC'!U292=1,(IF('respostes SINDIC'!$AS292=2021,variables!$E$25,IF('respostes SINDIC'!$AS292=2022,variables!$F$25))),0)</f>
        <v>20</v>
      </c>
      <c r="W292" s="8">
        <f>IF('respostes SINDIC'!V292=1,(IF('respostes SINDIC'!$AS292=2021,variables!$E$26,IF('respostes SINDIC'!$AS292=2022,variables!$F$26))),0)</f>
        <v>5</v>
      </c>
      <c r="X292" s="8">
        <f>IF('respostes SINDIC'!W292=1,(IF('respostes SINDIC'!$AS292=2021,variables!$E$27,IF('respostes SINDIC'!$AS292=2022,variables!$F$27))),0)</f>
        <v>10</v>
      </c>
      <c r="Y292" s="11">
        <f>IF('respostes SINDIC'!X292=1,(IF('respostes SINDIC'!$AS292=2021,variables!$E$28,IF('respostes SINDIC'!$AS292=2022,variables!$F$28))),0)</f>
        <v>0</v>
      </c>
      <c r="Z292" s="11">
        <f>IF('respostes SINDIC'!Y292=1,(IF('respostes SINDIC'!$AS292=2021,variables!$E$29,IF('respostes SINDIC'!$AS292=2022,variables!$F$29))),0)</f>
        <v>20</v>
      </c>
      <c r="AA292" s="18">
        <f>IF('respostes SINDIC'!Z292=1,(IF('respostes SINDIC'!$AS292=2021,variables!$E$30,IF('respostes SINDIC'!$AS292=2022,variables!$F$30))),0)</f>
        <v>0</v>
      </c>
      <c r="AB292" s="18">
        <f>IF('respostes SINDIC'!AA292=1,(IF('respostes SINDIC'!$AS292=2021,variables!$E$31,IF('respostes SINDIC'!$AS292=2022,variables!$F$31))),0)</f>
        <v>25</v>
      </c>
      <c r="AC292" s="18">
        <f>IF('respostes SINDIC'!AB292=1,(IF('respostes SINDIC'!$AS292=2021,variables!$E$32,IF('respostes SINDIC'!$AS292=2022,variables!$F$32))),0)</f>
        <v>25</v>
      </c>
      <c r="AD292" s="18">
        <f>IF('respostes SINDIC'!AC292=1,(IF('respostes SINDIC'!$AS292=2021,variables!$E$33,IF('respostes SINDIC'!$AS292=2022,variables!$F$33))),0)</f>
        <v>0</v>
      </c>
      <c r="AE292" s="20">
        <f>IF('respostes SINDIC'!AD292=1,(IF('respostes SINDIC'!$AS292=2021,variables!$E$34,IF('respostes SINDIC'!$AS292=2022,variables!$F$34))),0)</f>
        <v>0</v>
      </c>
      <c r="AF292" s="20">
        <f>IF('respostes SINDIC'!AE292=1,(IF('respostes SINDIC'!$AS292=2021,variables!$E$35,IF('respostes SINDIC'!$AS292=2022,variables!$F$35))),0)</f>
        <v>0</v>
      </c>
      <c r="AG292" s="20">
        <f>IF('respostes SINDIC'!AF292=1,(IF('respostes SINDIC'!$AS292=2021,variables!$E$36,IF('respostes SINDIC'!$AS292=2022,variables!$F$36))),0)</f>
        <v>0</v>
      </c>
      <c r="AH292" s="20">
        <f>IF('respostes SINDIC'!AG292=1,(IF('respostes SINDIC'!$AS292=2021,variables!$E$37,IF('respostes SINDIC'!$AS292=2022,variables!$F$37))),0)</f>
        <v>0</v>
      </c>
      <c r="AI292" s="14">
        <f>IF('respostes SINDIC'!AH292=1,(IF('respostes SINDIC'!$AS292=2021,variables!$E$38,IF('respostes SINDIC'!$AS292=2022,variables!$F$38))),0)</f>
        <v>25</v>
      </c>
      <c r="AJ292" s="20">
        <f>IF('respostes SINDIC'!AI292=1,(IF('respostes SINDIC'!$AS292=2021,variables!$E$39,IF('respostes SINDIC'!$AS292=2022,variables!$F$39))),0)</f>
        <v>20</v>
      </c>
      <c r="AK292" s="14">
        <f>IF('respostes SINDIC'!AJ292=1,(IF('respostes SINDIC'!$AS292=2021,variables!$E$40,IF('respostes SINDIC'!$AS292=2022,variables!$F$40))),0)</f>
        <v>25</v>
      </c>
      <c r="AL292" s="8">
        <f>IF('respostes SINDIC'!AK292=0,(IF('respostes SINDIC'!$AS292=2021,variables!$E$41,IF('respostes SINDIC'!$AS292=2022,variables!$F$41))),0)</f>
        <v>20</v>
      </c>
      <c r="AM292" s="20">
        <f>IF('respostes SINDIC'!AL292=1,(IF('respostes SINDIC'!$AS292=2021,variables!$E$42,IF('respostes SINDIC'!$AS292=2022,variables!$F$42))),0)</f>
        <v>10</v>
      </c>
      <c r="AN292" s="11">
        <f>IF('respostes SINDIC'!AM292=1,(IF('respostes SINDIC'!$AS292=2021,variables!$E$43,IF('respostes SINDIC'!$AS292=2022,variables!$F$43))),0)</f>
        <v>50</v>
      </c>
      <c r="AO292" s="8">
        <f>IF('respostes SINDIC'!AN292=1,(IF('respostes SINDIC'!$AS292=2021,variables!$E$44,IF('respostes SINDIC'!$AS292=2022,variables!$F$44))),0)</f>
        <v>10</v>
      </c>
      <c r="AP292" s="8">
        <f>IF('respostes SINDIC'!AO292=1,(IF('respostes SINDIC'!$AS292=2021,variables!$E$45,IF('respostes SINDIC'!$AS292=2022,variables!$F$45))),0)</f>
        <v>20</v>
      </c>
      <c r="AQ292" s="20">
        <f>IF('respostes SINDIC'!AP292=1,(IF('respostes SINDIC'!$AS292=2021,variables!$E$46,IF('respostes SINDIC'!$AS292=2022,variables!$F$46))),0)</f>
        <v>0</v>
      </c>
      <c r="AT292">
        <v>2022</v>
      </c>
    </row>
    <row r="293" spans="1:46" x14ac:dyDescent="0.3">
      <c r="A293">
        <v>805380001</v>
      </c>
      <c r="B293" t="str">
        <f>VLOOKUP(A293,'ine i comarca'!$A$1:$H$367,6,0)</f>
        <v>Bages</v>
      </c>
      <c r="C293" t="s">
        <v>96</v>
      </c>
      <c r="D293" t="s">
        <v>41</v>
      </c>
      <c r="E293" t="s">
        <v>42</v>
      </c>
      <c r="F293" t="s">
        <v>48</v>
      </c>
      <c r="G293" s="8">
        <f>IF('respostes SINDIC'!F293=1,(IF('respostes SINDIC'!$AS293=2021,variables!$E$10,IF('respostes SINDIC'!$AS293=2022,variables!$F$10))),0)</f>
        <v>7.5</v>
      </c>
      <c r="H293" s="8">
        <f>IF('respostes SINDIC'!G293=1,(IF('respostes SINDIC'!$AS293=2021,variables!$E$11,IF('respostes SINDIC'!$AS293=2022,variables!$F$11))),0)</f>
        <v>7.5</v>
      </c>
      <c r="I293" s="14">
        <f>IF('respostes SINDIC'!H293=1,(IF('respostes SINDIC'!$AS293=2021,variables!$E$12,IF('respostes SINDIC'!$AS293=2022,variables!$F$12))),0)</f>
        <v>25</v>
      </c>
      <c r="J293" s="11">
        <f>IF('respostes SINDIC'!I293=1,(IF('respostes SINDIC'!$AS293=2021,variables!$E$13,IF('respostes SINDIC'!$AS293=2022,variables!$F$13))),0)</f>
        <v>1</v>
      </c>
      <c r="K293" s="11">
        <f>IF('respostes SINDIC'!J293=1,(IF('respostes SINDIC'!$AS293=2021,variables!$E$14,IF('respostes SINDIC'!$AS293=2022,variables!$F$14))),0)</f>
        <v>0</v>
      </c>
      <c r="L293" s="11">
        <f>IF('respostes SINDIC'!K293=1,(IF('respostes SINDIC'!$AS293=2021,variables!$E$15,IF('respostes SINDIC'!$AS293=2022,variables!$F$15))),0)</f>
        <v>0</v>
      </c>
      <c r="M293" s="11">
        <f>IF('respostes SINDIC'!L293=1,(IF('respostes SINDIC'!$AS293=2021,variables!$E$16,IF('respostes SINDIC'!$AS293=2022,variables!$F$16))),0)</f>
        <v>0</v>
      </c>
      <c r="N293" s="11">
        <f>IF('respostes SINDIC'!M293=1,(IF('respostes SINDIC'!$AS293=2021,variables!$E$17,IF('respostes SINDIC'!$AS293=2022,variables!$F$17))),0)</f>
        <v>0</v>
      </c>
      <c r="O293" s="11">
        <f>IF('respostes SINDIC'!N293="Dintre de termini",(IF('respostes SINDIC'!$AS293=2021,variables!$E$18,IF('respostes SINDIC'!$AS293=2022,variables!$F$18))),0)</f>
        <v>0</v>
      </c>
      <c r="P293" s="16">
        <f>IF('respostes SINDIC'!O293="Null",0,(IF('respostes SINDIC'!$AS293=2021,variables!$E$20,IF('respostes SINDIC'!$AS293=2022,variables!$F$20))))</f>
        <v>25</v>
      </c>
      <c r="Q293" s="16">
        <f>IF('respostes SINDIC'!P293=1,(IF('respostes SINDIC'!$AS293=2021,variables!$E$20,IF('respostes SINDIC'!$AS293=2022,variables!$F$20))),0)</f>
        <v>25</v>
      </c>
      <c r="R293" s="16">
        <f>IF('respostes SINDIC'!Q293=1,(IF('respostes SINDIC'!$AS293=2021,variables!$E$21,IF('respostes SINDIC'!$AS293=2022,variables!$F$21))),0)</f>
        <v>0</v>
      </c>
      <c r="S293" s="16">
        <f>IF('respostes SINDIC'!R293=1,(IF('respostes SINDIC'!$AS293=2021,variables!$E$22,IF('respostes SINDIC'!$AS293=2022,variables!$F$22))),0)</f>
        <v>0</v>
      </c>
      <c r="T293" s="11">
        <f>IF('respostes SINDIC'!S293=1,(IF('respostes SINDIC'!$AS293=2021,variables!$E$23,IF('respostes SINDIC'!$AS293=2022,variables!$F$23))),0)</f>
        <v>10</v>
      </c>
      <c r="U293" s="14">
        <f>IF('respostes SINDIC'!T293=1,(IF('respostes SINDIC'!$AS293=2021,variables!$E$24,IF('respostes SINDIC'!$AS293=2022,variables!$F$24))),0)</f>
        <v>25</v>
      </c>
      <c r="V293" s="8">
        <f>IF('respostes SINDIC'!U293=1,(IF('respostes SINDIC'!$AS293=2021,variables!$E$25,IF('respostes SINDIC'!$AS293=2022,variables!$F$25))),0)</f>
        <v>20</v>
      </c>
      <c r="W293" s="8">
        <f>IF('respostes SINDIC'!V293=1,(IF('respostes SINDIC'!$AS293=2021,variables!$E$26,IF('respostes SINDIC'!$AS293=2022,variables!$F$26))),0)</f>
        <v>5</v>
      </c>
      <c r="X293" s="8">
        <f>IF('respostes SINDIC'!W293=1,(IF('respostes SINDIC'!$AS293=2021,variables!$E$27,IF('respostes SINDIC'!$AS293=2022,variables!$F$27))),0)</f>
        <v>10</v>
      </c>
      <c r="Y293" s="11">
        <f>IF('respostes SINDIC'!X293=1,(IF('respostes SINDIC'!$AS293=2021,variables!$E$28,IF('respostes SINDIC'!$AS293=2022,variables!$F$28))),0)</f>
        <v>0</v>
      </c>
      <c r="Z293" s="11">
        <f>IF('respostes SINDIC'!Y293=1,(IF('respostes SINDIC'!$AS293=2021,variables!$E$29,IF('respostes SINDIC'!$AS293=2022,variables!$F$29))),0)</f>
        <v>20</v>
      </c>
      <c r="AA293" s="18">
        <f>IF('respostes SINDIC'!Z293=1,(IF('respostes SINDIC'!$AS293=2021,variables!$E$30,IF('respostes SINDIC'!$AS293=2022,variables!$F$30))),0)</f>
        <v>0</v>
      </c>
      <c r="AB293" s="18">
        <f>IF('respostes SINDIC'!AA293=1,(IF('respostes SINDIC'!$AS293=2021,variables!$E$31,IF('respostes SINDIC'!$AS293=2022,variables!$F$31))),0)</f>
        <v>25</v>
      </c>
      <c r="AC293" s="18">
        <f>IF('respostes SINDIC'!AB293=1,(IF('respostes SINDIC'!$AS293=2021,variables!$E$32,IF('respostes SINDIC'!$AS293=2022,variables!$F$32))),0)</f>
        <v>25</v>
      </c>
      <c r="AD293" s="18">
        <f>IF('respostes SINDIC'!AC293=1,(IF('respostes SINDIC'!$AS293=2021,variables!$E$33,IF('respostes SINDIC'!$AS293=2022,variables!$F$33))),0)</f>
        <v>0</v>
      </c>
      <c r="AE293" s="20">
        <f>IF('respostes SINDIC'!AD293=1,(IF('respostes SINDIC'!$AS293=2021,variables!$E$34,IF('respostes SINDIC'!$AS293=2022,variables!$F$34))),0)</f>
        <v>0</v>
      </c>
      <c r="AF293" s="20">
        <f>IF('respostes SINDIC'!AE293=1,(IF('respostes SINDIC'!$AS293=2021,variables!$E$35,IF('respostes SINDIC'!$AS293=2022,variables!$F$35))),0)</f>
        <v>0</v>
      </c>
      <c r="AG293" s="20">
        <f>IF('respostes SINDIC'!AF293=1,(IF('respostes SINDIC'!$AS293=2021,variables!$E$36,IF('respostes SINDIC'!$AS293=2022,variables!$F$36))),0)</f>
        <v>0</v>
      </c>
      <c r="AH293" s="20">
        <f>IF('respostes SINDIC'!AG293=1,(IF('respostes SINDIC'!$AS293=2021,variables!$E$37,IF('respostes SINDIC'!$AS293=2022,variables!$F$37))),0)</f>
        <v>0</v>
      </c>
      <c r="AI293" s="14">
        <f>IF('respostes SINDIC'!AH293=1,(IF('respostes SINDIC'!$AS293=2021,variables!$E$38,IF('respostes SINDIC'!$AS293=2022,variables!$F$38))),0)</f>
        <v>25</v>
      </c>
      <c r="AJ293" s="20">
        <f>IF('respostes SINDIC'!AI293=1,(IF('respostes SINDIC'!$AS293=2021,variables!$E$39,IF('respostes SINDIC'!$AS293=2022,variables!$F$39))),0)</f>
        <v>20</v>
      </c>
      <c r="AK293" s="14">
        <f>IF('respostes SINDIC'!AJ293=1,(IF('respostes SINDIC'!$AS293=2021,variables!$E$40,IF('respostes SINDIC'!$AS293=2022,variables!$F$40))),0)</f>
        <v>25</v>
      </c>
      <c r="AL293" s="8">
        <f>IF('respostes SINDIC'!AK293=0,(IF('respostes SINDIC'!$AS293=2021,variables!$E$41,IF('respostes SINDIC'!$AS293=2022,variables!$F$41))),0)</f>
        <v>20</v>
      </c>
      <c r="AM293" s="20">
        <f>IF('respostes SINDIC'!AL293=1,(IF('respostes SINDIC'!$AS293=2021,variables!$E$42,IF('respostes SINDIC'!$AS293=2022,variables!$F$42))),0)</f>
        <v>10</v>
      </c>
      <c r="AN293" s="11">
        <f>IF('respostes SINDIC'!AM293=1,(IF('respostes SINDIC'!$AS293=2021,variables!$E$43,IF('respostes SINDIC'!$AS293=2022,variables!$F$43))),0)</f>
        <v>50</v>
      </c>
      <c r="AO293" s="8">
        <f>IF('respostes SINDIC'!AN293=1,(IF('respostes SINDIC'!$AS293=2021,variables!$E$44,IF('respostes SINDIC'!$AS293=2022,variables!$F$44))),0)</f>
        <v>0</v>
      </c>
      <c r="AP293" s="8">
        <f>IF('respostes SINDIC'!AO293=1,(IF('respostes SINDIC'!$AS293=2021,variables!$E$45,IF('respostes SINDIC'!$AS293=2022,variables!$F$45))),0)</f>
        <v>0</v>
      </c>
      <c r="AQ293" s="20">
        <f>IF('respostes SINDIC'!AP293=1,(IF('respostes SINDIC'!$AS293=2021,variables!$E$46,IF('respostes SINDIC'!$AS293=2022,variables!$F$46))),0)</f>
        <v>10</v>
      </c>
      <c r="AT293">
        <v>2022</v>
      </c>
    </row>
    <row r="294" spans="1:46" x14ac:dyDescent="0.3">
      <c r="A294">
        <v>805430008</v>
      </c>
      <c r="B294" t="str">
        <f>VLOOKUP(A294,'ine i comarca'!$A$1:$H$367,6,0)</f>
        <v>Vallès Occidental</v>
      </c>
      <c r="C294" t="s">
        <v>97</v>
      </c>
      <c r="D294" t="s">
        <v>41</v>
      </c>
      <c r="E294" t="s">
        <v>42</v>
      </c>
      <c r="F294" t="s">
        <v>43</v>
      </c>
      <c r="G294" s="8">
        <f>IF('respostes SINDIC'!F294=1,(IF('respostes SINDIC'!$AS294=2021,variables!$E$10,IF('respostes SINDIC'!$AS294=2022,variables!$F$10))),0)</f>
        <v>7.5</v>
      </c>
      <c r="H294" s="8">
        <f>IF('respostes SINDIC'!G294=1,(IF('respostes SINDIC'!$AS294=2021,variables!$E$11,IF('respostes SINDIC'!$AS294=2022,variables!$F$11))),0)</f>
        <v>7.5</v>
      </c>
      <c r="I294" s="14">
        <f>IF('respostes SINDIC'!H294=1,(IF('respostes SINDIC'!$AS294=2021,variables!$E$12,IF('respostes SINDIC'!$AS294=2022,variables!$F$12))),0)</f>
        <v>25</v>
      </c>
      <c r="J294" s="11">
        <f>IF('respostes SINDIC'!I294=1,(IF('respostes SINDIC'!$AS294=2021,variables!$E$13,IF('respostes SINDIC'!$AS294=2022,variables!$F$13))),0)</f>
        <v>1</v>
      </c>
      <c r="K294" s="11">
        <f>IF('respostes SINDIC'!J294=1,(IF('respostes SINDIC'!$AS294=2021,variables!$E$14,IF('respostes SINDIC'!$AS294=2022,variables!$F$14))),0)</f>
        <v>0</v>
      </c>
      <c r="L294" s="11">
        <f>IF('respostes SINDIC'!K294=1,(IF('respostes SINDIC'!$AS294=2021,variables!$E$15,IF('respostes SINDIC'!$AS294=2022,variables!$F$15))),0)</f>
        <v>2</v>
      </c>
      <c r="M294" s="11">
        <f>IF('respostes SINDIC'!L294=1,(IF('respostes SINDIC'!$AS294=2021,variables!$E$16,IF('respostes SINDIC'!$AS294=2022,variables!$F$16))),0)</f>
        <v>0</v>
      </c>
      <c r="N294" s="11">
        <f>IF('respostes SINDIC'!M294=1,(IF('respostes SINDIC'!$AS294=2021,variables!$E$17,IF('respostes SINDIC'!$AS294=2022,variables!$F$17))),0)</f>
        <v>1</v>
      </c>
      <c r="O294" s="11">
        <f>IF('respostes SINDIC'!N294="Dintre de termini",(IF('respostes SINDIC'!$AS294=2021,variables!$E$18,IF('respostes SINDIC'!$AS294=2022,variables!$F$18))),0)</f>
        <v>10</v>
      </c>
      <c r="P294" s="16">
        <f>IF('respostes SINDIC'!O294="Null",0,(IF('respostes SINDIC'!$AS294=2021,variables!$E$20,IF('respostes SINDIC'!$AS294=2022,variables!$F$20))))</f>
        <v>25</v>
      </c>
      <c r="Q294" s="16">
        <f>IF('respostes SINDIC'!P294=1,(IF('respostes SINDIC'!$AS294=2021,variables!$E$20,IF('respostes SINDIC'!$AS294=2022,variables!$F$20))),0)</f>
        <v>25</v>
      </c>
      <c r="R294" s="16">
        <f>IF('respostes SINDIC'!Q294=1,(IF('respostes SINDIC'!$AS294=2021,variables!$E$21,IF('respostes SINDIC'!$AS294=2022,variables!$F$21))),0)</f>
        <v>25</v>
      </c>
      <c r="S294" s="16">
        <f>IF('respostes SINDIC'!R294=1,(IF('respostes SINDIC'!$AS294=2021,variables!$E$22,IF('respostes SINDIC'!$AS294=2022,variables!$F$22))),0)</f>
        <v>25</v>
      </c>
      <c r="T294" s="11">
        <f>IF('respostes SINDIC'!S294=1,(IF('respostes SINDIC'!$AS294=2021,variables!$E$23,IF('respostes SINDIC'!$AS294=2022,variables!$F$23))),0)</f>
        <v>10</v>
      </c>
      <c r="U294" s="14">
        <f>IF('respostes SINDIC'!T294=1,(IF('respostes SINDIC'!$AS294=2021,variables!$E$24,IF('respostes SINDIC'!$AS294=2022,variables!$F$24))),0)</f>
        <v>25</v>
      </c>
      <c r="V294" s="8">
        <f>IF('respostes SINDIC'!U294=1,(IF('respostes SINDIC'!$AS294=2021,variables!$E$25,IF('respostes SINDIC'!$AS294=2022,variables!$F$25))),0)</f>
        <v>20</v>
      </c>
      <c r="W294" s="8">
        <f>IF('respostes SINDIC'!V294=1,(IF('respostes SINDIC'!$AS294=2021,variables!$E$26,IF('respostes SINDIC'!$AS294=2022,variables!$F$26))),0)</f>
        <v>5</v>
      </c>
      <c r="X294" s="8">
        <f>IF('respostes SINDIC'!W294=1,(IF('respostes SINDIC'!$AS294=2021,variables!$E$27,IF('respostes SINDIC'!$AS294=2022,variables!$F$27))),0)</f>
        <v>10</v>
      </c>
      <c r="Y294" s="11">
        <f>IF('respostes SINDIC'!X294=1,(IF('respostes SINDIC'!$AS294=2021,variables!$E$28,IF('respostes SINDIC'!$AS294=2022,variables!$F$28))),0)</f>
        <v>0</v>
      </c>
      <c r="Z294" s="11">
        <f>IF('respostes SINDIC'!Y294=1,(IF('respostes SINDIC'!$AS294=2021,variables!$E$29,IF('respostes SINDIC'!$AS294=2022,variables!$F$29))),0)</f>
        <v>20</v>
      </c>
      <c r="AA294" s="18">
        <f>IF('respostes SINDIC'!Z294=1,(IF('respostes SINDIC'!$AS294=2021,variables!$E$30,IF('respostes SINDIC'!$AS294=2022,variables!$F$30))),0)</f>
        <v>25</v>
      </c>
      <c r="AB294" s="18">
        <f>IF('respostes SINDIC'!AA294=1,(IF('respostes SINDIC'!$AS294=2021,variables!$E$31,IF('respostes SINDIC'!$AS294=2022,variables!$F$31))),0)</f>
        <v>0</v>
      </c>
      <c r="AC294" s="18">
        <f>IF('respostes SINDIC'!AB294=1,(IF('respostes SINDIC'!$AS294=2021,variables!$E$32,IF('respostes SINDIC'!$AS294=2022,variables!$F$32))),0)</f>
        <v>25</v>
      </c>
      <c r="AD294" s="18">
        <f>IF('respostes SINDIC'!AC294=1,(IF('respostes SINDIC'!$AS294=2021,variables!$E$33,IF('respostes SINDIC'!$AS294=2022,variables!$F$33))),0)</f>
        <v>0</v>
      </c>
      <c r="AE294" s="20">
        <f>IF('respostes SINDIC'!AD294=1,(IF('respostes SINDIC'!$AS294=2021,variables!$E$34,IF('respostes SINDIC'!$AS294=2022,variables!$F$34))),0)</f>
        <v>20</v>
      </c>
      <c r="AF294" s="20">
        <f>IF('respostes SINDIC'!AE294=1,(IF('respostes SINDIC'!$AS294=2021,variables!$E$35,IF('respostes SINDIC'!$AS294=2022,variables!$F$35))),0)</f>
        <v>0</v>
      </c>
      <c r="AG294" s="20">
        <f>IF('respostes SINDIC'!AF294=1,(IF('respostes SINDIC'!$AS294=2021,variables!$E$36,IF('respostes SINDIC'!$AS294=2022,variables!$F$36))),0)</f>
        <v>0</v>
      </c>
      <c r="AH294" s="20">
        <f>IF('respostes SINDIC'!AG294=1,(IF('respostes SINDIC'!$AS294=2021,variables!$E$37,IF('respostes SINDIC'!$AS294=2022,variables!$F$37))),0)</f>
        <v>0</v>
      </c>
      <c r="AI294" s="14">
        <f>IF('respostes SINDIC'!AH294=1,(IF('respostes SINDIC'!$AS294=2021,variables!$E$38,IF('respostes SINDIC'!$AS294=2022,variables!$F$38))),0)</f>
        <v>25</v>
      </c>
      <c r="AJ294" s="20">
        <f>IF('respostes SINDIC'!AI294=1,(IF('respostes SINDIC'!$AS294=2021,variables!$E$39,IF('respostes SINDIC'!$AS294=2022,variables!$F$39))),0)</f>
        <v>20</v>
      </c>
      <c r="AK294" s="14">
        <f>IF('respostes SINDIC'!AJ294=1,(IF('respostes SINDIC'!$AS294=2021,variables!$E$40,IF('respostes SINDIC'!$AS294=2022,variables!$F$40))),0)</f>
        <v>25</v>
      </c>
      <c r="AL294" s="8">
        <f>IF('respostes SINDIC'!AK294=0,(IF('respostes SINDIC'!$AS294=2021,variables!$E$41,IF('respostes SINDIC'!$AS294=2022,variables!$F$41))),0)</f>
        <v>20</v>
      </c>
      <c r="AM294" s="20">
        <f>IF('respostes SINDIC'!AL294=1,(IF('respostes SINDIC'!$AS294=2021,variables!$E$42,IF('respostes SINDIC'!$AS294=2022,variables!$F$42))),0)</f>
        <v>10</v>
      </c>
      <c r="AN294" s="11">
        <f>IF('respostes SINDIC'!AM294=1,(IF('respostes SINDIC'!$AS294=2021,variables!$E$43,IF('respostes SINDIC'!$AS294=2022,variables!$F$43))),0)</f>
        <v>50</v>
      </c>
      <c r="AO294" s="8">
        <f>IF('respostes SINDIC'!AN294=1,(IF('respostes SINDIC'!$AS294=2021,variables!$E$44,IF('respostes SINDIC'!$AS294=2022,variables!$F$44))),0)</f>
        <v>10</v>
      </c>
      <c r="AP294" s="8">
        <f>IF('respostes SINDIC'!AO294=1,(IF('respostes SINDIC'!$AS294=2021,variables!$E$45,IF('respostes SINDIC'!$AS294=2022,variables!$F$45))),0)</f>
        <v>20</v>
      </c>
      <c r="AQ294" s="20">
        <f>IF('respostes SINDIC'!AP294=1,(IF('respostes SINDIC'!$AS294=2021,variables!$E$46,IF('respostes SINDIC'!$AS294=2022,variables!$F$46))),0)</f>
        <v>10</v>
      </c>
      <c r="AT294">
        <v>2022</v>
      </c>
    </row>
    <row r="295" spans="1:46" x14ac:dyDescent="0.3">
      <c r="A295">
        <v>805560009</v>
      </c>
      <c r="B295" t="str">
        <f>VLOOKUP(A295,'ine i comarca'!$A$1:$H$367,6,0)</f>
        <v>Moianès</v>
      </c>
      <c r="C295" t="s">
        <v>98</v>
      </c>
      <c r="D295" t="s">
        <v>41</v>
      </c>
      <c r="E295" t="s">
        <v>42</v>
      </c>
      <c r="F295" t="s">
        <v>48</v>
      </c>
      <c r="G295" s="8">
        <f>IF('respostes SINDIC'!F295=1,(IF('respostes SINDIC'!$AS295=2021,variables!$E$10,IF('respostes SINDIC'!$AS295=2022,variables!$F$10))),0)</f>
        <v>7.5</v>
      </c>
      <c r="H295" s="8">
        <f>IF('respostes SINDIC'!G295=1,(IF('respostes SINDIC'!$AS295=2021,variables!$E$11,IF('respostes SINDIC'!$AS295=2022,variables!$F$11))),0)</f>
        <v>7.5</v>
      </c>
      <c r="I295" s="14">
        <f>IF('respostes SINDIC'!H295=1,(IF('respostes SINDIC'!$AS295=2021,variables!$E$12,IF('respostes SINDIC'!$AS295=2022,variables!$F$12))),0)</f>
        <v>25</v>
      </c>
      <c r="J295" s="11">
        <f>IF('respostes SINDIC'!I295=1,(IF('respostes SINDIC'!$AS295=2021,variables!$E$13,IF('respostes SINDIC'!$AS295=2022,variables!$F$13))),0)</f>
        <v>1</v>
      </c>
      <c r="K295" s="11">
        <f>IF('respostes SINDIC'!J295=1,(IF('respostes SINDIC'!$AS295=2021,variables!$E$14,IF('respostes SINDIC'!$AS295=2022,variables!$F$14))),0)</f>
        <v>0</v>
      </c>
      <c r="L295" s="11">
        <f>IF('respostes SINDIC'!K295=1,(IF('respostes SINDIC'!$AS295=2021,variables!$E$15,IF('respostes SINDIC'!$AS295=2022,variables!$F$15))),0)</f>
        <v>0</v>
      </c>
      <c r="M295" s="11">
        <f>IF('respostes SINDIC'!L295=1,(IF('respostes SINDIC'!$AS295=2021,variables!$E$16,IF('respostes SINDIC'!$AS295=2022,variables!$F$16))),0)</f>
        <v>0</v>
      </c>
      <c r="N295" s="11">
        <f>IF('respostes SINDIC'!M295=1,(IF('respostes SINDIC'!$AS295=2021,variables!$E$17,IF('respostes SINDIC'!$AS295=2022,variables!$F$17))),0)</f>
        <v>0</v>
      </c>
      <c r="O295" s="11">
        <f>IF('respostes SINDIC'!N295="Dintre de termini",(IF('respostes SINDIC'!$AS295=2021,variables!$E$18,IF('respostes SINDIC'!$AS295=2022,variables!$F$18))),0)</f>
        <v>10</v>
      </c>
      <c r="P295" s="16">
        <f>IF('respostes SINDIC'!O295="Null",0,(IF('respostes SINDIC'!$AS295=2021,variables!$E$20,IF('respostes SINDIC'!$AS295=2022,variables!$F$20))))</f>
        <v>25</v>
      </c>
      <c r="Q295" s="16">
        <f>IF('respostes SINDIC'!P295=1,(IF('respostes SINDIC'!$AS295=2021,variables!$E$20,IF('respostes SINDIC'!$AS295=2022,variables!$F$20))),0)</f>
        <v>25</v>
      </c>
      <c r="R295" s="16">
        <f>IF('respostes SINDIC'!Q295=1,(IF('respostes SINDIC'!$AS295=2021,variables!$E$21,IF('respostes SINDIC'!$AS295=2022,variables!$F$21))),0)</f>
        <v>0</v>
      </c>
      <c r="S295" s="16">
        <f>IF('respostes SINDIC'!R295=1,(IF('respostes SINDIC'!$AS295=2021,variables!$E$22,IF('respostes SINDIC'!$AS295=2022,variables!$F$22))),0)</f>
        <v>0</v>
      </c>
      <c r="T295" s="11">
        <f>IF('respostes SINDIC'!S295=1,(IF('respostes SINDIC'!$AS295=2021,variables!$E$23,IF('respostes SINDIC'!$AS295=2022,variables!$F$23))),0)</f>
        <v>10</v>
      </c>
      <c r="U295" s="14">
        <f>IF('respostes SINDIC'!T295=1,(IF('respostes SINDIC'!$AS295=2021,variables!$E$24,IF('respostes SINDIC'!$AS295=2022,variables!$F$24))),0)</f>
        <v>25</v>
      </c>
      <c r="V295" s="8">
        <f>IF('respostes SINDIC'!U295=1,(IF('respostes SINDIC'!$AS295=2021,variables!$E$25,IF('respostes SINDIC'!$AS295=2022,variables!$F$25))),0)</f>
        <v>20</v>
      </c>
      <c r="W295" s="8">
        <f>IF('respostes SINDIC'!V295=1,(IF('respostes SINDIC'!$AS295=2021,variables!$E$26,IF('respostes SINDIC'!$AS295=2022,variables!$F$26))),0)</f>
        <v>5</v>
      </c>
      <c r="X295" s="8">
        <f>IF('respostes SINDIC'!W295=1,(IF('respostes SINDIC'!$AS295=2021,variables!$E$27,IF('respostes SINDIC'!$AS295=2022,variables!$F$27))),0)</f>
        <v>10</v>
      </c>
      <c r="Y295" s="11">
        <f>IF('respostes SINDIC'!X295=1,(IF('respostes SINDIC'!$AS295=2021,variables!$E$28,IF('respostes SINDIC'!$AS295=2022,variables!$F$28))),0)</f>
        <v>0</v>
      </c>
      <c r="Z295" s="11">
        <f>IF('respostes SINDIC'!Y295=1,(IF('respostes SINDIC'!$AS295=2021,variables!$E$29,IF('respostes SINDIC'!$AS295=2022,variables!$F$29))),0)</f>
        <v>20</v>
      </c>
      <c r="AA295" s="18">
        <f>IF('respostes SINDIC'!Z295=1,(IF('respostes SINDIC'!$AS295=2021,variables!$E$30,IF('respostes SINDIC'!$AS295=2022,variables!$F$30))),0)</f>
        <v>0</v>
      </c>
      <c r="AB295" s="18">
        <f>IF('respostes SINDIC'!AA295=1,(IF('respostes SINDIC'!$AS295=2021,variables!$E$31,IF('respostes SINDIC'!$AS295=2022,variables!$F$31))),0)</f>
        <v>25</v>
      </c>
      <c r="AC295" s="18">
        <f>IF('respostes SINDIC'!AB295=1,(IF('respostes SINDIC'!$AS295=2021,variables!$E$32,IF('respostes SINDIC'!$AS295=2022,variables!$F$32))),0)</f>
        <v>25</v>
      </c>
      <c r="AD295" s="18">
        <f>IF('respostes SINDIC'!AC295=1,(IF('respostes SINDIC'!$AS295=2021,variables!$E$33,IF('respostes SINDIC'!$AS295=2022,variables!$F$33))),0)</f>
        <v>0</v>
      </c>
      <c r="AE295" s="20">
        <f>IF('respostes SINDIC'!AD295=1,(IF('respostes SINDIC'!$AS295=2021,variables!$E$34,IF('respostes SINDIC'!$AS295=2022,variables!$F$34))),0)</f>
        <v>0</v>
      </c>
      <c r="AF295" s="20">
        <f>IF('respostes SINDIC'!AE295=1,(IF('respostes SINDIC'!$AS295=2021,variables!$E$35,IF('respostes SINDIC'!$AS295=2022,variables!$F$35))),0)</f>
        <v>0</v>
      </c>
      <c r="AG295" s="20">
        <f>IF('respostes SINDIC'!AF295=1,(IF('respostes SINDIC'!$AS295=2021,variables!$E$36,IF('respostes SINDIC'!$AS295=2022,variables!$F$36))),0)</f>
        <v>0</v>
      </c>
      <c r="AH295" s="20">
        <f>IF('respostes SINDIC'!AG295=1,(IF('respostes SINDIC'!$AS295=2021,variables!$E$37,IF('respostes SINDIC'!$AS295=2022,variables!$F$37))),0)</f>
        <v>0</v>
      </c>
      <c r="AI295" s="14">
        <f>IF('respostes SINDIC'!AH295=1,(IF('respostes SINDIC'!$AS295=2021,variables!$E$38,IF('respostes SINDIC'!$AS295=2022,variables!$F$38))),0)</f>
        <v>25</v>
      </c>
      <c r="AJ295" s="20">
        <f>IF('respostes SINDIC'!AI295=1,(IF('respostes SINDIC'!$AS295=2021,variables!$E$39,IF('respostes SINDIC'!$AS295=2022,variables!$F$39))),0)</f>
        <v>20</v>
      </c>
      <c r="AK295" s="14">
        <f>IF('respostes SINDIC'!AJ295=1,(IF('respostes SINDIC'!$AS295=2021,variables!$E$40,IF('respostes SINDIC'!$AS295=2022,variables!$F$40))),0)</f>
        <v>25</v>
      </c>
      <c r="AL295" s="8">
        <f>IF('respostes SINDIC'!AK295=0,(IF('respostes SINDIC'!$AS295=2021,variables!$E$41,IF('respostes SINDIC'!$AS295=2022,variables!$F$41))),0)</f>
        <v>20</v>
      </c>
      <c r="AM295" s="20">
        <f>IF('respostes SINDIC'!AL295=1,(IF('respostes SINDIC'!$AS295=2021,variables!$E$42,IF('respostes SINDIC'!$AS295=2022,variables!$F$42))),0)</f>
        <v>10</v>
      </c>
      <c r="AN295" s="11">
        <f>IF('respostes SINDIC'!AM295=1,(IF('respostes SINDIC'!$AS295=2021,variables!$E$43,IF('respostes SINDIC'!$AS295=2022,variables!$F$43))),0)</f>
        <v>50</v>
      </c>
      <c r="AO295" s="8">
        <f>IF('respostes SINDIC'!AN295=1,(IF('respostes SINDIC'!$AS295=2021,variables!$E$44,IF('respostes SINDIC'!$AS295=2022,variables!$F$44))),0)</f>
        <v>0</v>
      </c>
      <c r="AP295" s="8">
        <f>IF('respostes SINDIC'!AO295=1,(IF('respostes SINDIC'!$AS295=2021,variables!$E$45,IF('respostes SINDIC'!$AS295=2022,variables!$F$45))),0)</f>
        <v>0</v>
      </c>
      <c r="AQ295" s="20">
        <f>IF('respostes SINDIC'!AP295=1,(IF('respostes SINDIC'!$AS295=2021,variables!$E$46,IF('respostes SINDIC'!$AS295=2022,variables!$F$46))),0)</f>
        <v>0</v>
      </c>
      <c r="AT295">
        <v>2022</v>
      </c>
    </row>
    <row r="296" spans="1:46" x14ac:dyDescent="0.3">
      <c r="A296">
        <v>805690004</v>
      </c>
      <c r="B296" t="e">
        <f>VLOOKUP(A296,'ine i comarca'!$A$1:$H$367,6,0)</f>
        <v>#N/A</v>
      </c>
      <c r="C296" t="s">
        <v>99</v>
      </c>
      <c r="D296" t="s">
        <v>41</v>
      </c>
      <c r="E296" t="s">
        <v>42</v>
      </c>
      <c r="F296" t="s">
        <v>61</v>
      </c>
      <c r="G296" s="8">
        <f>IF('respostes SINDIC'!F296=1,(IF('respostes SINDIC'!$AS296=2021,variables!$E$10,IF('respostes SINDIC'!$AS296=2022,variables!$F$10))),0)</f>
        <v>7.5</v>
      </c>
      <c r="H296" s="8">
        <f>IF('respostes SINDIC'!G296=1,(IF('respostes SINDIC'!$AS296=2021,variables!$E$11,IF('respostes SINDIC'!$AS296=2022,variables!$F$11))),0)</f>
        <v>7.5</v>
      </c>
      <c r="I296" s="14">
        <f>IF('respostes SINDIC'!H296=1,(IF('respostes SINDIC'!$AS296=2021,variables!$E$12,IF('respostes SINDIC'!$AS296=2022,variables!$F$12))),0)</f>
        <v>25</v>
      </c>
      <c r="J296" s="11">
        <f>IF('respostes SINDIC'!I296=1,(IF('respostes SINDIC'!$AS296=2021,variables!$E$13,IF('respostes SINDIC'!$AS296=2022,variables!$F$13))),0)</f>
        <v>1</v>
      </c>
      <c r="K296" s="11">
        <f>IF('respostes SINDIC'!J296=1,(IF('respostes SINDIC'!$AS296=2021,variables!$E$14,IF('respostes SINDIC'!$AS296=2022,variables!$F$14))),0)</f>
        <v>0</v>
      </c>
      <c r="L296" s="11">
        <f>IF('respostes SINDIC'!K296=1,(IF('respostes SINDIC'!$AS296=2021,variables!$E$15,IF('respostes SINDIC'!$AS296=2022,variables!$F$15))),0)</f>
        <v>0</v>
      </c>
      <c r="M296" s="11">
        <f>IF('respostes SINDIC'!L296=1,(IF('respostes SINDIC'!$AS296=2021,variables!$E$16,IF('respostes SINDIC'!$AS296=2022,variables!$F$16))),0)</f>
        <v>0</v>
      </c>
      <c r="N296" s="11">
        <f>IF('respostes SINDIC'!M296=1,(IF('respostes SINDIC'!$AS296=2021,variables!$E$17,IF('respostes SINDIC'!$AS296=2022,variables!$F$17))),0)</f>
        <v>0</v>
      </c>
      <c r="O296" s="11">
        <f>IF('respostes SINDIC'!N296="Dintre de termini",(IF('respostes SINDIC'!$AS296=2021,variables!$E$18,IF('respostes SINDIC'!$AS296=2022,variables!$F$18))),0)</f>
        <v>10</v>
      </c>
      <c r="P296" s="16">
        <f>IF('respostes SINDIC'!O296="Null",0,(IF('respostes SINDIC'!$AS296=2021,variables!$E$20,IF('respostes SINDIC'!$AS296=2022,variables!$F$20))))</f>
        <v>25</v>
      </c>
      <c r="Q296" s="16">
        <f>IF('respostes SINDIC'!P296=1,(IF('respostes SINDIC'!$AS296=2021,variables!$E$20,IF('respostes SINDIC'!$AS296=2022,variables!$F$20))),0)</f>
        <v>25</v>
      </c>
      <c r="R296" s="16">
        <f>IF('respostes SINDIC'!Q296=1,(IF('respostes SINDIC'!$AS296=2021,variables!$E$21,IF('respostes SINDIC'!$AS296=2022,variables!$F$21))),0)</f>
        <v>25</v>
      </c>
      <c r="S296" s="16">
        <f>IF('respostes SINDIC'!R296=1,(IF('respostes SINDIC'!$AS296=2021,variables!$E$22,IF('respostes SINDIC'!$AS296=2022,variables!$F$22))),0)</f>
        <v>25</v>
      </c>
      <c r="T296" s="11">
        <f>IF('respostes SINDIC'!S296=1,(IF('respostes SINDIC'!$AS296=2021,variables!$E$23,IF('respostes SINDIC'!$AS296=2022,variables!$F$23))),0)</f>
        <v>10</v>
      </c>
      <c r="U296" s="14">
        <f>IF('respostes SINDIC'!T296=1,(IF('respostes SINDIC'!$AS296=2021,variables!$E$24,IF('respostes SINDIC'!$AS296=2022,variables!$F$24))),0)</f>
        <v>25</v>
      </c>
      <c r="V296" s="8">
        <f>IF('respostes SINDIC'!U296=1,(IF('respostes SINDIC'!$AS296=2021,variables!$E$25,IF('respostes SINDIC'!$AS296=2022,variables!$F$25))),0)</f>
        <v>20</v>
      </c>
      <c r="W296" s="8">
        <f>IF('respostes SINDIC'!V296=1,(IF('respostes SINDIC'!$AS296=2021,variables!$E$26,IF('respostes SINDIC'!$AS296=2022,variables!$F$26))),0)</f>
        <v>5</v>
      </c>
      <c r="X296" s="8">
        <f>IF('respostes SINDIC'!W296=1,(IF('respostes SINDIC'!$AS296=2021,variables!$E$27,IF('respostes SINDIC'!$AS296=2022,variables!$F$27))),0)</f>
        <v>10</v>
      </c>
      <c r="Y296" s="11">
        <f>IF('respostes SINDIC'!X296=1,(IF('respostes SINDIC'!$AS296=2021,variables!$E$28,IF('respostes SINDIC'!$AS296=2022,variables!$F$28))),0)</f>
        <v>0</v>
      </c>
      <c r="Z296" s="11">
        <f>IF('respostes SINDIC'!Y296=1,(IF('respostes SINDIC'!$AS296=2021,variables!$E$29,IF('respostes SINDIC'!$AS296=2022,variables!$F$29))),0)</f>
        <v>20</v>
      </c>
      <c r="AA296" s="18">
        <f>IF('respostes SINDIC'!Z296=1,(IF('respostes SINDIC'!$AS296=2021,variables!$E$30,IF('respostes SINDIC'!$AS296=2022,variables!$F$30))),0)</f>
        <v>25</v>
      </c>
      <c r="AB296" s="18">
        <f>IF('respostes SINDIC'!AA296=1,(IF('respostes SINDIC'!$AS296=2021,variables!$E$31,IF('respostes SINDIC'!$AS296=2022,variables!$F$31))),0)</f>
        <v>25</v>
      </c>
      <c r="AC296" s="18">
        <f>IF('respostes SINDIC'!AB296=1,(IF('respostes SINDIC'!$AS296=2021,variables!$E$32,IF('respostes SINDIC'!$AS296=2022,variables!$F$32))),0)</f>
        <v>25</v>
      </c>
      <c r="AD296" s="18">
        <f>IF('respostes SINDIC'!AC296=1,(IF('respostes SINDIC'!$AS296=2021,variables!$E$33,IF('respostes SINDIC'!$AS296=2022,variables!$F$33))),0)</f>
        <v>0</v>
      </c>
      <c r="AE296" s="20">
        <f>IF('respostes SINDIC'!AD296=1,(IF('respostes SINDIC'!$AS296=2021,variables!$E$34,IF('respostes SINDIC'!$AS296=2022,variables!$F$34))),0)</f>
        <v>0</v>
      </c>
      <c r="AF296" s="20">
        <f>IF('respostes SINDIC'!AE296=1,(IF('respostes SINDIC'!$AS296=2021,variables!$E$35,IF('respostes SINDIC'!$AS296=2022,variables!$F$35))),0)</f>
        <v>20</v>
      </c>
      <c r="AG296" s="20">
        <f>IF('respostes SINDIC'!AF296=1,(IF('respostes SINDIC'!$AS296=2021,variables!$E$36,IF('respostes SINDIC'!$AS296=2022,variables!$F$36))),0)</f>
        <v>0</v>
      </c>
      <c r="AH296" s="20">
        <f>IF('respostes SINDIC'!AG296=1,(IF('respostes SINDIC'!$AS296=2021,variables!$E$37,IF('respostes SINDIC'!$AS296=2022,variables!$F$37))),0)</f>
        <v>10</v>
      </c>
      <c r="AI296" s="14">
        <f>IF('respostes SINDIC'!AH296=1,(IF('respostes SINDIC'!$AS296=2021,variables!$E$38,IF('respostes SINDIC'!$AS296=2022,variables!$F$38))),0)</f>
        <v>25</v>
      </c>
      <c r="AJ296" s="20">
        <f>IF('respostes SINDIC'!AI296=1,(IF('respostes SINDIC'!$AS296=2021,variables!$E$39,IF('respostes SINDIC'!$AS296=2022,variables!$F$39))),0)</f>
        <v>20</v>
      </c>
      <c r="AK296" s="14">
        <f>IF('respostes SINDIC'!AJ296=1,(IF('respostes SINDIC'!$AS296=2021,variables!$E$40,IF('respostes SINDIC'!$AS296=2022,variables!$F$40))),0)</f>
        <v>25</v>
      </c>
      <c r="AL296" s="8">
        <f>IF('respostes SINDIC'!AK296=0,(IF('respostes SINDIC'!$AS296=2021,variables!$E$41,IF('respostes SINDIC'!$AS296=2022,variables!$F$41))),0)</f>
        <v>20</v>
      </c>
      <c r="AM296" s="20">
        <f>IF('respostes SINDIC'!AL296=1,(IF('respostes SINDIC'!$AS296=2021,variables!$E$42,IF('respostes SINDIC'!$AS296=2022,variables!$F$42))),0)</f>
        <v>10</v>
      </c>
      <c r="AN296" s="11">
        <f>IF('respostes SINDIC'!AM296=1,(IF('respostes SINDIC'!$AS296=2021,variables!$E$43,IF('respostes SINDIC'!$AS296=2022,variables!$F$43))),0)</f>
        <v>50</v>
      </c>
      <c r="AO296" s="8">
        <f>IF('respostes SINDIC'!AN296=1,(IF('respostes SINDIC'!$AS296=2021,variables!$E$44,IF('respostes SINDIC'!$AS296=2022,variables!$F$44))),0)</f>
        <v>10</v>
      </c>
      <c r="AP296" s="8">
        <f>IF('respostes SINDIC'!AO296=1,(IF('respostes SINDIC'!$AS296=2021,variables!$E$45,IF('respostes SINDIC'!$AS296=2022,variables!$F$45))),0)</f>
        <v>20</v>
      </c>
      <c r="AQ296" s="20">
        <f>IF('respostes SINDIC'!AP296=1,(IF('respostes SINDIC'!$AS296=2021,variables!$E$46,IF('respostes SINDIC'!$AS296=2022,variables!$F$46))),0)</f>
        <v>0</v>
      </c>
      <c r="AT296">
        <v>2022</v>
      </c>
    </row>
    <row r="297" spans="1:46" x14ac:dyDescent="0.3">
      <c r="A297">
        <v>805810007</v>
      </c>
      <c r="B297" t="str">
        <f>VLOOKUP(A297,'ine i comarca'!$A$1:$H$367,6,0)</f>
        <v>Alt Penedès</v>
      </c>
      <c r="C297" t="s">
        <v>100</v>
      </c>
      <c r="D297" t="s">
        <v>41</v>
      </c>
      <c r="E297" t="s">
        <v>42</v>
      </c>
      <c r="F297" t="s">
        <v>48</v>
      </c>
      <c r="G297" s="8">
        <f>IF('respostes SINDIC'!F297=1,(IF('respostes SINDIC'!$AS297=2021,variables!$E$10,IF('respostes SINDIC'!$AS297=2022,variables!$F$10))),0)</f>
        <v>7.5</v>
      </c>
      <c r="H297" s="8">
        <f>IF('respostes SINDIC'!G297=1,(IF('respostes SINDIC'!$AS297=2021,variables!$E$11,IF('respostes SINDIC'!$AS297=2022,variables!$F$11))),0)</f>
        <v>7.5</v>
      </c>
      <c r="I297" s="14">
        <f>IF('respostes SINDIC'!H297=1,(IF('respostes SINDIC'!$AS297=2021,variables!$E$12,IF('respostes SINDIC'!$AS297=2022,variables!$F$12))),0)</f>
        <v>25</v>
      </c>
      <c r="J297" s="11">
        <f>IF('respostes SINDIC'!I297=1,(IF('respostes SINDIC'!$AS297=2021,variables!$E$13,IF('respostes SINDIC'!$AS297=2022,variables!$F$13))),0)</f>
        <v>1</v>
      </c>
      <c r="K297" s="11">
        <f>IF('respostes SINDIC'!J297=1,(IF('respostes SINDIC'!$AS297=2021,variables!$E$14,IF('respostes SINDIC'!$AS297=2022,variables!$F$14))),0)</f>
        <v>0</v>
      </c>
      <c r="L297" s="11">
        <f>IF('respostes SINDIC'!K297=1,(IF('respostes SINDIC'!$AS297=2021,variables!$E$15,IF('respostes SINDIC'!$AS297=2022,variables!$F$15))),0)</f>
        <v>0</v>
      </c>
      <c r="M297" s="11">
        <f>IF('respostes SINDIC'!L297=1,(IF('respostes SINDIC'!$AS297=2021,variables!$E$16,IF('respostes SINDIC'!$AS297=2022,variables!$F$16))),0)</f>
        <v>0</v>
      </c>
      <c r="N297" s="11">
        <f>IF('respostes SINDIC'!M297=1,(IF('respostes SINDIC'!$AS297=2021,variables!$E$17,IF('respostes SINDIC'!$AS297=2022,variables!$F$17))),0)</f>
        <v>0</v>
      </c>
      <c r="O297" s="11">
        <f>IF('respostes SINDIC'!N297="Dintre de termini",(IF('respostes SINDIC'!$AS297=2021,variables!$E$18,IF('respostes SINDIC'!$AS297=2022,variables!$F$18))),0)</f>
        <v>0</v>
      </c>
      <c r="P297" s="16">
        <f>IF('respostes SINDIC'!O297="Null",0,(IF('respostes SINDIC'!$AS297=2021,variables!$E$20,IF('respostes SINDIC'!$AS297=2022,variables!$F$20))))</f>
        <v>0</v>
      </c>
      <c r="Q297" s="16">
        <f>IF('respostes SINDIC'!P297=1,(IF('respostes SINDIC'!$AS297=2021,variables!$E$20,IF('respostes SINDIC'!$AS297=2022,variables!$F$20))),0)</f>
        <v>0</v>
      </c>
      <c r="R297" s="16">
        <f>IF('respostes SINDIC'!Q297=1,(IF('respostes SINDIC'!$AS297=2021,variables!$E$21,IF('respostes SINDIC'!$AS297=2022,variables!$F$21))),0)</f>
        <v>0</v>
      </c>
      <c r="S297" s="16">
        <f>IF('respostes SINDIC'!R297=1,(IF('respostes SINDIC'!$AS297=2021,variables!$E$22,IF('respostes SINDIC'!$AS297=2022,variables!$F$22))),0)</f>
        <v>0</v>
      </c>
      <c r="T297" s="11">
        <f>IF('respostes SINDIC'!S297=1,(IF('respostes SINDIC'!$AS297=2021,variables!$E$23,IF('respostes SINDIC'!$AS297=2022,variables!$F$23))),0)</f>
        <v>0</v>
      </c>
      <c r="U297" s="14">
        <f>IF('respostes SINDIC'!T297=1,(IF('respostes SINDIC'!$AS297=2021,variables!$E$24,IF('respostes SINDIC'!$AS297=2022,variables!$F$24))),0)</f>
        <v>0</v>
      </c>
      <c r="V297" s="8">
        <f>IF('respostes SINDIC'!U297=1,(IF('respostes SINDIC'!$AS297=2021,variables!$E$25,IF('respostes SINDIC'!$AS297=2022,variables!$F$25))),0)</f>
        <v>20</v>
      </c>
      <c r="W297" s="8">
        <f>IF('respostes SINDIC'!V297=1,(IF('respostes SINDIC'!$AS297=2021,variables!$E$26,IF('respostes SINDIC'!$AS297=2022,variables!$F$26))),0)</f>
        <v>5</v>
      </c>
      <c r="X297" s="8">
        <f>IF('respostes SINDIC'!W297=1,(IF('respostes SINDIC'!$AS297=2021,variables!$E$27,IF('respostes SINDIC'!$AS297=2022,variables!$F$27))),0)</f>
        <v>10</v>
      </c>
      <c r="Y297" s="11">
        <f>IF('respostes SINDIC'!X297=1,(IF('respostes SINDIC'!$AS297=2021,variables!$E$28,IF('respostes SINDIC'!$AS297=2022,variables!$F$28))),0)</f>
        <v>0</v>
      </c>
      <c r="Z297" s="11">
        <f>IF('respostes SINDIC'!Y297=1,(IF('respostes SINDIC'!$AS297=2021,variables!$E$29,IF('respostes SINDIC'!$AS297=2022,variables!$F$29))),0)</f>
        <v>0</v>
      </c>
      <c r="AA297" s="18">
        <f>IF('respostes SINDIC'!Z297=1,(IF('respostes SINDIC'!$AS297=2021,variables!$E$30,IF('respostes SINDIC'!$AS297=2022,variables!$F$30))),0)</f>
        <v>0</v>
      </c>
      <c r="AB297" s="18">
        <f>IF('respostes SINDIC'!AA297=1,(IF('respostes SINDIC'!$AS297=2021,variables!$E$31,IF('respostes SINDIC'!$AS297=2022,variables!$F$31))),0)</f>
        <v>0</v>
      </c>
      <c r="AC297" s="18">
        <f>IF('respostes SINDIC'!AB297=1,(IF('respostes SINDIC'!$AS297=2021,variables!$E$32,IF('respostes SINDIC'!$AS297=2022,variables!$F$32))),0)</f>
        <v>0</v>
      </c>
      <c r="AD297" s="18">
        <f>IF('respostes SINDIC'!AC297=1,(IF('respostes SINDIC'!$AS297=2021,variables!$E$33,IF('respostes SINDIC'!$AS297=2022,variables!$F$33))),0)</f>
        <v>0</v>
      </c>
      <c r="AE297" s="20">
        <f>IF('respostes SINDIC'!AD297=1,(IF('respostes SINDIC'!$AS297=2021,variables!$E$34,IF('respostes SINDIC'!$AS297=2022,variables!$F$34))),0)</f>
        <v>0</v>
      </c>
      <c r="AF297" s="20">
        <f>IF('respostes SINDIC'!AE297=1,(IF('respostes SINDIC'!$AS297=2021,variables!$E$35,IF('respostes SINDIC'!$AS297=2022,variables!$F$35))),0)</f>
        <v>0</v>
      </c>
      <c r="AG297" s="20">
        <f>IF('respostes SINDIC'!AF297=1,(IF('respostes SINDIC'!$AS297=2021,variables!$E$36,IF('respostes SINDIC'!$AS297=2022,variables!$F$36))),0)</f>
        <v>0</v>
      </c>
      <c r="AH297" s="20">
        <f>IF('respostes SINDIC'!AG297=1,(IF('respostes SINDIC'!$AS297=2021,variables!$E$37,IF('respostes SINDIC'!$AS297=2022,variables!$F$37))),0)</f>
        <v>0</v>
      </c>
      <c r="AI297" s="14">
        <f>IF('respostes SINDIC'!AH297=1,(IF('respostes SINDIC'!$AS297=2021,variables!$E$38,IF('respostes SINDIC'!$AS297=2022,variables!$F$38))),0)</f>
        <v>25</v>
      </c>
      <c r="AJ297" s="20">
        <f>IF('respostes SINDIC'!AI297=1,(IF('respostes SINDIC'!$AS297=2021,variables!$E$39,IF('respostes SINDIC'!$AS297=2022,variables!$F$39))),0)</f>
        <v>20</v>
      </c>
      <c r="AK297" s="14">
        <f>IF('respostes SINDIC'!AJ297=1,(IF('respostes SINDIC'!$AS297=2021,variables!$E$40,IF('respostes SINDIC'!$AS297=2022,variables!$F$40))),0)</f>
        <v>0</v>
      </c>
      <c r="AL297" s="8">
        <f>IF('respostes SINDIC'!AK297=0,(IF('respostes SINDIC'!$AS297=2021,variables!$E$41,IF('respostes SINDIC'!$AS297=2022,variables!$F$41))),0)</f>
        <v>20</v>
      </c>
      <c r="AM297" s="20">
        <f>IF('respostes SINDIC'!AL297=1,(IF('respostes SINDIC'!$AS297=2021,variables!$E$42,IF('respostes SINDIC'!$AS297=2022,variables!$F$42))),0)</f>
        <v>0</v>
      </c>
      <c r="AN297" s="11">
        <f>IF('respostes SINDIC'!AM297=1,(IF('respostes SINDIC'!$AS297=2021,variables!$E$43,IF('respostes SINDIC'!$AS297=2022,variables!$F$43))),0)</f>
        <v>0</v>
      </c>
      <c r="AO297" s="8">
        <f>IF('respostes SINDIC'!AN297=1,(IF('respostes SINDIC'!$AS297=2021,variables!$E$44,IF('respostes SINDIC'!$AS297=2022,variables!$F$44))),0)</f>
        <v>0</v>
      </c>
      <c r="AP297" s="8">
        <f>IF('respostes SINDIC'!AO297=1,(IF('respostes SINDIC'!$AS297=2021,variables!$E$45,IF('respostes SINDIC'!$AS297=2022,variables!$F$45))),0)</f>
        <v>0</v>
      </c>
      <c r="AQ297" s="20">
        <f>IF('respostes SINDIC'!AP297=1,(IF('respostes SINDIC'!$AS297=2021,variables!$E$46,IF('respostes SINDIC'!$AS297=2022,variables!$F$46))),0)</f>
        <v>0</v>
      </c>
      <c r="AT297">
        <v>2022</v>
      </c>
    </row>
    <row r="298" spans="1:46" x14ac:dyDescent="0.3">
      <c r="A298">
        <v>806150006</v>
      </c>
      <c r="B298" t="str">
        <f>VLOOKUP(A298,'ine i comarca'!$A$1:$H$367,6,0)</f>
        <v>Bages</v>
      </c>
      <c r="C298" t="s">
        <v>101</v>
      </c>
      <c r="D298" t="s">
        <v>41</v>
      </c>
      <c r="E298" t="s">
        <v>42</v>
      </c>
      <c r="F298" t="s">
        <v>48</v>
      </c>
      <c r="G298" s="8">
        <f>IF('respostes SINDIC'!F298=1,(IF('respostes SINDIC'!$AS298=2021,variables!$E$10,IF('respostes SINDIC'!$AS298=2022,variables!$F$10))),0)</f>
        <v>7.5</v>
      </c>
      <c r="H298" s="8">
        <f>IF('respostes SINDIC'!G298=1,(IF('respostes SINDIC'!$AS298=2021,variables!$E$11,IF('respostes SINDIC'!$AS298=2022,variables!$F$11))),0)</f>
        <v>7.5</v>
      </c>
      <c r="I298" s="14">
        <f>IF('respostes SINDIC'!H298=1,(IF('respostes SINDIC'!$AS298=2021,variables!$E$12,IF('respostes SINDIC'!$AS298=2022,variables!$F$12))),0)</f>
        <v>25</v>
      </c>
      <c r="J298" s="11">
        <f>IF('respostes SINDIC'!I298=1,(IF('respostes SINDIC'!$AS298=2021,variables!$E$13,IF('respostes SINDIC'!$AS298=2022,variables!$F$13))),0)</f>
        <v>1</v>
      </c>
      <c r="K298" s="11">
        <f>IF('respostes SINDIC'!J298=1,(IF('respostes SINDIC'!$AS298=2021,variables!$E$14,IF('respostes SINDIC'!$AS298=2022,variables!$F$14))),0)</f>
        <v>0</v>
      </c>
      <c r="L298" s="11">
        <f>IF('respostes SINDIC'!K298=1,(IF('respostes SINDIC'!$AS298=2021,variables!$E$15,IF('respostes SINDIC'!$AS298=2022,variables!$F$15))),0)</f>
        <v>0</v>
      </c>
      <c r="M298" s="11">
        <f>IF('respostes SINDIC'!L298=1,(IF('respostes SINDIC'!$AS298=2021,variables!$E$16,IF('respostes SINDIC'!$AS298=2022,variables!$F$16))),0)</f>
        <v>0</v>
      </c>
      <c r="N298" s="11">
        <f>IF('respostes SINDIC'!M298=1,(IF('respostes SINDIC'!$AS298=2021,variables!$E$17,IF('respostes SINDIC'!$AS298=2022,variables!$F$17))),0)</f>
        <v>0</v>
      </c>
      <c r="O298" s="11">
        <f>IF('respostes SINDIC'!N298="Dintre de termini",(IF('respostes SINDIC'!$AS298=2021,variables!$E$18,IF('respostes SINDIC'!$AS298=2022,variables!$F$18))),0)</f>
        <v>0</v>
      </c>
      <c r="P298" s="16">
        <f>IF('respostes SINDIC'!O298="Null",0,(IF('respostes SINDIC'!$AS298=2021,variables!$E$20,IF('respostes SINDIC'!$AS298=2022,variables!$F$20))))</f>
        <v>0</v>
      </c>
      <c r="Q298" s="16">
        <f>IF('respostes SINDIC'!P298=1,(IF('respostes SINDIC'!$AS298=2021,variables!$E$20,IF('respostes SINDIC'!$AS298=2022,variables!$F$20))),0)</f>
        <v>0</v>
      </c>
      <c r="R298" s="16">
        <f>IF('respostes SINDIC'!Q298=1,(IF('respostes SINDIC'!$AS298=2021,variables!$E$21,IF('respostes SINDIC'!$AS298=2022,variables!$F$21))),0)</f>
        <v>0</v>
      </c>
      <c r="S298" s="16">
        <f>IF('respostes SINDIC'!R298=1,(IF('respostes SINDIC'!$AS298=2021,variables!$E$22,IF('respostes SINDIC'!$AS298=2022,variables!$F$22))),0)</f>
        <v>0</v>
      </c>
      <c r="T298" s="11">
        <f>IF('respostes SINDIC'!S298=1,(IF('respostes SINDIC'!$AS298=2021,variables!$E$23,IF('respostes SINDIC'!$AS298=2022,variables!$F$23))),0)</f>
        <v>0</v>
      </c>
      <c r="U298" s="14">
        <f>IF('respostes SINDIC'!T298=1,(IF('respostes SINDIC'!$AS298=2021,variables!$E$24,IF('respostes SINDIC'!$AS298=2022,variables!$F$24))),0)</f>
        <v>0</v>
      </c>
      <c r="V298" s="8">
        <f>IF('respostes SINDIC'!U298=1,(IF('respostes SINDIC'!$AS298=2021,variables!$E$25,IF('respostes SINDIC'!$AS298=2022,variables!$F$25))),0)</f>
        <v>20</v>
      </c>
      <c r="W298" s="8">
        <f>IF('respostes SINDIC'!V298=1,(IF('respostes SINDIC'!$AS298=2021,variables!$E$26,IF('respostes SINDIC'!$AS298=2022,variables!$F$26))),0)</f>
        <v>5</v>
      </c>
      <c r="X298" s="8">
        <f>IF('respostes SINDIC'!W298=1,(IF('respostes SINDIC'!$AS298=2021,variables!$E$27,IF('respostes SINDIC'!$AS298=2022,variables!$F$27))),0)</f>
        <v>10</v>
      </c>
      <c r="Y298" s="11">
        <f>IF('respostes SINDIC'!X298=1,(IF('respostes SINDIC'!$AS298=2021,variables!$E$28,IF('respostes SINDIC'!$AS298=2022,variables!$F$28))),0)</f>
        <v>0</v>
      </c>
      <c r="Z298" s="11">
        <f>IF('respostes SINDIC'!Y298=1,(IF('respostes SINDIC'!$AS298=2021,variables!$E$29,IF('respostes SINDIC'!$AS298=2022,variables!$F$29))),0)</f>
        <v>0</v>
      </c>
      <c r="AA298" s="18">
        <f>IF('respostes SINDIC'!Z298=1,(IF('respostes SINDIC'!$AS298=2021,variables!$E$30,IF('respostes SINDIC'!$AS298=2022,variables!$F$30))),0)</f>
        <v>0</v>
      </c>
      <c r="AB298" s="18">
        <f>IF('respostes SINDIC'!AA298=1,(IF('respostes SINDIC'!$AS298=2021,variables!$E$31,IF('respostes SINDIC'!$AS298=2022,variables!$F$31))),0)</f>
        <v>0</v>
      </c>
      <c r="AC298" s="18">
        <f>IF('respostes SINDIC'!AB298=1,(IF('respostes SINDIC'!$AS298=2021,variables!$E$32,IF('respostes SINDIC'!$AS298=2022,variables!$F$32))),0)</f>
        <v>0</v>
      </c>
      <c r="AD298" s="18">
        <f>IF('respostes SINDIC'!AC298=1,(IF('respostes SINDIC'!$AS298=2021,variables!$E$33,IF('respostes SINDIC'!$AS298=2022,variables!$F$33))),0)</f>
        <v>0</v>
      </c>
      <c r="AE298" s="20">
        <f>IF('respostes SINDIC'!AD298=1,(IF('respostes SINDIC'!$AS298=2021,variables!$E$34,IF('respostes SINDIC'!$AS298=2022,variables!$F$34))),0)</f>
        <v>0</v>
      </c>
      <c r="AF298" s="20">
        <f>IF('respostes SINDIC'!AE298=1,(IF('respostes SINDIC'!$AS298=2021,variables!$E$35,IF('respostes SINDIC'!$AS298=2022,variables!$F$35))),0)</f>
        <v>0</v>
      </c>
      <c r="AG298" s="20">
        <f>IF('respostes SINDIC'!AF298=1,(IF('respostes SINDIC'!$AS298=2021,variables!$E$36,IF('respostes SINDIC'!$AS298=2022,variables!$F$36))),0)</f>
        <v>0</v>
      </c>
      <c r="AH298" s="20">
        <f>IF('respostes SINDIC'!AG298=1,(IF('respostes SINDIC'!$AS298=2021,variables!$E$37,IF('respostes SINDIC'!$AS298=2022,variables!$F$37))),0)</f>
        <v>0</v>
      </c>
      <c r="AI298" s="14">
        <f>IF('respostes SINDIC'!AH298=1,(IF('respostes SINDIC'!$AS298=2021,variables!$E$38,IF('respostes SINDIC'!$AS298=2022,variables!$F$38))),0)</f>
        <v>25</v>
      </c>
      <c r="AJ298" s="20">
        <f>IF('respostes SINDIC'!AI298=1,(IF('respostes SINDIC'!$AS298=2021,variables!$E$39,IF('respostes SINDIC'!$AS298=2022,variables!$F$39))),0)</f>
        <v>20</v>
      </c>
      <c r="AK298" s="14">
        <f>IF('respostes SINDIC'!AJ298=1,(IF('respostes SINDIC'!$AS298=2021,variables!$E$40,IF('respostes SINDIC'!$AS298=2022,variables!$F$40))),0)</f>
        <v>0</v>
      </c>
      <c r="AL298" s="8">
        <f>IF('respostes SINDIC'!AK298=0,(IF('respostes SINDIC'!$AS298=2021,variables!$E$41,IF('respostes SINDIC'!$AS298=2022,variables!$F$41))),0)</f>
        <v>20</v>
      </c>
      <c r="AM298" s="20">
        <f>IF('respostes SINDIC'!AL298=1,(IF('respostes SINDIC'!$AS298=2021,variables!$E$42,IF('respostes SINDIC'!$AS298=2022,variables!$F$42))),0)</f>
        <v>0</v>
      </c>
      <c r="AN298" s="11">
        <f>IF('respostes SINDIC'!AM298=1,(IF('respostes SINDIC'!$AS298=2021,variables!$E$43,IF('respostes SINDIC'!$AS298=2022,variables!$F$43))),0)</f>
        <v>0</v>
      </c>
      <c r="AO298" s="8">
        <f>IF('respostes SINDIC'!AN298=1,(IF('respostes SINDIC'!$AS298=2021,variables!$E$44,IF('respostes SINDIC'!$AS298=2022,variables!$F$44))),0)</f>
        <v>0</v>
      </c>
      <c r="AP298" s="8">
        <f>IF('respostes SINDIC'!AO298=1,(IF('respostes SINDIC'!$AS298=2021,variables!$E$45,IF('respostes SINDIC'!$AS298=2022,variables!$F$45))),0)</f>
        <v>0</v>
      </c>
      <c r="AQ298" s="20">
        <f>IF('respostes SINDIC'!AP298=1,(IF('respostes SINDIC'!$AS298=2021,variables!$E$46,IF('respostes SINDIC'!$AS298=2022,variables!$F$46))),0)</f>
        <v>0</v>
      </c>
      <c r="AT298">
        <v>2022</v>
      </c>
    </row>
    <row r="299" spans="1:46" x14ac:dyDescent="0.3">
      <c r="A299">
        <v>806200000</v>
      </c>
      <c r="B299" t="str">
        <f>VLOOKUP(A299,'ine i comarca'!$A$1:$H$367,6,0)</f>
        <v>Bages</v>
      </c>
      <c r="C299" t="s">
        <v>102</v>
      </c>
      <c r="D299" t="s">
        <v>41</v>
      </c>
      <c r="E299" t="s">
        <v>42</v>
      </c>
      <c r="F299" t="s">
        <v>48</v>
      </c>
      <c r="G299" s="8">
        <f>IF('respostes SINDIC'!F299=1,(IF('respostes SINDIC'!$AS299=2021,variables!$E$10,IF('respostes SINDIC'!$AS299=2022,variables!$F$10))),0)</f>
        <v>7.5</v>
      </c>
      <c r="H299" s="8">
        <f>IF('respostes SINDIC'!G299=1,(IF('respostes SINDIC'!$AS299=2021,variables!$E$11,IF('respostes SINDIC'!$AS299=2022,variables!$F$11))),0)</f>
        <v>7.5</v>
      </c>
      <c r="I299" s="14">
        <f>IF('respostes SINDIC'!H299=1,(IF('respostes SINDIC'!$AS299=2021,variables!$E$12,IF('respostes SINDIC'!$AS299=2022,variables!$F$12))),0)</f>
        <v>25</v>
      </c>
      <c r="J299" s="11">
        <f>IF('respostes SINDIC'!I299=1,(IF('respostes SINDIC'!$AS299=2021,variables!$E$13,IF('respostes SINDIC'!$AS299=2022,variables!$F$13))),0)</f>
        <v>1</v>
      </c>
      <c r="K299" s="11">
        <f>IF('respostes SINDIC'!J299=1,(IF('respostes SINDIC'!$AS299=2021,variables!$E$14,IF('respostes SINDIC'!$AS299=2022,variables!$F$14))),0)</f>
        <v>0</v>
      </c>
      <c r="L299" s="11">
        <f>IF('respostes SINDIC'!K299=1,(IF('respostes SINDIC'!$AS299=2021,variables!$E$15,IF('respostes SINDIC'!$AS299=2022,variables!$F$15))),0)</f>
        <v>0</v>
      </c>
      <c r="M299" s="11">
        <f>IF('respostes SINDIC'!L299=1,(IF('respostes SINDIC'!$AS299=2021,variables!$E$16,IF('respostes SINDIC'!$AS299=2022,variables!$F$16))),0)</f>
        <v>0</v>
      </c>
      <c r="N299" s="11">
        <f>IF('respostes SINDIC'!M299=1,(IF('respostes SINDIC'!$AS299=2021,variables!$E$17,IF('respostes SINDIC'!$AS299=2022,variables!$F$17))),0)</f>
        <v>0</v>
      </c>
      <c r="O299" s="11">
        <f>IF('respostes SINDIC'!N299="Dintre de termini",(IF('respostes SINDIC'!$AS299=2021,variables!$E$18,IF('respostes SINDIC'!$AS299=2022,variables!$F$18))),0)</f>
        <v>0</v>
      </c>
      <c r="P299" s="16">
        <f>IF('respostes SINDIC'!O299="Null",0,(IF('respostes SINDIC'!$AS299=2021,variables!$E$20,IF('respostes SINDIC'!$AS299=2022,variables!$F$20))))</f>
        <v>25</v>
      </c>
      <c r="Q299" s="16">
        <f>IF('respostes SINDIC'!P299=1,(IF('respostes SINDIC'!$AS299=2021,variables!$E$20,IF('respostes SINDIC'!$AS299=2022,variables!$F$20))),0)</f>
        <v>25</v>
      </c>
      <c r="R299" s="16">
        <f>IF('respostes SINDIC'!Q299=1,(IF('respostes SINDIC'!$AS299=2021,variables!$E$21,IF('respostes SINDIC'!$AS299=2022,variables!$F$21))),0)</f>
        <v>0</v>
      </c>
      <c r="S299" s="16">
        <f>IF('respostes SINDIC'!R299=1,(IF('respostes SINDIC'!$AS299=2021,variables!$E$22,IF('respostes SINDIC'!$AS299=2022,variables!$F$22))),0)</f>
        <v>0</v>
      </c>
      <c r="T299" s="11">
        <f>IF('respostes SINDIC'!S299=1,(IF('respostes SINDIC'!$AS299=2021,variables!$E$23,IF('respostes SINDIC'!$AS299=2022,variables!$F$23))),0)</f>
        <v>10</v>
      </c>
      <c r="U299" s="14">
        <f>IF('respostes SINDIC'!T299=1,(IF('respostes SINDIC'!$AS299=2021,variables!$E$24,IF('respostes SINDIC'!$AS299=2022,variables!$F$24))),0)</f>
        <v>25</v>
      </c>
      <c r="V299" s="8">
        <f>IF('respostes SINDIC'!U299=1,(IF('respostes SINDIC'!$AS299=2021,variables!$E$25,IF('respostes SINDIC'!$AS299=2022,variables!$F$25))),0)</f>
        <v>20</v>
      </c>
      <c r="W299" s="8">
        <f>IF('respostes SINDIC'!V299=1,(IF('respostes SINDIC'!$AS299=2021,variables!$E$26,IF('respostes SINDIC'!$AS299=2022,variables!$F$26))),0)</f>
        <v>5</v>
      </c>
      <c r="X299" s="8">
        <f>IF('respostes SINDIC'!W299=1,(IF('respostes SINDIC'!$AS299=2021,variables!$E$27,IF('respostes SINDIC'!$AS299=2022,variables!$F$27))),0)</f>
        <v>10</v>
      </c>
      <c r="Y299" s="11">
        <f>IF('respostes SINDIC'!X299=1,(IF('respostes SINDIC'!$AS299=2021,variables!$E$28,IF('respostes SINDIC'!$AS299=2022,variables!$F$28))),0)</f>
        <v>0</v>
      </c>
      <c r="Z299" s="11">
        <f>IF('respostes SINDIC'!Y299=1,(IF('respostes SINDIC'!$AS299=2021,variables!$E$29,IF('respostes SINDIC'!$AS299=2022,variables!$F$29))),0)</f>
        <v>20</v>
      </c>
      <c r="AA299" s="18">
        <f>IF('respostes SINDIC'!Z299=1,(IF('respostes SINDIC'!$AS299=2021,variables!$E$30,IF('respostes SINDIC'!$AS299=2022,variables!$F$30))),0)</f>
        <v>0</v>
      </c>
      <c r="AB299" s="18">
        <f>IF('respostes SINDIC'!AA299=1,(IF('respostes SINDIC'!$AS299=2021,variables!$E$31,IF('respostes SINDIC'!$AS299=2022,variables!$F$31))),0)</f>
        <v>25</v>
      </c>
      <c r="AC299" s="18">
        <f>IF('respostes SINDIC'!AB299=1,(IF('respostes SINDIC'!$AS299=2021,variables!$E$32,IF('respostes SINDIC'!$AS299=2022,variables!$F$32))),0)</f>
        <v>25</v>
      </c>
      <c r="AD299" s="18">
        <f>IF('respostes SINDIC'!AC299=1,(IF('respostes SINDIC'!$AS299=2021,variables!$E$33,IF('respostes SINDIC'!$AS299=2022,variables!$F$33))),0)</f>
        <v>0</v>
      </c>
      <c r="AE299" s="20">
        <f>IF('respostes SINDIC'!AD299=1,(IF('respostes SINDIC'!$AS299=2021,variables!$E$34,IF('respostes SINDIC'!$AS299=2022,variables!$F$34))),0)</f>
        <v>0</v>
      </c>
      <c r="AF299" s="20">
        <f>IF('respostes SINDIC'!AE299=1,(IF('respostes SINDIC'!$AS299=2021,variables!$E$35,IF('respostes SINDIC'!$AS299=2022,variables!$F$35))),0)</f>
        <v>0</v>
      </c>
      <c r="AG299" s="20">
        <f>IF('respostes SINDIC'!AF299=1,(IF('respostes SINDIC'!$AS299=2021,variables!$E$36,IF('respostes SINDIC'!$AS299=2022,variables!$F$36))),0)</f>
        <v>0</v>
      </c>
      <c r="AH299" s="20">
        <f>IF('respostes SINDIC'!AG299=1,(IF('respostes SINDIC'!$AS299=2021,variables!$E$37,IF('respostes SINDIC'!$AS299=2022,variables!$F$37))),0)</f>
        <v>0</v>
      </c>
      <c r="AI299" s="14">
        <f>IF('respostes SINDIC'!AH299=1,(IF('respostes SINDIC'!$AS299=2021,variables!$E$38,IF('respostes SINDIC'!$AS299=2022,variables!$F$38))),0)</f>
        <v>25</v>
      </c>
      <c r="AJ299" s="20">
        <f>IF('respostes SINDIC'!AI299=1,(IF('respostes SINDIC'!$AS299=2021,variables!$E$39,IF('respostes SINDIC'!$AS299=2022,variables!$F$39))),0)</f>
        <v>20</v>
      </c>
      <c r="AK299" s="14">
        <f>IF('respostes SINDIC'!AJ299=1,(IF('respostes SINDIC'!$AS299=2021,variables!$E$40,IF('respostes SINDIC'!$AS299=2022,variables!$F$40))),0)</f>
        <v>25</v>
      </c>
      <c r="AL299" s="8">
        <f>IF('respostes SINDIC'!AK299=0,(IF('respostes SINDIC'!$AS299=2021,variables!$E$41,IF('respostes SINDIC'!$AS299=2022,variables!$F$41))),0)</f>
        <v>20</v>
      </c>
      <c r="AM299" s="20">
        <f>IF('respostes SINDIC'!AL299=1,(IF('respostes SINDIC'!$AS299=2021,variables!$E$42,IF('respostes SINDIC'!$AS299=2022,variables!$F$42))),0)</f>
        <v>10</v>
      </c>
      <c r="AN299" s="11">
        <f>IF('respostes SINDIC'!AM299=1,(IF('respostes SINDIC'!$AS299=2021,variables!$E$43,IF('respostes SINDIC'!$AS299=2022,variables!$F$43))),0)</f>
        <v>50</v>
      </c>
      <c r="AO299" s="8">
        <f>IF('respostes SINDIC'!AN299=1,(IF('respostes SINDIC'!$AS299=2021,variables!$E$44,IF('respostes SINDIC'!$AS299=2022,variables!$F$44))),0)</f>
        <v>0</v>
      </c>
      <c r="AP299" s="8">
        <f>IF('respostes SINDIC'!AO299=1,(IF('respostes SINDIC'!$AS299=2021,variables!$E$45,IF('respostes SINDIC'!$AS299=2022,variables!$F$45))),0)</f>
        <v>0</v>
      </c>
      <c r="AQ299" s="20">
        <f>IF('respostes SINDIC'!AP299=1,(IF('respostes SINDIC'!$AS299=2021,variables!$E$46,IF('respostes SINDIC'!$AS299=2022,variables!$F$46))),0)</f>
        <v>10</v>
      </c>
      <c r="AT299">
        <v>2022</v>
      </c>
    </row>
    <row r="300" spans="1:46" x14ac:dyDescent="0.3">
      <c r="A300">
        <v>806360009</v>
      </c>
      <c r="B300" t="str">
        <f>VLOOKUP(A300,'ine i comarca'!$A$1:$H$367,6,0)</f>
        <v>Anoia</v>
      </c>
      <c r="C300" t="s">
        <v>103</v>
      </c>
      <c r="D300" t="s">
        <v>41</v>
      </c>
      <c r="E300" t="s">
        <v>42</v>
      </c>
      <c r="F300" t="s">
        <v>48</v>
      </c>
      <c r="G300" s="8">
        <f>IF('respostes SINDIC'!F300=1,(IF('respostes SINDIC'!$AS300=2021,variables!$E$10,IF('respostes SINDIC'!$AS300=2022,variables!$F$10))),0)</f>
        <v>7.5</v>
      </c>
      <c r="H300" s="8">
        <f>IF('respostes SINDIC'!G300=1,(IF('respostes SINDIC'!$AS300=2021,variables!$E$11,IF('respostes SINDIC'!$AS300=2022,variables!$F$11))),0)</f>
        <v>7.5</v>
      </c>
      <c r="I300" s="14">
        <f>IF('respostes SINDIC'!H300=1,(IF('respostes SINDIC'!$AS300=2021,variables!$E$12,IF('respostes SINDIC'!$AS300=2022,variables!$F$12))),0)</f>
        <v>25</v>
      </c>
      <c r="J300" s="11">
        <f>IF('respostes SINDIC'!I300=1,(IF('respostes SINDIC'!$AS300=2021,variables!$E$13,IF('respostes SINDIC'!$AS300=2022,variables!$F$13))),0)</f>
        <v>1</v>
      </c>
      <c r="K300" s="11">
        <f>IF('respostes SINDIC'!J300=1,(IF('respostes SINDIC'!$AS300=2021,variables!$E$14,IF('respostes SINDIC'!$AS300=2022,variables!$F$14))),0)</f>
        <v>0</v>
      </c>
      <c r="L300" s="11">
        <f>IF('respostes SINDIC'!K300=1,(IF('respostes SINDIC'!$AS300=2021,variables!$E$15,IF('respostes SINDIC'!$AS300=2022,variables!$F$15))),0)</f>
        <v>0</v>
      </c>
      <c r="M300" s="11">
        <f>IF('respostes SINDIC'!L300=1,(IF('respostes SINDIC'!$AS300=2021,variables!$E$16,IF('respostes SINDIC'!$AS300=2022,variables!$F$16))),0)</f>
        <v>0</v>
      </c>
      <c r="N300" s="11">
        <f>IF('respostes SINDIC'!M300=1,(IF('respostes SINDIC'!$AS300=2021,variables!$E$17,IF('respostes SINDIC'!$AS300=2022,variables!$F$17))),0)</f>
        <v>0</v>
      </c>
      <c r="O300" s="11">
        <f>IF('respostes SINDIC'!N300="Dintre de termini",(IF('respostes SINDIC'!$AS300=2021,variables!$E$18,IF('respostes SINDIC'!$AS300=2022,variables!$F$18))),0)</f>
        <v>0</v>
      </c>
      <c r="P300" s="16">
        <f>IF('respostes SINDIC'!O300="Null",0,(IF('respostes SINDIC'!$AS300=2021,variables!$E$20,IF('respostes SINDIC'!$AS300=2022,variables!$F$20))))</f>
        <v>0</v>
      </c>
      <c r="Q300" s="16">
        <f>IF('respostes SINDIC'!P300=1,(IF('respostes SINDIC'!$AS300=2021,variables!$E$20,IF('respostes SINDIC'!$AS300=2022,variables!$F$20))),0)</f>
        <v>0</v>
      </c>
      <c r="R300" s="16">
        <f>IF('respostes SINDIC'!Q300=1,(IF('respostes SINDIC'!$AS300=2021,variables!$E$21,IF('respostes SINDIC'!$AS300=2022,variables!$F$21))),0)</f>
        <v>0</v>
      </c>
      <c r="S300" s="16">
        <f>IF('respostes SINDIC'!R300=1,(IF('respostes SINDIC'!$AS300=2021,variables!$E$22,IF('respostes SINDIC'!$AS300=2022,variables!$F$22))),0)</f>
        <v>0</v>
      </c>
      <c r="T300" s="11">
        <f>IF('respostes SINDIC'!S300=1,(IF('respostes SINDIC'!$AS300=2021,variables!$E$23,IF('respostes SINDIC'!$AS300=2022,variables!$F$23))),0)</f>
        <v>0</v>
      </c>
      <c r="U300" s="14">
        <f>IF('respostes SINDIC'!T300=1,(IF('respostes SINDIC'!$AS300=2021,variables!$E$24,IF('respostes SINDIC'!$AS300=2022,variables!$F$24))),0)</f>
        <v>0</v>
      </c>
      <c r="V300" s="8">
        <f>IF('respostes SINDIC'!U300=1,(IF('respostes SINDIC'!$AS300=2021,variables!$E$25,IF('respostes SINDIC'!$AS300=2022,variables!$F$25))),0)</f>
        <v>20</v>
      </c>
      <c r="W300" s="8">
        <f>IF('respostes SINDIC'!V300=1,(IF('respostes SINDIC'!$AS300=2021,variables!$E$26,IF('respostes SINDIC'!$AS300=2022,variables!$F$26))),0)</f>
        <v>5</v>
      </c>
      <c r="X300" s="8">
        <f>IF('respostes SINDIC'!W300=1,(IF('respostes SINDIC'!$AS300=2021,variables!$E$27,IF('respostes SINDIC'!$AS300=2022,variables!$F$27))),0)</f>
        <v>10</v>
      </c>
      <c r="Y300" s="11">
        <f>IF('respostes SINDIC'!X300=1,(IF('respostes SINDIC'!$AS300=2021,variables!$E$28,IF('respostes SINDIC'!$AS300=2022,variables!$F$28))),0)</f>
        <v>0</v>
      </c>
      <c r="Z300" s="11">
        <f>IF('respostes SINDIC'!Y300=1,(IF('respostes SINDIC'!$AS300=2021,variables!$E$29,IF('respostes SINDIC'!$AS300=2022,variables!$F$29))),0)</f>
        <v>0</v>
      </c>
      <c r="AA300" s="18">
        <f>IF('respostes SINDIC'!Z300=1,(IF('respostes SINDIC'!$AS300=2021,variables!$E$30,IF('respostes SINDIC'!$AS300=2022,variables!$F$30))),0)</f>
        <v>25</v>
      </c>
      <c r="AB300" s="18">
        <f>IF('respostes SINDIC'!AA300=1,(IF('respostes SINDIC'!$AS300=2021,variables!$E$31,IF('respostes SINDIC'!$AS300=2022,variables!$F$31))),0)</f>
        <v>0</v>
      </c>
      <c r="AC300" s="18">
        <f>IF('respostes SINDIC'!AB300=1,(IF('respostes SINDIC'!$AS300=2021,variables!$E$32,IF('respostes SINDIC'!$AS300=2022,variables!$F$32))),0)</f>
        <v>0</v>
      </c>
      <c r="AD300" s="18">
        <f>IF('respostes SINDIC'!AC300=1,(IF('respostes SINDIC'!$AS300=2021,variables!$E$33,IF('respostes SINDIC'!$AS300=2022,variables!$F$33))),0)</f>
        <v>0</v>
      </c>
      <c r="AE300" s="20">
        <f>IF('respostes SINDIC'!AD300=1,(IF('respostes SINDIC'!$AS300=2021,variables!$E$34,IF('respostes SINDIC'!$AS300=2022,variables!$F$34))),0)</f>
        <v>0</v>
      </c>
      <c r="AF300" s="20">
        <f>IF('respostes SINDIC'!AE300=1,(IF('respostes SINDIC'!$AS300=2021,variables!$E$35,IF('respostes SINDIC'!$AS300=2022,variables!$F$35))),0)</f>
        <v>0</v>
      </c>
      <c r="AG300" s="20">
        <f>IF('respostes SINDIC'!AF300=1,(IF('respostes SINDIC'!$AS300=2021,variables!$E$36,IF('respostes SINDIC'!$AS300=2022,variables!$F$36))),0)</f>
        <v>0</v>
      </c>
      <c r="AH300" s="20">
        <f>IF('respostes SINDIC'!AG300=1,(IF('respostes SINDIC'!$AS300=2021,variables!$E$37,IF('respostes SINDIC'!$AS300=2022,variables!$F$37))),0)</f>
        <v>0</v>
      </c>
      <c r="AI300" s="14">
        <f>IF('respostes SINDIC'!AH300=1,(IF('respostes SINDIC'!$AS300=2021,variables!$E$38,IF('respostes SINDIC'!$AS300=2022,variables!$F$38))),0)</f>
        <v>25</v>
      </c>
      <c r="AJ300" s="20">
        <f>IF('respostes SINDIC'!AI300=1,(IF('respostes SINDIC'!$AS300=2021,variables!$E$39,IF('respostes SINDIC'!$AS300=2022,variables!$F$39))),0)</f>
        <v>20</v>
      </c>
      <c r="AK300" s="14">
        <f>IF('respostes SINDIC'!AJ300=1,(IF('respostes SINDIC'!$AS300=2021,variables!$E$40,IF('respostes SINDIC'!$AS300=2022,variables!$F$40))),0)</f>
        <v>0</v>
      </c>
      <c r="AL300" s="8">
        <f>IF('respostes SINDIC'!AK300=0,(IF('respostes SINDIC'!$AS300=2021,variables!$E$41,IF('respostes SINDIC'!$AS300=2022,variables!$F$41))),0)</f>
        <v>20</v>
      </c>
      <c r="AM300" s="20">
        <f>IF('respostes SINDIC'!AL300=1,(IF('respostes SINDIC'!$AS300=2021,variables!$E$42,IF('respostes SINDIC'!$AS300=2022,variables!$F$42))),0)</f>
        <v>0</v>
      </c>
      <c r="AN300" s="11">
        <f>IF('respostes SINDIC'!AM300=1,(IF('respostes SINDIC'!$AS300=2021,variables!$E$43,IF('respostes SINDIC'!$AS300=2022,variables!$F$43))),0)</f>
        <v>0</v>
      </c>
      <c r="AO300" s="8">
        <f>IF('respostes SINDIC'!AN300=1,(IF('respostes SINDIC'!$AS300=2021,variables!$E$44,IF('respostes SINDIC'!$AS300=2022,variables!$F$44))),0)</f>
        <v>0</v>
      </c>
      <c r="AP300" s="8">
        <f>IF('respostes SINDIC'!AO300=1,(IF('respostes SINDIC'!$AS300=2021,variables!$E$45,IF('respostes SINDIC'!$AS300=2022,variables!$F$45))),0)</f>
        <v>0</v>
      </c>
      <c r="AQ300" s="20">
        <f>IF('respostes SINDIC'!AP300=1,(IF('respostes SINDIC'!$AS300=2021,variables!$E$46,IF('respostes SINDIC'!$AS300=2022,variables!$F$46))),0)</f>
        <v>0</v>
      </c>
      <c r="AT300">
        <v>2022</v>
      </c>
    </row>
    <row r="301" spans="1:46" x14ac:dyDescent="0.3">
      <c r="A301">
        <v>806410007</v>
      </c>
      <c r="B301" t="str">
        <f>VLOOKUP(A301,'ine i comarca'!$A$1:$H$367,6,0)</f>
        <v>Moianès</v>
      </c>
      <c r="C301" t="s">
        <v>104</v>
      </c>
      <c r="D301" t="s">
        <v>41</v>
      </c>
      <c r="E301" t="s">
        <v>42</v>
      </c>
      <c r="F301" t="s">
        <v>48</v>
      </c>
      <c r="G301" s="8">
        <f>IF('respostes SINDIC'!F301=1,(IF('respostes SINDIC'!$AS301=2021,variables!$E$10,IF('respostes SINDIC'!$AS301=2022,variables!$F$10))),0)</f>
        <v>7.5</v>
      </c>
      <c r="H301" s="8">
        <f>IF('respostes SINDIC'!G301=1,(IF('respostes SINDIC'!$AS301=2021,variables!$E$11,IF('respostes SINDIC'!$AS301=2022,variables!$F$11))),0)</f>
        <v>7.5</v>
      </c>
      <c r="I301" s="14">
        <f>IF('respostes SINDIC'!H301=1,(IF('respostes SINDIC'!$AS301=2021,variables!$E$12,IF('respostes SINDIC'!$AS301=2022,variables!$F$12))),0)</f>
        <v>25</v>
      </c>
      <c r="J301" s="11">
        <f>IF('respostes SINDIC'!I301=1,(IF('respostes SINDIC'!$AS301=2021,variables!$E$13,IF('respostes SINDIC'!$AS301=2022,variables!$F$13))),0)</f>
        <v>1</v>
      </c>
      <c r="K301" s="11">
        <f>IF('respostes SINDIC'!J301=1,(IF('respostes SINDIC'!$AS301=2021,variables!$E$14,IF('respostes SINDIC'!$AS301=2022,variables!$F$14))),0)</f>
        <v>0</v>
      </c>
      <c r="L301" s="11">
        <f>IF('respostes SINDIC'!K301=1,(IF('respostes SINDIC'!$AS301=2021,variables!$E$15,IF('respostes SINDIC'!$AS301=2022,variables!$F$15))),0)</f>
        <v>0</v>
      </c>
      <c r="M301" s="11">
        <f>IF('respostes SINDIC'!L301=1,(IF('respostes SINDIC'!$AS301=2021,variables!$E$16,IF('respostes SINDIC'!$AS301=2022,variables!$F$16))),0)</f>
        <v>0</v>
      </c>
      <c r="N301" s="11">
        <f>IF('respostes SINDIC'!M301=1,(IF('respostes SINDIC'!$AS301=2021,variables!$E$17,IF('respostes SINDIC'!$AS301=2022,variables!$F$17))),0)</f>
        <v>0</v>
      </c>
      <c r="O301" s="11">
        <f>IF('respostes SINDIC'!N301="Dintre de termini",(IF('respostes SINDIC'!$AS301=2021,variables!$E$18,IF('respostes SINDIC'!$AS301=2022,variables!$F$18))),0)</f>
        <v>10</v>
      </c>
      <c r="P301" s="16">
        <f>IF('respostes SINDIC'!O301="Null",0,(IF('respostes SINDIC'!$AS301=2021,variables!$E$20,IF('respostes SINDIC'!$AS301=2022,variables!$F$20))))</f>
        <v>25</v>
      </c>
      <c r="Q301" s="16">
        <f>IF('respostes SINDIC'!P301=1,(IF('respostes SINDIC'!$AS301=2021,variables!$E$20,IF('respostes SINDIC'!$AS301=2022,variables!$F$20))),0)</f>
        <v>25</v>
      </c>
      <c r="R301" s="16">
        <f>IF('respostes SINDIC'!Q301=1,(IF('respostes SINDIC'!$AS301=2021,variables!$E$21,IF('respostes SINDIC'!$AS301=2022,variables!$F$21))),0)</f>
        <v>0</v>
      </c>
      <c r="S301" s="16">
        <f>IF('respostes SINDIC'!R301=1,(IF('respostes SINDIC'!$AS301=2021,variables!$E$22,IF('respostes SINDIC'!$AS301=2022,variables!$F$22))),0)</f>
        <v>0</v>
      </c>
      <c r="T301" s="11">
        <f>IF('respostes SINDIC'!S301=1,(IF('respostes SINDIC'!$AS301=2021,variables!$E$23,IF('respostes SINDIC'!$AS301=2022,variables!$F$23))),0)</f>
        <v>10</v>
      </c>
      <c r="U301" s="14">
        <f>IF('respostes SINDIC'!T301=1,(IF('respostes SINDIC'!$AS301=2021,variables!$E$24,IF('respostes SINDIC'!$AS301=2022,variables!$F$24))),0)</f>
        <v>25</v>
      </c>
      <c r="V301" s="8">
        <f>IF('respostes SINDIC'!U301=1,(IF('respostes SINDIC'!$AS301=2021,variables!$E$25,IF('respostes SINDIC'!$AS301=2022,variables!$F$25))),0)</f>
        <v>20</v>
      </c>
      <c r="W301" s="8">
        <f>IF('respostes SINDIC'!V301=1,(IF('respostes SINDIC'!$AS301=2021,variables!$E$26,IF('respostes SINDIC'!$AS301=2022,variables!$F$26))),0)</f>
        <v>5</v>
      </c>
      <c r="X301" s="8">
        <f>IF('respostes SINDIC'!W301=1,(IF('respostes SINDIC'!$AS301=2021,variables!$E$27,IF('respostes SINDIC'!$AS301=2022,variables!$F$27))),0)</f>
        <v>10</v>
      </c>
      <c r="Y301" s="11">
        <f>IF('respostes SINDIC'!X301=1,(IF('respostes SINDIC'!$AS301=2021,variables!$E$28,IF('respostes SINDIC'!$AS301=2022,variables!$F$28))),0)</f>
        <v>0</v>
      </c>
      <c r="Z301" s="11">
        <f>IF('respostes SINDIC'!Y301=1,(IF('respostes SINDIC'!$AS301=2021,variables!$E$29,IF('respostes SINDIC'!$AS301=2022,variables!$F$29))),0)</f>
        <v>20</v>
      </c>
      <c r="AA301" s="18">
        <f>IF('respostes SINDIC'!Z301=1,(IF('respostes SINDIC'!$AS301=2021,variables!$E$30,IF('respostes SINDIC'!$AS301=2022,variables!$F$30))),0)</f>
        <v>25</v>
      </c>
      <c r="AB301" s="18">
        <f>IF('respostes SINDIC'!AA301=1,(IF('respostes SINDIC'!$AS301=2021,variables!$E$31,IF('respostes SINDIC'!$AS301=2022,variables!$F$31))),0)</f>
        <v>25</v>
      </c>
      <c r="AC301" s="18">
        <f>IF('respostes SINDIC'!AB301=1,(IF('respostes SINDIC'!$AS301=2021,variables!$E$32,IF('respostes SINDIC'!$AS301=2022,variables!$F$32))),0)</f>
        <v>25</v>
      </c>
      <c r="AD301" s="18">
        <f>IF('respostes SINDIC'!AC301=1,(IF('respostes SINDIC'!$AS301=2021,variables!$E$33,IF('respostes SINDIC'!$AS301=2022,variables!$F$33))),0)</f>
        <v>0</v>
      </c>
      <c r="AE301" s="20">
        <f>IF('respostes SINDIC'!AD301=1,(IF('respostes SINDIC'!$AS301=2021,variables!$E$34,IF('respostes SINDIC'!$AS301=2022,variables!$F$34))),0)</f>
        <v>0</v>
      </c>
      <c r="AF301" s="20">
        <f>IF('respostes SINDIC'!AE301=1,(IF('respostes SINDIC'!$AS301=2021,variables!$E$35,IF('respostes SINDIC'!$AS301=2022,variables!$F$35))),0)</f>
        <v>0</v>
      </c>
      <c r="AG301" s="20">
        <f>IF('respostes SINDIC'!AF301=1,(IF('respostes SINDIC'!$AS301=2021,variables!$E$36,IF('respostes SINDIC'!$AS301=2022,variables!$F$36))),0)</f>
        <v>0</v>
      </c>
      <c r="AH301" s="20">
        <f>IF('respostes SINDIC'!AG301=1,(IF('respostes SINDIC'!$AS301=2021,variables!$E$37,IF('respostes SINDIC'!$AS301=2022,variables!$F$37))),0)</f>
        <v>0</v>
      </c>
      <c r="AI301" s="14">
        <f>IF('respostes SINDIC'!AH301=1,(IF('respostes SINDIC'!$AS301=2021,variables!$E$38,IF('respostes SINDIC'!$AS301=2022,variables!$F$38))),0)</f>
        <v>25</v>
      </c>
      <c r="AJ301" s="20">
        <f>IF('respostes SINDIC'!AI301=1,(IF('respostes SINDIC'!$AS301=2021,variables!$E$39,IF('respostes SINDIC'!$AS301=2022,variables!$F$39))),0)</f>
        <v>20</v>
      </c>
      <c r="AK301" s="14">
        <f>IF('respostes SINDIC'!AJ301=1,(IF('respostes SINDIC'!$AS301=2021,variables!$E$40,IF('respostes SINDIC'!$AS301=2022,variables!$F$40))),0)</f>
        <v>25</v>
      </c>
      <c r="AL301" s="8">
        <f>IF('respostes SINDIC'!AK301=0,(IF('respostes SINDIC'!$AS301=2021,variables!$E$41,IF('respostes SINDIC'!$AS301=2022,variables!$F$41))),0)</f>
        <v>20</v>
      </c>
      <c r="AM301" s="20">
        <f>IF('respostes SINDIC'!AL301=1,(IF('respostes SINDIC'!$AS301=2021,variables!$E$42,IF('respostes SINDIC'!$AS301=2022,variables!$F$42))),0)</f>
        <v>10</v>
      </c>
      <c r="AN301" s="11">
        <f>IF('respostes SINDIC'!AM301=1,(IF('respostes SINDIC'!$AS301=2021,variables!$E$43,IF('respostes SINDIC'!$AS301=2022,variables!$F$43))),0)</f>
        <v>50</v>
      </c>
      <c r="AO301" s="8">
        <f>IF('respostes SINDIC'!AN301=1,(IF('respostes SINDIC'!$AS301=2021,variables!$E$44,IF('respostes SINDIC'!$AS301=2022,variables!$F$44))),0)</f>
        <v>0</v>
      </c>
      <c r="AP301" s="8">
        <f>IF('respostes SINDIC'!AO301=1,(IF('respostes SINDIC'!$AS301=2021,variables!$E$45,IF('respostes SINDIC'!$AS301=2022,variables!$F$45))),0)</f>
        <v>0</v>
      </c>
      <c r="AQ301" s="20">
        <f>IF('respostes SINDIC'!AP301=1,(IF('respostes SINDIC'!$AS301=2021,variables!$E$46,IF('respostes SINDIC'!$AS301=2022,variables!$F$46))),0)</f>
        <v>10</v>
      </c>
      <c r="AT301">
        <v>2022</v>
      </c>
    </row>
    <row r="302" spans="1:46" x14ac:dyDescent="0.3">
      <c r="A302">
        <v>806540003</v>
      </c>
      <c r="B302" t="str">
        <f>VLOOKUP(A302,'ine i comarca'!$A$1:$H$367,6,0)</f>
        <v>Alt Penedès</v>
      </c>
      <c r="C302" t="s">
        <v>105</v>
      </c>
      <c r="D302" t="s">
        <v>41</v>
      </c>
      <c r="E302" t="s">
        <v>42</v>
      </c>
      <c r="F302" t="s">
        <v>48</v>
      </c>
      <c r="G302" s="8">
        <f>IF('respostes SINDIC'!F302=1,(IF('respostes SINDIC'!$AS302=2021,variables!$E$10,IF('respostes SINDIC'!$AS302=2022,variables!$F$10))),0)</f>
        <v>7.5</v>
      </c>
      <c r="H302" s="8">
        <f>IF('respostes SINDIC'!G302=1,(IF('respostes SINDIC'!$AS302=2021,variables!$E$11,IF('respostes SINDIC'!$AS302=2022,variables!$F$11))),0)</f>
        <v>7.5</v>
      </c>
      <c r="I302" s="14">
        <f>IF('respostes SINDIC'!H302=1,(IF('respostes SINDIC'!$AS302=2021,variables!$E$12,IF('respostes SINDIC'!$AS302=2022,variables!$F$12))),0)</f>
        <v>25</v>
      </c>
      <c r="J302" s="11">
        <f>IF('respostes SINDIC'!I302=1,(IF('respostes SINDIC'!$AS302=2021,variables!$E$13,IF('respostes SINDIC'!$AS302=2022,variables!$F$13))),0)</f>
        <v>1</v>
      </c>
      <c r="K302" s="11">
        <f>IF('respostes SINDIC'!J302=1,(IF('respostes SINDIC'!$AS302=2021,variables!$E$14,IF('respostes SINDIC'!$AS302=2022,variables!$F$14))),0)</f>
        <v>0</v>
      </c>
      <c r="L302" s="11">
        <f>IF('respostes SINDIC'!K302=1,(IF('respostes SINDIC'!$AS302=2021,variables!$E$15,IF('respostes SINDIC'!$AS302=2022,variables!$F$15))),0)</f>
        <v>0</v>
      </c>
      <c r="M302" s="11">
        <f>IF('respostes SINDIC'!L302=1,(IF('respostes SINDIC'!$AS302=2021,variables!$E$16,IF('respostes SINDIC'!$AS302=2022,variables!$F$16))),0)</f>
        <v>0</v>
      </c>
      <c r="N302" s="11">
        <f>IF('respostes SINDIC'!M302=1,(IF('respostes SINDIC'!$AS302=2021,variables!$E$17,IF('respostes SINDIC'!$AS302=2022,variables!$F$17))),0)</f>
        <v>0</v>
      </c>
      <c r="O302" s="11">
        <f>IF('respostes SINDIC'!N302="Dintre de termini",(IF('respostes SINDIC'!$AS302=2021,variables!$E$18,IF('respostes SINDIC'!$AS302=2022,variables!$F$18))),0)</f>
        <v>0</v>
      </c>
      <c r="P302" s="16">
        <f>IF('respostes SINDIC'!O302="Null",0,(IF('respostes SINDIC'!$AS302=2021,variables!$E$20,IF('respostes SINDIC'!$AS302=2022,variables!$F$20))))</f>
        <v>25</v>
      </c>
      <c r="Q302" s="16">
        <f>IF('respostes SINDIC'!P302=1,(IF('respostes SINDIC'!$AS302=2021,variables!$E$20,IF('respostes SINDIC'!$AS302=2022,variables!$F$20))),0)</f>
        <v>25</v>
      </c>
      <c r="R302" s="16">
        <f>IF('respostes SINDIC'!Q302=1,(IF('respostes SINDIC'!$AS302=2021,variables!$E$21,IF('respostes SINDIC'!$AS302=2022,variables!$F$21))),0)</f>
        <v>0</v>
      </c>
      <c r="S302" s="16">
        <f>IF('respostes SINDIC'!R302=1,(IF('respostes SINDIC'!$AS302=2021,variables!$E$22,IF('respostes SINDIC'!$AS302=2022,variables!$F$22))),0)</f>
        <v>0</v>
      </c>
      <c r="T302" s="11">
        <f>IF('respostes SINDIC'!S302=1,(IF('respostes SINDIC'!$AS302=2021,variables!$E$23,IF('respostes SINDIC'!$AS302=2022,variables!$F$23))),0)</f>
        <v>10</v>
      </c>
      <c r="U302" s="14">
        <f>IF('respostes SINDIC'!T302=1,(IF('respostes SINDIC'!$AS302=2021,variables!$E$24,IF('respostes SINDIC'!$AS302=2022,variables!$F$24))),0)</f>
        <v>25</v>
      </c>
      <c r="V302" s="8">
        <f>IF('respostes SINDIC'!U302=1,(IF('respostes SINDIC'!$AS302=2021,variables!$E$25,IF('respostes SINDIC'!$AS302=2022,variables!$F$25))),0)</f>
        <v>20</v>
      </c>
      <c r="W302" s="8">
        <f>IF('respostes SINDIC'!V302=1,(IF('respostes SINDIC'!$AS302=2021,variables!$E$26,IF('respostes SINDIC'!$AS302=2022,variables!$F$26))),0)</f>
        <v>5</v>
      </c>
      <c r="X302" s="8">
        <f>IF('respostes SINDIC'!W302=1,(IF('respostes SINDIC'!$AS302=2021,variables!$E$27,IF('respostes SINDIC'!$AS302=2022,variables!$F$27))),0)</f>
        <v>10</v>
      </c>
      <c r="Y302" s="11">
        <f>IF('respostes SINDIC'!X302=1,(IF('respostes SINDIC'!$AS302=2021,variables!$E$28,IF('respostes SINDIC'!$AS302=2022,variables!$F$28))),0)</f>
        <v>0</v>
      </c>
      <c r="Z302" s="11">
        <f>IF('respostes SINDIC'!Y302=1,(IF('respostes SINDIC'!$AS302=2021,variables!$E$29,IF('respostes SINDIC'!$AS302=2022,variables!$F$29))),0)</f>
        <v>20</v>
      </c>
      <c r="AA302" s="18">
        <f>IF('respostes SINDIC'!Z302=1,(IF('respostes SINDIC'!$AS302=2021,variables!$E$30,IF('respostes SINDIC'!$AS302=2022,variables!$F$30))),0)</f>
        <v>0</v>
      </c>
      <c r="AB302" s="18">
        <f>IF('respostes SINDIC'!AA302=1,(IF('respostes SINDIC'!$AS302=2021,variables!$E$31,IF('respostes SINDIC'!$AS302=2022,variables!$F$31))),0)</f>
        <v>25</v>
      </c>
      <c r="AC302" s="18">
        <f>IF('respostes SINDIC'!AB302=1,(IF('respostes SINDIC'!$AS302=2021,variables!$E$32,IF('respostes SINDIC'!$AS302=2022,variables!$F$32))),0)</f>
        <v>25</v>
      </c>
      <c r="AD302" s="18">
        <f>IF('respostes SINDIC'!AC302=1,(IF('respostes SINDIC'!$AS302=2021,variables!$E$33,IF('respostes SINDIC'!$AS302=2022,variables!$F$33))),0)</f>
        <v>0</v>
      </c>
      <c r="AE302" s="20">
        <f>IF('respostes SINDIC'!AD302=1,(IF('respostes SINDIC'!$AS302=2021,variables!$E$34,IF('respostes SINDIC'!$AS302=2022,variables!$F$34))),0)</f>
        <v>0</v>
      </c>
      <c r="AF302" s="20">
        <f>IF('respostes SINDIC'!AE302=1,(IF('respostes SINDIC'!$AS302=2021,variables!$E$35,IF('respostes SINDIC'!$AS302=2022,variables!$F$35))),0)</f>
        <v>0</v>
      </c>
      <c r="AG302" s="20">
        <f>IF('respostes SINDIC'!AF302=1,(IF('respostes SINDIC'!$AS302=2021,variables!$E$36,IF('respostes SINDIC'!$AS302=2022,variables!$F$36))),0)</f>
        <v>0</v>
      </c>
      <c r="AH302" s="20">
        <f>IF('respostes SINDIC'!AG302=1,(IF('respostes SINDIC'!$AS302=2021,variables!$E$37,IF('respostes SINDIC'!$AS302=2022,variables!$F$37))),0)</f>
        <v>0</v>
      </c>
      <c r="AI302" s="14">
        <f>IF('respostes SINDIC'!AH302=1,(IF('respostes SINDIC'!$AS302=2021,variables!$E$38,IF('respostes SINDIC'!$AS302=2022,variables!$F$38))),0)</f>
        <v>25</v>
      </c>
      <c r="AJ302" s="20">
        <f>IF('respostes SINDIC'!AI302=1,(IF('respostes SINDIC'!$AS302=2021,variables!$E$39,IF('respostes SINDIC'!$AS302=2022,variables!$F$39))),0)</f>
        <v>20</v>
      </c>
      <c r="AK302" s="14">
        <f>IF('respostes SINDIC'!AJ302=1,(IF('respostes SINDIC'!$AS302=2021,variables!$E$40,IF('respostes SINDIC'!$AS302=2022,variables!$F$40))),0)</f>
        <v>25</v>
      </c>
      <c r="AL302" s="8">
        <f>IF('respostes SINDIC'!AK302=0,(IF('respostes SINDIC'!$AS302=2021,variables!$E$41,IF('respostes SINDIC'!$AS302=2022,variables!$F$41))),0)</f>
        <v>20</v>
      </c>
      <c r="AM302" s="20">
        <f>IF('respostes SINDIC'!AL302=1,(IF('respostes SINDIC'!$AS302=2021,variables!$E$42,IF('respostes SINDIC'!$AS302=2022,variables!$F$42))),0)</f>
        <v>10</v>
      </c>
      <c r="AN302" s="11">
        <f>IF('respostes SINDIC'!AM302=1,(IF('respostes SINDIC'!$AS302=2021,variables!$E$43,IF('respostes SINDIC'!$AS302=2022,variables!$F$43))),0)</f>
        <v>50</v>
      </c>
      <c r="AO302" s="8">
        <f>IF('respostes SINDIC'!AN302=1,(IF('respostes SINDIC'!$AS302=2021,variables!$E$44,IF('respostes SINDIC'!$AS302=2022,variables!$F$44))),0)</f>
        <v>0</v>
      </c>
      <c r="AP302" s="8">
        <f>IF('respostes SINDIC'!AO302=1,(IF('respostes SINDIC'!$AS302=2021,variables!$E$45,IF('respostes SINDIC'!$AS302=2022,variables!$F$45))),0)</f>
        <v>0</v>
      </c>
      <c r="AQ302" s="20">
        <f>IF('respostes SINDIC'!AP302=1,(IF('respostes SINDIC'!$AS302=2021,variables!$E$46,IF('respostes SINDIC'!$AS302=2022,variables!$F$46))),0)</f>
        <v>10</v>
      </c>
      <c r="AT302">
        <v>2022</v>
      </c>
    </row>
    <row r="303" spans="1:46" x14ac:dyDescent="0.3">
      <c r="A303">
        <v>806670005</v>
      </c>
      <c r="B303" t="str">
        <f>VLOOKUP(A303,'ine i comarca'!$A$1:$H$367,6,0)</f>
        <v>Baix Llobregat</v>
      </c>
      <c r="C303" t="s">
        <v>106</v>
      </c>
      <c r="D303" t="s">
        <v>41</v>
      </c>
      <c r="E303" t="s">
        <v>42</v>
      </c>
      <c r="F303" t="s">
        <v>48</v>
      </c>
      <c r="G303" s="8">
        <f>IF('respostes SINDIC'!F303=1,(IF('respostes SINDIC'!$AS303=2021,variables!$E$10,IF('respostes SINDIC'!$AS303=2022,variables!$F$10))),0)</f>
        <v>7.5</v>
      </c>
      <c r="H303" s="8">
        <f>IF('respostes SINDIC'!G303=1,(IF('respostes SINDIC'!$AS303=2021,variables!$E$11,IF('respostes SINDIC'!$AS303=2022,variables!$F$11))),0)</f>
        <v>7.5</v>
      </c>
      <c r="I303" s="14">
        <f>IF('respostes SINDIC'!H303=1,(IF('respostes SINDIC'!$AS303=2021,variables!$E$12,IF('respostes SINDIC'!$AS303=2022,variables!$F$12))),0)</f>
        <v>25</v>
      </c>
      <c r="J303" s="11">
        <f>IF('respostes SINDIC'!I303=1,(IF('respostes SINDIC'!$AS303=2021,variables!$E$13,IF('respostes SINDIC'!$AS303=2022,variables!$F$13))),0)</f>
        <v>1</v>
      </c>
      <c r="K303" s="11">
        <f>IF('respostes SINDIC'!J303=1,(IF('respostes SINDIC'!$AS303=2021,variables!$E$14,IF('respostes SINDIC'!$AS303=2022,variables!$F$14))),0)</f>
        <v>0</v>
      </c>
      <c r="L303" s="11">
        <f>IF('respostes SINDIC'!K303=1,(IF('respostes SINDIC'!$AS303=2021,variables!$E$15,IF('respostes SINDIC'!$AS303=2022,variables!$F$15))),0)</f>
        <v>0</v>
      </c>
      <c r="M303" s="11">
        <f>IF('respostes SINDIC'!L303=1,(IF('respostes SINDIC'!$AS303=2021,variables!$E$16,IF('respostes SINDIC'!$AS303=2022,variables!$F$16))),0)</f>
        <v>0</v>
      </c>
      <c r="N303" s="11">
        <f>IF('respostes SINDIC'!M303=1,(IF('respostes SINDIC'!$AS303=2021,variables!$E$17,IF('respostes SINDIC'!$AS303=2022,variables!$F$17))),0)</f>
        <v>0</v>
      </c>
      <c r="O303" s="11">
        <f>IF('respostes SINDIC'!N303="Dintre de termini",(IF('respostes SINDIC'!$AS303=2021,variables!$E$18,IF('respostes SINDIC'!$AS303=2022,variables!$F$18))),0)</f>
        <v>0</v>
      </c>
      <c r="P303" s="16">
        <f>IF('respostes SINDIC'!O303="Null",0,(IF('respostes SINDIC'!$AS303=2021,variables!$E$20,IF('respostes SINDIC'!$AS303=2022,variables!$F$20))))</f>
        <v>0</v>
      </c>
      <c r="Q303" s="16">
        <f>IF('respostes SINDIC'!P303=1,(IF('respostes SINDIC'!$AS303=2021,variables!$E$20,IF('respostes SINDIC'!$AS303=2022,variables!$F$20))),0)</f>
        <v>0</v>
      </c>
      <c r="R303" s="16">
        <f>IF('respostes SINDIC'!Q303=1,(IF('respostes SINDIC'!$AS303=2021,variables!$E$21,IF('respostes SINDIC'!$AS303=2022,variables!$F$21))),0)</f>
        <v>0</v>
      </c>
      <c r="S303" s="16">
        <f>IF('respostes SINDIC'!R303=1,(IF('respostes SINDIC'!$AS303=2021,variables!$E$22,IF('respostes SINDIC'!$AS303=2022,variables!$F$22))),0)</f>
        <v>0</v>
      </c>
      <c r="T303" s="11">
        <f>IF('respostes SINDIC'!S303=1,(IF('respostes SINDIC'!$AS303=2021,variables!$E$23,IF('respostes SINDIC'!$AS303=2022,variables!$F$23))),0)</f>
        <v>0</v>
      </c>
      <c r="U303" s="14">
        <f>IF('respostes SINDIC'!T303=1,(IF('respostes SINDIC'!$AS303=2021,variables!$E$24,IF('respostes SINDIC'!$AS303=2022,variables!$F$24))),0)</f>
        <v>0</v>
      </c>
      <c r="V303" s="8">
        <f>IF('respostes SINDIC'!U303=1,(IF('respostes SINDIC'!$AS303=2021,variables!$E$25,IF('respostes SINDIC'!$AS303=2022,variables!$F$25))),0)</f>
        <v>20</v>
      </c>
      <c r="W303" s="8">
        <f>IF('respostes SINDIC'!V303=1,(IF('respostes SINDIC'!$AS303=2021,variables!$E$26,IF('respostes SINDIC'!$AS303=2022,variables!$F$26))),0)</f>
        <v>5</v>
      </c>
      <c r="X303" s="8">
        <f>IF('respostes SINDIC'!W303=1,(IF('respostes SINDIC'!$AS303=2021,variables!$E$27,IF('respostes SINDIC'!$AS303=2022,variables!$F$27))),0)</f>
        <v>10</v>
      </c>
      <c r="Y303" s="11">
        <f>IF('respostes SINDIC'!X303=1,(IF('respostes SINDIC'!$AS303=2021,variables!$E$28,IF('respostes SINDIC'!$AS303=2022,variables!$F$28))),0)</f>
        <v>0</v>
      </c>
      <c r="Z303" s="11">
        <f>IF('respostes SINDIC'!Y303=1,(IF('respostes SINDIC'!$AS303=2021,variables!$E$29,IF('respostes SINDIC'!$AS303=2022,variables!$F$29))),0)</f>
        <v>0</v>
      </c>
      <c r="AA303" s="18">
        <f>IF('respostes SINDIC'!Z303=1,(IF('respostes SINDIC'!$AS303=2021,variables!$E$30,IF('respostes SINDIC'!$AS303=2022,variables!$F$30))),0)</f>
        <v>0</v>
      </c>
      <c r="AB303" s="18">
        <f>IF('respostes SINDIC'!AA303=1,(IF('respostes SINDIC'!$AS303=2021,variables!$E$31,IF('respostes SINDIC'!$AS303=2022,variables!$F$31))),0)</f>
        <v>0</v>
      </c>
      <c r="AC303" s="18">
        <f>IF('respostes SINDIC'!AB303=1,(IF('respostes SINDIC'!$AS303=2021,variables!$E$32,IF('respostes SINDIC'!$AS303=2022,variables!$F$32))),0)</f>
        <v>0</v>
      </c>
      <c r="AD303" s="18">
        <f>IF('respostes SINDIC'!AC303=1,(IF('respostes SINDIC'!$AS303=2021,variables!$E$33,IF('respostes SINDIC'!$AS303=2022,variables!$F$33))),0)</f>
        <v>0</v>
      </c>
      <c r="AE303" s="20">
        <f>IF('respostes SINDIC'!AD303=1,(IF('respostes SINDIC'!$AS303=2021,variables!$E$34,IF('respostes SINDIC'!$AS303=2022,variables!$F$34))),0)</f>
        <v>0</v>
      </c>
      <c r="AF303" s="20">
        <f>IF('respostes SINDIC'!AE303=1,(IF('respostes SINDIC'!$AS303=2021,variables!$E$35,IF('respostes SINDIC'!$AS303=2022,variables!$F$35))),0)</f>
        <v>0</v>
      </c>
      <c r="AG303" s="20">
        <f>IF('respostes SINDIC'!AF303=1,(IF('respostes SINDIC'!$AS303=2021,variables!$E$36,IF('respostes SINDIC'!$AS303=2022,variables!$F$36))),0)</f>
        <v>0</v>
      </c>
      <c r="AH303" s="20">
        <f>IF('respostes SINDIC'!AG303=1,(IF('respostes SINDIC'!$AS303=2021,variables!$E$37,IF('respostes SINDIC'!$AS303=2022,variables!$F$37))),0)</f>
        <v>10</v>
      </c>
      <c r="AI303" s="14">
        <f>IF('respostes SINDIC'!AH303=1,(IF('respostes SINDIC'!$AS303=2021,variables!$E$38,IF('respostes SINDIC'!$AS303=2022,variables!$F$38))),0)</f>
        <v>25</v>
      </c>
      <c r="AJ303" s="20">
        <f>IF('respostes SINDIC'!AI303=1,(IF('respostes SINDIC'!$AS303=2021,variables!$E$39,IF('respostes SINDIC'!$AS303=2022,variables!$F$39))),0)</f>
        <v>20</v>
      </c>
      <c r="AK303" s="14">
        <f>IF('respostes SINDIC'!AJ303=1,(IF('respostes SINDIC'!$AS303=2021,variables!$E$40,IF('respostes SINDIC'!$AS303=2022,variables!$F$40))),0)</f>
        <v>0</v>
      </c>
      <c r="AL303" s="8">
        <f>IF('respostes SINDIC'!AK303=0,(IF('respostes SINDIC'!$AS303=2021,variables!$E$41,IF('respostes SINDIC'!$AS303=2022,variables!$F$41))),0)</f>
        <v>20</v>
      </c>
      <c r="AM303" s="20">
        <f>IF('respostes SINDIC'!AL303=1,(IF('respostes SINDIC'!$AS303=2021,variables!$E$42,IF('respostes SINDIC'!$AS303=2022,variables!$F$42))),0)</f>
        <v>0</v>
      </c>
      <c r="AN303" s="11">
        <f>IF('respostes SINDIC'!AM303=1,(IF('respostes SINDIC'!$AS303=2021,variables!$E$43,IF('respostes SINDIC'!$AS303=2022,variables!$F$43))),0)</f>
        <v>0</v>
      </c>
      <c r="AO303" s="8">
        <f>IF('respostes SINDIC'!AN303=1,(IF('respostes SINDIC'!$AS303=2021,variables!$E$44,IF('respostes SINDIC'!$AS303=2022,variables!$F$44))),0)</f>
        <v>0</v>
      </c>
      <c r="AP303" s="8">
        <f>IF('respostes SINDIC'!AO303=1,(IF('respostes SINDIC'!$AS303=2021,variables!$E$45,IF('respostes SINDIC'!$AS303=2022,variables!$F$45))),0)</f>
        <v>0</v>
      </c>
      <c r="AQ303" s="20">
        <f>IF('respostes SINDIC'!AP303=1,(IF('respostes SINDIC'!$AS303=2021,variables!$E$46,IF('respostes SINDIC'!$AS303=2022,variables!$F$46))),0)</f>
        <v>0</v>
      </c>
      <c r="AT303">
        <v>2022</v>
      </c>
    </row>
    <row r="304" spans="1:46" x14ac:dyDescent="0.3">
      <c r="A304">
        <v>806730008</v>
      </c>
      <c r="B304" t="str">
        <f>VLOOKUP(A304,'ine i comarca'!$A$1:$H$367,6,0)</f>
        <v>Osona</v>
      </c>
      <c r="C304" t="s">
        <v>107</v>
      </c>
      <c r="D304" t="s">
        <v>41</v>
      </c>
      <c r="E304" t="s">
        <v>42</v>
      </c>
      <c r="F304" t="s">
        <v>43</v>
      </c>
      <c r="G304" s="8">
        <f>IF('respostes SINDIC'!F304=1,(IF('respostes SINDIC'!$AS304=2021,variables!$E$10,IF('respostes SINDIC'!$AS304=2022,variables!$F$10))),0)</f>
        <v>7.5</v>
      </c>
      <c r="H304" s="8">
        <f>IF('respostes SINDIC'!G304=1,(IF('respostes SINDIC'!$AS304=2021,variables!$E$11,IF('respostes SINDIC'!$AS304=2022,variables!$F$11))),0)</f>
        <v>7.5</v>
      </c>
      <c r="I304" s="14">
        <f>IF('respostes SINDIC'!H304=1,(IF('respostes SINDIC'!$AS304=2021,variables!$E$12,IF('respostes SINDIC'!$AS304=2022,variables!$F$12))),0)</f>
        <v>25</v>
      </c>
      <c r="J304" s="11">
        <f>IF('respostes SINDIC'!I304=1,(IF('respostes SINDIC'!$AS304=2021,variables!$E$13,IF('respostes SINDIC'!$AS304=2022,variables!$F$13))),0)</f>
        <v>1</v>
      </c>
      <c r="K304" s="11">
        <f>IF('respostes SINDIC'!J304=1,(IF('respostes SINDIC'!$AS304=2021,variables!$E$14,IF('respostes SINDIC'!$AS304=2022,variables!$F$14))),0)</f>
        <v>0</v>
      </c>
      <c r="L304" s="11">
        <f>IF('respostes SINDIC'!K304=1,(IF('respostes SINDIC'!$AS304=2021,variables!$E$15,IF('respostes SINDIC'!$AS304=2022,variables!$F$15))),0)</f>
        <v>0</v>
      </c>
      <c r="M304" s="11">
        <f>IF('respostes SINDIC'!L304=1,(IF('respostes SINDIC'!$AS304=2021,variables!$E$16,IF('respostes SINDIC'!$AS304=2022,variables!$F$16))),0)</f>
        <v>0</v>
      </c>
      <c r="N304" s="11">
        <f>IF('respostes SINDIC'!M304=1,(IF('respostes SINDIC'!$AS304=2021,variables!$E$17,IF('respostes SINDIC'!$AS304=2022,variables!$F$17))),0)</f>
        <v>0</v>
      </c>
      <c r="O304" s="11">
        <f>IF('respostes SINDIC'!N304="Dintre de termini",(IF('respostes SINDIC'!$AS304=2021,variables!$E$18,IF('respostes SINDIC'!$AS304=2022,variables!$F$18))),0)</f>
        <v>10</v>
      </c>
      <c r="P304" s="16">
        <f>IF('respostes SINDIC'!O304="Null",0,(IF('respostes SINDIC'!$AS304=2021,variables!$E$20,IF('respostes SINDIC'!$AS304=2022,variables!$F$20))))</f>
        <v>25</v>
      </c>
      <c r="Q304" s="16">
        <f>IF('respostes SINDIC'!P304=1,(IF('respostes SINDIC'!$AS304=2021,variables!$E$20,IF('respostes SINDIC'!$AS304=2022,variables!$F$20))),0)</f>
        <v>25</v>
      </c>
      <c r="R304" s="16">
        <f>IF('respostes SINDIC'!Q304=1,(IF('respostes SINDIC'!$AS304=2021,variables!$E$21,IF('respostes SINDIC'!$AS304=2022,variables!$F$21))),0)</f>
        <v>0</v>
      </c>
      <c r="S304" s="16">
        <f>IF('respostes SINDIC'!R304=1,(IF('respostes SINDIC'!$AS304=2021,variables!$E$22,IF('respostes SINDIC'!$AS304=2022,variables!$F$22))),0)</f>
        <v>0</v>
      </c>
      <c r="T304" s="11">
        <f>IF('respostes SINDIC'!S304=1,(IF('respostes SINDIC'!$AS304=2021,variables!$E$23,IF('respostes SINDIC'!$AS304=2022,variables!$F$23))),0)</f>
        <v>10</v>
      </c>
      <c r="U304" s="14">
        <f>IF('respostes SINDIC'!T304=1,(IF('respostes SINDIC'!$AS304=2021,variables!$E$24,IF('respostes SINDIC'!$AS304=2022,variables!$F$24))),0)</f>
        <v>25</v>
      </c>
      <c r="V304" s="8">
        <f>IF('respostes SINDIC'!U304=1,(IF('respostes SINDIC'!$AS304=2021,variables!$E$25,IF('respostes SINDIC'!$AS304=2022,variables!$F$25))),0)</f>
        <v>20</v>
      </c>
      <c r="W304" s="8">
        <f>IF('respostes SINDIC'!V304=1,(IF('respostes SINDIC'!$AS304=2021,variables!$E$26,IF('respostes SINDIC'!$AS304=2022,variables!$F$26))),0)</f>
        <v>5</v>
      </c>
      <c r="X304" s="8">
        <f>IF('respostes SINDIC'!W304=1,(IF('respostes SINDIC'!$AS304=2021,variables!$E$27,IF('respostes SINDIC'!$AS304=2022,variables!$F$27))),0)</f>
        <v>10</v>
      </c>
      <c r="Y304" s="11">
        <f>IF('respostes SINDIC'!X304=1,(IF('respostes SINDIC'!$AS304=2021,variables!$E$28,IF('respostes SINDIC'!$AS304=2022,variables!$F$28))),0)</f>
        <v>0</v>
      </c>
      <c r="Z304" s="11">
        <f>IF('respostes SINDIC'!Y304=1,(IF('respostes SINDIC'!$AS304=2021,variables!$E$29,IF('respostes SINDIC'!$AS304=2022,variables!$F$29))),0)</f>
        <v>20</v>
      </c>
      <c r="AA304" s="18">
        <f>IF('respostes SINDIC'!Z304=1,(IF('respostes SINDIC'!$AS304=2021,variables!$E$30,IF('respostes SINDIC'!$AS304=2022,variables!$F$30))),0)</f>
        <v>0</v>
      </c>
      <c r="AB304" s="18">
        <f>IF('respostes SINDIC'!AA304=1,(IF('respostes SINDIC'!$AS304=2021,variables!$E$31,IF('respostes SINDIC'!$AS304=2022,variables!$F$31))),0)</f>
        <v>0</v>
      </c>
      <c r="AC304" s="18">
        <f>IF('respostes SINDIC'!AB304=1,(IF('respostes SINDIC'!$AS304=2021,variables!$E$32,IF('respostes SINDIC'!$AS304=2022,variables!$F$32))),0)</f>
        <v>0</v>
      </c>
      <c r="AD304" s="18">
        <f>IF('respostes SINDIC'!AC304=1,(IF('respostes SINDIC'!$AS304=2021,variables!$E$33,IF('respostes SINDIC'!$AS304=2022,variables!$F$33))),0)</f>
        <v>0</v>
      </c>
      <c r="AE304" s="20">
        <f>IF('respostes SINDIC'!AD304=1,(IF('respostes SINDIC'!$AS304=2021,variables!$E$34,IF('respostes SINDIC'!$AS304=2022,variables!$F$34))),0)</f>
        <v>0</v>
      </c>
      <c r="AF304" s="20">
        <f>IF('respostes SINDIC'!AE304=1,(IF('respostes SINDIC'!$AS304=2021,variables!$E$35,IF('respostes SINDIC'!$AS304=2022,variables!$F$35))),0)</f>
        <v>0</v>
      </c>
      <c r="AG304" s="20">
        <f>IF('respostes SINDIC'!AF304=1,(IF('respostes SINDIC'!$AS304=2021,variables!$E$36,IF('respostes SINDIC'!$AS304=2022,variables!$F$36))),0)</f>
        <v>0</v>
      </c>
      <c r="AH304" s="20">
        <f>IF('respostes SINDIC'!AG304=1,(IF('respostes SINDIC'!$AS304=2021,variables!$E$37,IF('respostes SINDIC'!$AS304=2022,variables!$F$37))),0)</f>
        <v>0</v>
      </c>
      <c r="AI304" s="14">
        <f>IF('respostes SINDIC'!AH304=1,(IF('respostes SINDIC'!$AS304=2021,variables!$E$38,IF('respostes SINDIC'!$AS304=2022,variables!$F$38))),0)</f>
        <v>25</v>
      </c>
      <c r="AJ304" s="20">
        <f>IF('respostes SINDIC'!AI304=1,(IF('respostes SINDIC'!$AS304=2021,variables!$E$39,IF('respostes SINDIC'!$AS304=2022,variables!$F$39))),0)</f>
        <v>20</v>
      </c>
      <c r="AK304" s="14">
        <f>IF('respostes SINDIC'!AJ304=1,(IF('respostes SINDIC'!$AS304=2021,variables!$E$40,IF('respostes SINDIC'!$AS304=2022,variables!$F$40))),0)</f>
        <v>25</v>
      </c>
      <c r="AL304" s="8">
        <f>IF('respostes SINDIC'!AK304=0,(IF('respostes SINDIC'!$AS304=2021,variables!$E$41,IF('respostes SINDIC'!$AS304=2022,variables!$F$41))),0)</f>
        <v>20</v>
      </c>
      <c r="AM304" s="20">
        <f>IF('respostes SINDIC'!AL304=1,(IF('respostes SINDIC'!$AS304=2021,variables!$E$42,IF('respostes SINDIC'!$AS304=2022,variables!$F$42))),0)</f>
        <v>10</v>
      </c>
      <c r="AN304" s="11">
        <f>IF('respostes SINDIC'!AM304=1,(IF('respostes SINDIC'!$AS304=2021,variables!$E$43,IF('respostes SINDIC'!$AS304=2022,variables!$F$43))),0)</f>
        <v>50</v>
      </c>
      <c r="AO304" s="8">
        <f>IF('respostes SINDIC'!AN304=1,(IF('respostes SINDIC'!$AS304=2021,variables!$E$44,IF('respostes SINDIC'!$AS304=2022,variables!$F$44))),0)</f>
        <v>10</v>
      </c>
      <c r="AP304" s="8">
        <f>IF('respostes SINDIC'!AO304=1,(IF('respostes SINDIC'!$AS304=2021,variables!$E$45,IF('respostes SINDIC'!$AS304=2022,variables!$F$45))),0)</f>
        <v>20</v>
      </c>
      <c r="AQ304" s="20">
        <f>IF('respostes SINDIC'!AP304=1,(IF('respostes SINDIC'!$AS304=2021,variables!$E$46,IF('respostes SINDIC'!$AS304=2022,variables!$F$46))),0)</f>
        <v>0</v>
      </c>
      <c r="AT304">
        <v>2022</v>
      </c>
    </row>
    <row r="305" spans="1:46" x14ac:dyDescent="0.3">
      <c r="A305">
        <v>826870005</v>
      </c>
      <c r="B305" t="str">
        <f>VLOOKUP(A305,'ine i comarca'!$A$1:$H$367,6,0)</f>
        <v>Berguedà</v>
      </c>
      <c r="C305" t="s">
        <v>108</v>
      </c>
      <c r="D305" t="s">
        <v>41</v>
      </c>
      <c r="E305" t="s">
        <v>42</v>
      </c>
      <c r="F305" t="s">
        <v>48</v>
      </c>
      <c r="G305" s="8">
        <f>IF('respostes SINDIC'!F305=1,(IF('respostes SINDIC'!$AS305=2021,variables!$E$10,IF('respostes SINDIC'!$AS305=2022,variables!$F$10))),0)</f>
        <v>7.5</v>
      </c>
      <c r="H305" s="8">
        <f>IF('respostes SINDIC'!G305=1,(IF('respostes SINDIC'!$AS305=2021,variables!$E$11,IF('respostes SINDIC'!$AS305=2022,variables!$F$11))),0)</f>
        <v>7.5</v>
      </c>
      <c r="I305" s="14">
        <f>IF('respostes SINDIC'!H305=1,(IF('respostes SINDIC'!$AS305=2021,variables!$E$12,IF('respostes SINDIC'!$AS305=2022,variables!$F$12))),0)</f>
        <v>25</v>
      </c>
      <c r="J305" s="11">
        <f>IF('respostes SINDIC'!I305=1,(IF('respostes SINDIC'!$AS305=2021,variables!$E$13,IF('respostes SINDIC'!$AS305=2022,variables!$F$13))),0)</f>
        <v>1</v>
      </c>
      <c r="K305" s="11">
        <f>IF('respostes SINDIC'!J305=1,(IF('respostes SINDIC'!$AS305=2021,variables!$E$14,IF('respostes SINDIC'!$AS305=2022,variables!$F$14))),0)</f>
        <v>0</v>
      </c>
      <c r="L305" s="11">
        <f>IF('respostes SINDIC'!K305=1,(IF('respostes SINDIC'!$AS305=2021,variables!$E$15,IF('respostes SINDIC'!$AS305=2022,variables!$F$15))),0)</f>
        <v>0</v>
      </c>
      <c r="M305" s="11">
        <f>IF('respostes SINDIC'!L305=1,(IF('respostes SINDIC'!$AS305=2021,variables!$E$16,IF('respostes SINDIC'!$AS305=2022,variables!$F$16))),0)</f>
        <v>0</v>
      </c>
      <c r="N305" s="11">
        <f>IF('respostes SINDIC'!M305=1,(IF('respostes SINDIC'!$AS305=2021,variables!$E$17,IF('respostes SINDIC'!$AS305=2022,variables!$F$17))),0)</f>
        <v>0</v>
      </c>
      <c r="O305" s="11">
        <f>IF('respostes SINDIC'!N305="Dintre de termini",(IF('respostes SINDIC'!$AS305=2021,variables!$E$18,IF('respostes SINDIC'!$AS305=2022,variables!$F$18))),0)</f>
        <v>0</v>
      </c>
      <c r="P305" s="16">
        <f>IF('respostes SINDIC'!O305="Null",0,(IF('respostes SINDIC'!$AS305=2021,variables!$E$20,IF('respostes SINDIC'!$AS305=2022,variables!$F$20))))</f>
        <v>0</v>
      </c>
      <c r="Q305" s="16">
        <f>IF('respostes SINDIC'!P305=1,(IF('respostes SINDIC'!$AS305=2021,variables!$E$20,IF('respostes SINDIC'!$AS305=2022,variables!$F$20))),0)</f>
        <v>0</v>
      </c>
      <c r="R305" s="16">
        <f>IF('respostes SINDIC'!Q305=1,(IF('respostes SINDIC'!$AS305=2021,variables!$E$21,IF('respostes SINDIC'!$AS305=2022,variables!$F$21))),0)</f>
        <v>0</v>
      </c>
      <c r="S305" s="16">
        <f>IF('respostes SINDIC'!R305=1,(IF('respostes SINDIC'!$AS305=2021,variables!$E$22,IF('respostes SINDIC'!$AS305=2022,variables!$F$22))),0)</f>
        <v>0</v>
      </c>
      <c r="T305" s="11">
        <f>IF('respostes SINDIC'!S305=1,(IF('respostes SINDIC'!$AS305=2021,variables!$E$23,IF('respostes SINDIC'!$AS305=2022,variables!$F$23))),0)</f>
        <v>0</v>
      </c>
      <c r="U305" s="14">
        <f>IF('respostes SINDIC'!T305=1,(IF('respostes SINDIC'!$AS305=2021,variables!$E$24,IF('respostes SINDIC'!$AS305=2022,variables!$F$24))),0)</f>
        <v>0</v>
      </c>
      <c r="V305" s="8">
        <f>IF('respostes SINDIC'!U305=1,(IF('respostes SINDIC'!$AS305=2021,variables!$E$25,IF('respostes SINDIC'!$AS305=2022,variables!$F$25))),0)</f>
        <v>20</v>
      </c>
      <c r="W305" s="8">
        <f>IF('respostes SINDIC'!V305=1,(IF('respostes SINDIC'!$AS305=2021,variables!$E$26,IF('respostes SINDIC'!$AS305=2022,variables!$F$26))),0)</f>
        <v>5</v>
      </c>
      <c r="X305" s="8">
        <f>IF('respostes SINDIC'!W305=1,(IF('respostes SINDIC'!$AS305=2021,variables!$E$27,IF('respostes SINDIC'!$AS305=2022,variables!$F$27))),0)</f>
        <v>10</v>
      </c>
      <c r="Y305" s="11">
        <f>IF('respostes SINDIC'!X305=1,(IF('respostes SINDIC'!$AS305=2021,variables!$E$28,IF('respostes SINDIC'!$AS305=2022,variables!$F$28))),0)</f>
        <v>0</v>
      </c>
      <c r="Z305" s="11">
        <f>IF('respostes SINDIC'!Y305=1,(IF('respostes SINDIC'!$AS305=2021,variables!$E$29,IF('respostes SINDIC'!$AS305=2022,variables!$F$29))),0)</f>
        <v>0</v>
      </c>
      <c r="AA305" s="18">
        <f>IF('respostes SINDIC'!Z305=1,(IF('respostes SINDIC'!$AS305=2021,variables!$E$30,IF('respostes SINDIC'!$AS305=2022,variables!$F$30))),0)</f>
        <v>25</v>
      </c>
      <c r="AB305" s="18">
        <f>IF('respostes SINDIC'!AA305=1,(IF('respostes SINDIC'!$AS305=2021,variables!$E$31,IF('respostes SINDIC'!$AS305=2022,variables!$F$31))),0)</f>
        <v>0</v>
      </c>
      <c r="AC305" s="18">
        <f>IF('respostes SINDIC'!AB305=1,(IF('respostes SINDIC'!$AS305=2021,variables!$E$32,IF('respostes SINDIC'!$AS305=2022,variables!$F$32))),0)</f>
        <v>0</v>
      </c>
      <c r="AD305" s="18">
        <f>IF('respostes SINDIC'!AC305=1,(IF('respostes SINDIC'!$AS305=2021,variables!$E$33,IF('respostes SINDIC'!$AS305=2022,variables!$F$33))),0)</f>
        <v>0</v>
      </c>
      <c r="AE305" s="20">
        <f>IF('respostes SINDIC'!AD305=1,(IF('respostes SINDIC'!$AS305=2021,variables!$E$34,IF('respostes SINDIC'!$AS305=2022,variables!$F$34))),0)</f>
        <v>0</v>
      </c>
      <c r="AF305" s="20">
        <f>IF('respostes SINDIC'!AE305=1,(IF('respostes SINDIC'!$AS305=2021,variables!$E$35,IF('respostes SINDIC'!$AS305=2022,variables!$F$35))),0)</f>
        <v>0</v>
      </c>
      <c r="AG305" s="20">
        <f>IF('respostes SINDIC'!AF305=1,(IF('respostes SINDIC'!$AS305=2021,variables!$E$36,IF('respostes SINDIC'!$AS305=2022,variables!$F$36))),0)</f>
        <v>0</v>
      </c>
      <c r="AH305" s="20">
        <f>IF('respostes SINDIC'!AG305=1,(IF('respostes SINDIC'!$AS305=2021,variables!$E$37,IF('respostes SINDIC'!$AS305=2022,variables!$F$37))),0)</f>
        <v>0</v>
      </c>
      <c r="AI305" s="14">
        <f>IF('respostes SINDIC'!AH305=1,(IF('respostes SINDIC'!$AS305=2021,variables!$E$38,IF('respostes SINDIC'!$AS305=2022,variables!$F$38))),0)</f>
        <v>25</v>
      </c>
      <c r="AJ305" s="20">
        <f>IF('respostes SINDIC'!AI305=1,(IF('respostes SINDIC'!$AS305=2021,variables!$E$39,IF('respostes SINDIC'!$AS305=2022,variables!$F$39))),0)</f>
        <v>20</v>
      </c>
      <c r="AK305" s="14">
        <f>IF('respostes SINDIC'!AJ305=1,(IF('respostes SINDIC'!$AS305=2021,variables!$E$40,IF('respostes SINDIC'!$AS305=2022,variables!$F$40))),0)</f>
        <v>0</v>
      </c>
      <c r="AL305" s="8">
        <f>IF('respostes SINDIC'!AK305=0,(IF('respostes SINDIC'!$AS305=2021,variables!$E$41,IF('respostes SINDIC'!$AS305=2022,variables!$F$41))),0)</f>
        <v>20</v>
      </c>
      <c r="AM305" s="20">
        <f>IF('respostes SINDIC'!AL305=1,(IF('respostes SINDIC'!$AS305=2021,variables!$E$42,IF('respostes SINDIC'!$AS305=2022,variables!$F$42))),0)</f>
        <v>0</v>
      </c>
      <c r="AN305" s="11">
        <f>IF('respostes SINDIC'!AM305=1,(IF('respostes SINDIC'!$AS305=2021,variables!$E$43,IF('respostes SINDIC'!$AS305=2022,variables!$F$43))),0)</f>
        <v>0</v>
      </c>
      <c r="AO305" s="8">
        <f>IF('respostes SINDIC'!AN305=1,(IF('respostes SINDIC'!$AS305=2021,variables!$E$44,IF('respostes SINDIC'!$AS305=2022,variables!$F$44))),0)</f>
        <v>0</v>
      </c>
      <c r="AP305" s="8">
        <f>IF('respostes SINDIC'!AO305=1,(IF('respostes SINDIC'!$AS305=2021,variables!$E$45,IF('respostes SINDIC'!$AS305=2022,variables!$F$45))),0)</f>
        <v>0</v>
      </c>
      <c r="AQ305" s="20">
        <f>IF('respostes SINDIC'!AP305=1,(IF('respostes SINDIC'!$AS305=2021,variables!$E$46,IF('respostes SINDIC'!$AS305=2022,variables!$F$46))),0)</f>
        <v>0</v>
      </c>
      <c r="AT305">
        <v>2022</v>
      </c>
    </row>
    <row r="306" spans="1:46" x14ac:dyDescent="0.3">
      <c r="A306">
        <v>826650006</v>
      </c>
      <c r="B306" t="e">
        <f>VLOOKUP(A306,'ine i comarca'!$A$1:$H$367,6,0)</f>
        <v>#N/A</v>
      </c>
      <c r="C306" t="s">
        <v>109</v>
      </c>
      <c r="D306" t="s">
        <v>41</v>
      </c>
      <c r="E306" t="s">
        <v>42</v>
      </c>
      <c r="F306" t="s">
        <v>61</v>
      </c>
      <c r="G306" s="8">
        <f>IF('respostes SINDIC'!F306=1,(IF('respostes SINDIC'!$AS306=2021,variables!$E$10,IF('respostes SINDIC'!$AS306=2022,variables!$F$10))),0)</f>
        <v>7.5</v>
      </c>
      <c r="H306" s="8">
        <f>IF('respostes SINDIC'!G306=1,(IF('respostes SINDIC'!$AS306=2021,variables!$E$11,IF('respostes SINDIC'!$AS306=2022,variables!$F$11))),0)</f>
        <v>7.5</v>
      </c>
      <c r="I306" s="14">
        <f>IF('respostes SINDIC'!H306=1,(IF('respostes SINDIC'!$AS306=2021,variables!$E$12,IF('respostes SINDIC'!$AS306=2022,variables!$F$12))),0)</f>
        <v>25</v>
      </c>
      <c r="J306" s="11">
        <f>IF('respostes SINDIC'!I306=1,(IF('respostes SINDIC'!$AS306=2021,variables!$E$13,IF('respostes SINDIC'!$AS306=2022,variables!$F$13))),0)</f>
        <v>1</v>
      </c>
      <c r="K306" s="11">
        <f>IF('respostes SINDIC'!J306=1,(IF('respostes SINDIC'!$AS306=2021,variables!$E$14,IF('respostes SINDIC'!$AS306=2022,variables!$F$14))),0)</f>
        <v>0</v>
      </c>
      <c r="L306" s="11">
        <f>IF('respostes SINDIC'!K306=1,(IF('respostes SINDIC'!$AS306=2021,variables!$E$15,IF('respostes SINDIC'!$AS306=2022,variables!$F$15))),0)</f>
        <v>0</v>
      </c>
      <c r="M306" s="11">
        <f>IF('respostes SINDIC'!L306=1,(IF('respostes SINDIC'!$AS306=2021,variables!$E$16,IF('respostes SINDIC'!$AS306=2022,variables!$F$16))),0)</f>
        <v>0</v>
      </c>
      <c r="N306" s="11">
        <f>IF('respostes SINDIC'!M306=1,(IF('respostes SINDIC'!$AS306=2021,variables!$E$17,IF('respostes SINDIC'!$AS306=2022,variables!$F$17))),0)</f>
        <v>0</v>
      </c>
      <c r="O306" s="11">
        <f>IF('respostes SINDIC'!N306="Dintre de termini",(IF('respostes SINDIC'!$AS306=2021,variables!$E$18,IF('respostes SINDIC'!$AS306=2022,variables!$F$18))),0)</f>
        <v>0</v>
      </c>
      <c r="P306" s="16">
        <f>IF('respostes SINDIC'!O306="Null",0,(IF('respostes SINDIC'!$AS306=2021,variables!$E$20,IF('respostes SINDIC'!$AS306=2022,variables!$F$20))))</f>
        <v>0</v>
      </c>
      <c r="Q306" s="16">
        <f>IF('respostes SINDIC'!P306=1,(IF('respostes SINDIC'!$AS306=2021,variables!$E$20,IF('respostes SINDIC'!$AS306=2022,variables!$F$20))),0)</f>
        <v>0</v>
      </c>
      <c r="R306" s="16">
        <f>IF('respostes SINDIC'!Q306=1,(IF('respostes SINDIC'!$AS306=2021,variables!$E$21,IF('respostes SINDIC'!$AS306=2022,variables!$F$21))),0)</f>
        <v>0</v>
      </c>
      <c r="S306" s="16">
        <f>IF('respostes SINDIC'!R306=1,(IF('respostes SINDIC'!$AS306=2021,variables!$E$22,IF('respostes SINDIC'!$AS306=2022,variables!$F$22))),0)</f>
        <v>0</v>
      </c>
      <c r="T306" s="11">
        <f>IF('respostes SINDIC'!S306=1,(IF('respostes SINDIC'!$AS306=2021,variables!$E$23,IF('respostes SINDIC'!$AS306=2022,variables!$F$23))),0)</f>
        <v>0</v>
      </c>
      <c r="U306" s="14">
        <f>IF('respostes SINDIC'!T306=1,(IF('respostes SINDIC'!$AS306=2021,variables!$E$24,IF('respostes SINDIC'!$AS306=2022,variables!$F$24))),0)</f>
        <v>0</v>
      </c>
      <c r="V306" s="8">
        <f>IF('respostes SINDIC'!U306=1,(IF('respostes SINDIC'!$AS306=2021,variables!$E$25,IF('respostes SINDIC'!$AS306=2022,variables!$F$25))),0)</f>
        <v>20</v>
      </c>
      <c r="W306" s="8">
        <f>IF('respostes SINDIC'!V306=1,(IF('respostes SINDIC'!$AS306=2021,variables!$E$26,IF('respostes SINDIC'!$AS306=2022,variables!$F$26))),0)</f>
        <v>5</v>
      </c>
      <c r="X306" s="8">
        <f>IF('respostes SINDIC'!W306=1,(IF('respostes SINDIC'!$AS306=2021,variables!$E$27,IF('respostes SINDIC'!$AS306=2022,variables!$F$27))),0)</f>
        <v>10</v>
      </c>
      <c r="Y306" s="11">
        <f>IF('respostes SINDIC'!X306=1,(IF('respostes SINDIC'!$AS306=2021,variables!$E$28,IF('respostes SINDIC'!$AS306=2022,variables!$F$28))),0)</f>
        <v>0</v>
      </c>
      <c r="Z306" s="11">
        <f>IF('respostes SINDIC'!Y306=1,(IF('respostes SINDIC'!$AS306=2021,variables!$E$29,IF('respostes SINDIC'!$AS306=2022,variables!$F$29))),0)</f>
        <v>0</v>
      </c>
      <c r="AA306" s="18">
        <f>IF('respostes SINDIC'!Z306=1,(IF('respostes SINDIC'!$AS306=2021,variables!$E$30,IF('respostes SINDIC'!$AS306=2022,variables!$F$30))),0)</f>
        <v>0</v>
      </c>
      <c r="AB306" s="18">
        <f>IF('respostes SINDIC'!AA306=1,(IF('respostes SINDIC'!$AS306=2021,variables!$E$31,IF('respostes SINDIC'!$AS306=2022,variables!$F$31))),0)</f>
        <v>0</v>
      </c>
      <c r="AC306" s="18">
        <f>IF('respostes SINDIC'!AB306=1,(IF('respostes SINDIC'!$AS306=2021,variables!$E$32,IF('respostes SINDIC'!$AS306=2022,variables!$F$32))),0)</f>
        <v>0</v>
      </c>
      <c r="AD306" s="18">
        <f>IF('respostes SINDIC'!AC306=1,(IF('respostes SINDIC'!$AS306=2021,variables!$E$33,IF('respostes SINDIC'!$AS306=2022,variables!$F$33))),0)</f>
        <v>0</v>
      </c>
      <c r="AE306" s="20">
        <f>IF('respostes SINDIC'!AD306=1,(IF('respostes SINDIC'!$AS306=2021,variables!$E$34,IF('respostes SINDIC'!$AS306=2022,variables!$F$34))),0)</f>
        <v>0</v>
      </c>
      <c r="AF306" s="20">
        <f>IF('respostes SINDIC'!AE306=1,(IF('respostes SINDIC'!$AS306=2021,variables!$E$35,IF('respostes SINDIC'!$AS306=2022,variables!$F$35))),0)</f>
        <v>0</v>
      </c>
      <c r="AG306" s="20">
        <f>IF('respostes SINDIC'!AF306=1,(IF('respostes SINDIC'!$AS306=2021,variables!$E$36,IF('respostes SINDIC'!$AS306=2022,variables!$F$36))),0)</f>
        <v>0</v>
      </c>
      <c r="AH306" s="20">
        <f>IF('respostes SINDIC'!AG306=1,(IF('respostes SINDIC'!$AS306=2021,variables!$E$37,IF('respostes SINDIC'!$AS306=2022,variables!$F$37))),0)</f>
        <v>0</v>
      </c>
      <c r="AI306" s="14">
        <f>IF('respostes SINDIC'!AH306=1,(IF('respostes SINDIC'!$AS306=2021,variables!$E$38,IF('respostes SINDIC'!$AS306=2022,variables!$F$38))),0)</f>
        <v>25</v>
      </c>
      <c r="AJ306" s="20">
        <f>IF('respostes SINDIC'!AI306=1,(IF('respostes SINDIC'!$AS306=2021,variables!$E$39,IF('respostes SINDIC'!$AS306=2022,variables!$F$39))),0)</f>
        <v>20</v>
      </c>
      <c r="AK306" s="14">
        <f>IF('respostes SINDIC'!AJ306=1,(IF('respostes SINDIC'!$AS306=2021,variables!$E$40,IF('respostes SINDIC'!$AS306=2022,variables!$F$40))),0)</f>
        <v>0</v>
      </c>
      <c r="AL306" s="8">
        <f>IF('respostes SINDIC'!AK306=0,(IF('respostes SINDIC'!$AS306=2021,variables!$E$41,IF('respostes SINDIC'!$AS306=2022,variables!$F$41))),0)</f>
        <v>20</v>
      </c>
      <c r="AM306" s="20">
        <f>IF('respostes SINDIC'!AL306=1,(IF('respostes SINDIC'!$AS306=2021,variables!$E$42,IF('respostes SINDIC'!$AS306=2022,variables!$F$42))),0)</f>
        <v>0</v>
      </c>
      <c r="AN306" s="11">
        <f>IF('respostes SINDIC'!AM306=1,(IF('respostes SINDIC'!$AS306=2021,variables!$E$43,IF('respostes SINDIC'!$AS306=2022,variables!$F$43))),0)</f>
        <v>0</v>
      </c>
      <c r="AO306" s="8">
        <f>IF('respostes SINDIC'!AN306=1,(IF('respostes SINDIC'!$AS306=2021,variables!$E$44,IF('respostes SINDIC'!$AS306=2022,variables!$F$44))),0)</f>
        <v>10</v>
      </c>
      <c r="AP306" s="8">
        <f>IF('respostes SINDIC'!AO306=1,(IF('respostes SINDIC'!$AS306=2021,variables!$E$45,IF('respostes SINDIC'!$AS306=2022,variables!$F$45))),0)</f>
        <v>20</v>
      </c>
      <c r="AQ306" s="20">
        <f>IF('respostes SINDIC'!AP306=1,(IF('respostes SINDIC'!$AS306=2021,variables!$E$46,IF('respostes SINDIC'!$AS306=2022,variables!$F$46))),0)</f>
        <v>0</v>
      </c>
      <c r="AT306">
        <v>2022</v>
      </c>
    </row>
    <row r="307" spans="1:46" x14ac:dyDescent="0.3">
      <c r="A307">
        <v>806890004</v>
      </c>
      <c r="B307" t="str">
        <f>VLOOKUP(A307,'ine i comarca'!$A$1:$H$367,6,0)</f>
        <v>Baix Llobregat</v>
      </c>
      <c r="C307" t="s">
        <v>110</v>
      </c>
      <c r="D307" t="s">
        <v>41</v>
      </c>
      <c r="E307" t="s">
        <v>42</v>
      </c>
      <c r="F307" t="s">
        <v>43</v>
      </c>
      <c r="G307" s="8">
        <f>IF('respostes SINDIC'!F307=1,(IF('respostes SINDIC'!$AS307=2021,variables!$E$10,IF('respostes SINDIC'!$AS307=2022,variables!$F$10))),0)</f>
        <v>7.5</v>
      </c>
      <c r="H307" s="8">
        <f>IF('respostes SINDIC'!G307=1,(IF('respostes SINDIC'!$AS307=2021,variables!$E$11,IF('respostes SINDIC'!$AS307=2022,variables!$F$11))),0)</f>
        <v>7.5</v>
      </c>
      <c r="I307" s="14">
        <f>IF('respostes SINDIC'!H307=1,(IF('respostes SINDIC'!$AS307=2021,variables!$E$12,IF('respostes SINDIC'!$AS307=2022,variables!$F$12))),0)</f>
        <v>25</v>
      </c>
      <c r="J307" s="11">
        <f>IF('respostes SINDIC'!I307=1,(IF('respostes SINDIC'!$AS307=2021,variables!$E$13,IF('respostes SINDIC'!$AS307=2022,variables!$F$13))),0)</f>
        <v>1</v>
      </c>
      <c r="K307" s="11">
        <f>IF('respostes SINDIC'!J307=1,(IF('respostes SINDIC'!$AS307=2021,variables!$E$14,IF('respostes SINDIC'!$AS307=2022,variables!$F$14))),0)</f>
        <v>0</v>
      </c>
      <c r="L307" s="11">
        <f>IF('respostes SINDIC'!K307=1,(IF('respostes SINDIC'!$AS307=2021,variables!$E$15,IF('respostes SINDIC'!$AS307=2022,variables!$F$15))),0)</f>
        <v>0</v>
      </c>
      <c r="M307" s="11">
        <f>IF('respostes SINDIC'!L307=1,(IF('respostes SINDIC'!$AS307=2021,variables!$E$16,IF('respostes SINDIC'!$AS307=2022,variables!$F$16))),0)</f>
        <v>0</v>
      </c>
      <c r="N307" s="11">
        <f>IF('respostes SINDIC'!M307=1,(IF('respostes SINDIC'!$AS307=2021,variables!$E$17,IF('respostes SINDIC'!$AS307=2022,variables!$F$17))),0)</f>
        <v>0</v>
      </c>
      <c r="O307" s="11">
        <f>IF('respostes SINDIC'!N307="Dintre de termini",(IF('respostes SINDIC'!$AS307=2021,variables!$E$18,IF('respostes SINDIC'!$AS307=2022,variables!$F$18))),0)</f>
        <v>10</v>
      </c>
      <c r="P307" s="16">
        <f>IF('respostes SINDIC'!O307="Null",0,(IF('respostes SINDIC'!$AS307=2021,variables!$E$20,IF('respostes SINDIC'!$AS307=2022,variables!$F$20))))</f>
        <v>25</v>
      </c>
      <c r="Q307" s="16">
        <f>IF('respostes SINDIC'!P307=1,(IF('respostes SINDIC'!$AS307=2021,variables!$E$20,IF('respostes SINDIC'!$AS307=2022,variables!$F$20))),0)</f>
        <v>25</v>
      </c>
      <c r="R307" s="16">
        <f>IF('respostes SINDIC'!Q307=1,(IF('respostes SINDIC'!$AS307=2021,variables!$E$21,IF('respostes SINDIC'!$AS307=2022,variables!$F$21))),0)</f>
        <v>25</v>
      </c>
      <c r="S307" s="16">
        <f>IF('respostes SINDIC'!R307=1,(IF('respostes SINDIC'!$AS307=2021,variables!$E$22,IF('respostes SINDIC'!$AS307=2022,variables!$F$22))),0)</f>
        <v>25</v>
      </c>
      <c r="T307" s="11">
        <f>IF('respostes SINDIC'!S307=1,(IF('respostes SINDIC'!$AS307=2021,variables!$E$23,IF('respostes SINDIC'!$AS307=2022,variables!$F$23))),0)</f>
        <v>10</v>
      </c>
      <c r="U307" s="14">
        <f>IF('respostes SINDIC'!T307=1,(IF('respostes SINDIC'!$AS307=2021,variables!$E$24,IF('respostes SINDIC'!$AS307=2022,variables!$F$24))),0)</f>
        <v>25</v>
      </c>
      <c r="V307" s="8">
        <f>IF('respostes SINDIC'!U307=1,(IF('respostes SINDIC'!$AS307=2021,variables!$E$25,IF('respostes SINDIC'!$AS307=2022,variables!$F$25))),0)</f>
        <v>20</v>
      </c>
      <c r="W307" s="8">
        <f>IF('respostes SINDIC'!V307=1,(IF('respostes SINDIC'!$AS307=2021,variables!$E$26,IF('respostes SINDIC'!$AS307=2022,variables!$F$26))),0)</f>
        <v>5</v>
      </c>
      <c r="X307" s="8">
        <f>IF('respostes SINDIC'!W307=1,(IF('respostes SINDIC'!$AS307=2021,variables!$E$27,IF('respostes SINDIC'!$AS307=2022,variables!$F$27))),0)</f>
        <v>10</v>
      </c>
      <c r="Y307" s="11">
        <f>IF('respostes SINDIC'!X307=1,(IF('respostes SINDIC'!$AS307=2021,variables!$E$28,IF('respostes SINDIC'!$AS307=2022,variables!$F$28))),0)</f>
        <v>0</v>
      </c>
      <c r="Z307" s="11">
        <f>IF('respostes SINDIC'!Y307=1,(IF('respostes SINDIC'!$AS307=2021,variables!$E$29,IF('respostes SINDIC'!$AS307=2022,variables!$F$29))),0)</f>
        <v>20</v>
      </c>
      <c r="AA307" s="18">
        <f>IF('respostes SINDIC'!Z307=1,(IF('respostes SINDIC'!$AS307=2021,variables!$E$30,IF('respostes SINDIC'!$AS307=2022,variables!$F$30))),0)</f>
        <v>0</v>
      </c>
      <c r="AB307" s="18">
        <f>IF('respostes SINDIC'!AA307=1,(IF('respostes SINDIC'!$AS307=2021,variables!$E$31,IF('respostes SINDIC'!$AS307=2022,variables!$F$31))),0)</f>
        <v>0</v>
      </c>
      <c r="AC307" s="18">
        <f>IF('respostes SINDIC'!AB307=1,(IF('respostes SINDIC'!$AS307=2021,variables!$E$32,IF('respostes SINDIC'!$AS307=2022,variables!$F$32))),0)</f>
        <v>25</v>
      </c>
      <c r="AD307" s="18">
        <f>IF('respostes SINDIC'!AC307=1,(IF('respostes SINDIC'!$AS307=2021,variables!$E$33,IF('respostes SINDIC'!$AS307=2022,variables!$F$33))),0)</f>
        <v>0</v>
      </c>
      <c r="AE307" s="20">
        <f>IF('respostes SINDIC'!AD307=1,(IF('respostes SINDIC'!$AS307=2021,variables!$E$34,IF('respostes SINDIC'!$AS307=2022,variables!$F$34))),0)</f>
        <v>0</v>
      </c>
      <c r="AF307" s="20">
        <f>IF('respostes SINDIC'!AE307=1,(IF('respostes SINDIC'!$AS307=2021,variables!$E$35,IF('respostes SINDIC'!$AS307=2022,variables!$F$35))),0)</f>
        <v>0</v>
      </c>
      <c r="AG307" s="20">
        <f>IF('respostes SINDIC'!AF307=1,(IF('respostes SINDIC'!$AS307=2021,variables!$E$36,IF('respostes SINDIC'!$AS307=2022,variables!$F$36))),0)</f>
        <v>0</v>
      </c>
      <c r="AH307" s="20">
        <f>IF('respostes SINDIC'!AG307=1,(IF('respostes SINDIC'!$AS307=2021,variables!$E$37,IF('respostes SINDIC'!$AS307=2022,variables!$F$37))),0)</f>
        <v>0</v>
      </c>
      <c r="AI307" s="14">
        <f>IF('respostes SINDIC'!AH307=1,(IF('respostes SINDIC'!$AS307=2021,variables!$E$38,IF('respostes SINDIC'!$AS307=2022,variables!$F$38))),0)</f>
        <v>25</v>
      </c>
      <c r="AJ307" s="20">
        <f>IF('respostes SINDIC'!AI307=1,(IF('respostes SINDIC'!$AS307=2021,variables!$E$39,IF('respostes SINDIC'!$AS307=2022,variables!$F$39))),0)</f>
        <v>20</v>
      </c>
      <c r="AK307" s="14">
        <f>IF('respostes SINDIC'!AJ307=1,(IF('respostes SINDIC'!$AS307=2021,variables!$E$40,IF('respostes SINDIC'!$AS307=2022,variables!$F$40))),0)</f>
        <v>25</v>
      </c>
      <c r="AL307" s="8">
        <f>IF('respostes SINDIC'!AK307=0,(IF('respostes SINDIC'!$AS307=2021,variables!$E$41,IF('respostes SINDIC'!$AS307=2022,variables!$F$41))),0)</f>
        <v>20</v>
      </c>
      <c r="AM307" s="20">
        <f>IF('respostes SINDIC'!AL307=1,(IF('respostes SINDIC'!$AS307=2021,variables!$E$42,IF('respostes SINDIC'!$AS307=2022,variables!$F$42))),0)</f>
        <v>10</v>
      </c>
      <c r="AN307" s="11">
        <f>IF('respostes SINDIC'!AM307=1,(IF('respostes SINDIC'!$AS307=2021,variables!$E$43,IF('respostes SINDIC'!$AS307=2022,variables!$F$43))),0)</f>
        <v>50</v>
      </c>
      <c r="AO307" s="8">
        <f>IF('respostes SINDIC'!AN307=1,(IF('respostes SINDIC'!$AS307=2021,variables!$E$44,IF('respostes SINDIC'!$AS307=2022,variables!$F$44))),0)</f>
        <v>10</v>
      </c>
      <c r="AP307" s="8">
        <f>IF('respostes SINDIC'!AO307=1,(IF('respostes SINDIC'!$AS307=2021,variables!$E$45,IF('respostes SINDIC'!$AS307=2022,variables!$F$45))),0)</f>
        <v>20</v>
      </c>
      <c r="AQ307" s="20">
        <f>IF('respostes SINDIC'!AP307=1,(IF('respostes SINDIC'!$AS307=2021,variables!$E$46,IF('respostes SINDIC'!$AS307=2022,variables!$F$46))),0)</f>
        <v>0</v>
      </c>
      <c r="AT307">
        <v>2022</v>
      </c>
    </row>
    <row r="308" spans="1:46" x14ac:dyDescent="0.3">
      <c r="A308">
        <v>806920002</v>
      </c>
      <c r="B308" t="str">
        <f>VLOOKUP(A308,'ine i comarca'!$A$1:$H$367,6,0)</f>
        <v>Baix Llobregat</v>
      </c>
      <c r="C308" t="s">
        <v>111</v>
      </c>
      <c r="D308" t="s">
        <v>41</v>
      </c>
      <c r="E308" t="s">
        <v>42</v>
      </c>
      <c r="F308" t="s">
        <v>48</v>
      </c>
      <c r="G308" s="8">
        <f>IF('respostes SINDIC'!F308=1,(IF('respostes SINDIC'!$AS308=2021,variables!$E$10,IF('respostes SINDIC'!$AS308=2022,variables!$F$10))),0)</f>
        <v>7.5</v>
      </c>
      <c r="H308" s="8">
        <f>IF('respostes SINDIC'!G308=1,(IF('respostes SINDIC'!$AS308=2021,variables!$E$11,IF('respostes SINDIC'!$AS308=2022,variables!$F$11))),0)</f>
        <v>7.5</v>
      </c>
      <c r="I308" s="14">
        <f>IF('respostes SINDIC'!H308=1,(IF('respostes SINDIC'!$AS308=2021,variables!$E$12,IF('respostes SINDIC'!$AS308=2022,variables!$F$12))),0)</f>
        <v>25</v>
      </c>
      <c r="J308" s="11">
        <f>IF('respostes SINDIC'!I308=1,(IF('respostes SINDIC'!$AS308=2021,variables!$E$13,IF('respostes SINDIC'!$AS308=2022,variables!$F$13))),0)</f>
        <v>1</v>
      </c>
      <c r="K308" s="11">
        <f>IF('respostes SINDIC'!J308=1,(IF('respostes SINDIC'!$AS308=2021,variables!$E$14,IF('respostes SINDIC'!$AS308=2022,variables!$F$14))),0)</f>
        <v>0</v>
      </c>
      <c r="L308" s="11">
        <f>IF('respostes SINDIC'!K308=1,(IF('respostes SINDIC'!$AS308=2021,variables!$E$15,IF('respostes SINDIC'!$AS308=2022,variables!$F$15))),0)</f>
        <v>0</v>
      </c>
      <c r="M308" s="11">
        <f>IF('respostes SINDIC'!L308=1,(IF('respostes SINDIC'!$AS308=2021,variables!$E$16,IF('respostes SINDIC'!$AS308=2022,variables!$F$16))),0)</f>
        <v>0</v>
      </c>
      <c r="N308" s="11">
        <f>IF('respostes SINDIC'!M308=1,(IF('respostes SINDIC'!$AS308=2021,variables!$E$17,IF('respostes SINDIC'!$AS308=2022,variables!$F$17))),0)</f>
        <v>0</v>
      </c>
      <c r="O308" s="11">
        <f>IF('respostes SINDIC'!N308="Dintre de termini",(IF('respostes SINDIC'!$AS308=2021,variables!$E$18,IF('respostes SINDIC'!$AS308=2022,variables!$F$18))),0)</f>
        <v>10</v>
      </c>
      <c r="P308" s="16">
        <f>IF('respostes SINDIC'!O308="Null",0,(IF('respostes SINDIC'!$AS308=2021,variables!$E$20,IF('respostes SINDIC'!$AS308=2022,variables!$F$20))))</f>
        <v>25</v>
      </c>
      <c r="Q308" s="16">
        <f>IF('respostes SINDIC'!P308=1,(IF('respostes SINDIC'!$AS308=2021,variables!$E$20,IF('respostes SINDIC'!$AS308=2022,variables!$F$20))),0)</f>
        <v>25</v>
      </c>
      <c r="R308" s="16">
        <f>IF('respostes SINDIC'!Q308=1,(IF('respostes SINDIC'!$AS308=2021,variables!$E$21,IF('respostes SINDIC'!$AS308=2022,variables!$F$21))),0)</f>
        <v>0</v>
      </c>
      <c r="S308" s="16">
        <f>IF('respostes SINDIC'!R308=1,(IF('respostes SINDIC'!$AS308=2021,variables!$E$22,IF('respostes SINDIC'!$AS308=2022,variables!$F$22))),0)</f>
        <v>0</v>
      </c>
      <c r="T308" s="11">
        <f>IF('respostes SINDIC'!S308=1,(IF('respostes SINDIC'!$AS308=2021,variables!$E$23,IF('respostes SINDIC'!$AS308=2022,variables!$F$23))),0)</f>
        <v>10</v>
      </c>
      <c r="U308" s="14">
        <f>IF('respostes SINDIC'!T308=1,(IF('respostes SINDIC'!$AS308=2021,variables!$E$24,IF('respostes SINDIC'!$AS308=2022,variables!$F$24))),0)</f>
        <v>25</v>
      </c>
      <c r="V308" s="8">
        <f>IF('respostes SINDIC'!U308=1,(IF('respostes SINDIC'!$AS308=2021,variables!$E$25,IF('respostes SINDIC'!$AS308=2022,variables!$F$25))),0)</f>
        <v>20</v>
      </c>
      <c r="W308" s="8">
        <f>IF('respostes SINDIC'!V308=1,(IF('respostes SINDIC'!$AS308=2021,variables!$E$26,IF('respostes SINDIC'!$AS308=2022,variables!$F$26))),0)</f>
        <v>5</v>
      </c>
      <c r="X308" s="8">
        <f>IF('respostes SINDIC'!W308=1,(IF('respostes SINDIC'!$AS308=2021,variables!$E$27,IF('respostes SINDIC'!$AS308=2022,variables!$F$27))),0)</f>
        <v>10</v>
      </c>
      <c r="Y308" s="11">
        <f>IF('respostes SINDIC'!X308=1,(IF('respostes SINDIC'!$AS308=2021,variables!$E$28,IF('respostes SINDIC'!$AS308=2022,variables!$F$28))),0)</f>
        <v>0</v>
      </c>
      <c r="Z308" s="11">
        <f>IF('respostes SINDIC'!Y308=1,(IF('respostes SINDIC'!$AS308=2021,variables!$E$29,IF('respostes SINDIC'!$AS308=2022,variables!$F$29))),0)</f>
        <v>20</v>
      </c>
      <c r="AA308" s="18">
        <f>IF('respostes SINDIC'!Z308=1,(IF('respostes SINDIC'!$AS308=2021,variables!$E$30,IF('respostes SINDIC'!$AS308=2022,variables!$F$30))),0)</f>
        <v>0</v>
      </c>
      <c r="AB308" s="18">
        <f>IF('respostes SINDIC'!AA308=1,(IF('respostes SINDIC'!$AS308=2021,variables!$E$31,IF('respostes SINDIC'!$AS308=2022,variables!$F$31))),0)</f>
        <v>25</v>
      </c>
      <c r="AC308" s="18">
        <f>IF('respostes SINDIC'!AB308=1,(IF('respostes SINDIC'!$AS308=2021,variables!$E$32,IF('respostes SINDIC'!$AS308=2022,variables!$F$32))),0)</f>
        <v>25</v>
      </c>
      <c r="AD308" s="18">
        <f>IF('respostes SINDIC'!AC308=1,(IF('respostes SINDIC'!$AS308=2021,variables!$E$33,IF('respostes SINDIC'!$AS308=2022,variables!$F$33))),0)</f>
        <v>0</v>
      </c>
      <c r="AE308" s="20">
        <f>IF('respostes SINDIC'!AD308=1,(IF('respostes SINDIC'!$AS308=2021,variables!$E$34,IF('respostes SINDIC'!$AS308=2022,variables!$F$34))),0)</f>
        <v>0</v>
      </c>
      <c r="AF308" s="20">
        <f>IF('respostes SINDIC'!AE308=1,(IF('respostes SINDIC'!$AS308=2021,variables!$E$35,IF('respostes SINDIC'!$AS308=2022,variables!$F$35))),0)</f>
        <v>0</v>
      </c>
      <c r="AG308" s="20">
        <f>IF('respostes SINDIC'!AF308=1,(IF('respostes SINDIC'!$AS308=2021,variables!$E$36,IF('respostes SINDIC'!$AS308=2022,variables!$F$36))),0)</f>
        <v>0</v>
      </c>
      <c r="AH308" s="20">
        <f>IF('respostes SINDIC'!AG308=1,(IF('respostes SINDIC'!$AS308=2021,variables!$E$37,IF('respostes SINDIC'!$AS308=2022,variables!$F$37))),0)</f>
        <v>0</v>
      </c>
      <c r="AI308" s="14">
        <f>IF('respostes SINDIC'!AH308=1,(IF('respostes SINDIC'!$AS308=2021,variables!$E$38,IF('respostes SINDIC'!$AS308=2022,variables!$F$38))),0)</f>
        <v>25</v>
      </c>
      <c r="AJ308" s="20">
        <f>IF('respostes SINDIC'!AI308=1,(IF('respostes SINDIC'!$AS308=2021,variables!$E$39,IF('respostes SINDIC'!$AS308=2022,variables!$F$39))),0)</f>
        <v>20</v>
      </c>
      <c r="AK308" s="14">
        <f>IF('respostes SINDIC'!AJ308=1,(IF('respostes SINDIC'!$AS308=2021,variables!$E$40,IF('respostes SINDIC'!$AS308=2022,variables!$F$40))),0)</f>
        <v>25</v>
      </c>
      <c r="AL308" s="8">
        <f>IF('respostes SINDIC'!AK308=0,(IF('respostes SINDIC'!$AS308=2021,variables!$E$41,IF('respostes SINDIC'!$AS308=2022,variables!$F$41))),0)</f>
        <v>20</v>
      </c>
      <c r="AM308" s="20">
        <f>IF('respostes SINDIC'!AL308=1,(IF('respostes SINDIC'!$AS308=2021,variables!$E$42,IF('respostes SINDIC'!$AS308=2022,variables!$F$42))),0)</f>
        <v>10</v>
      </c>
      <c r="AN308" s="11">
        <f>IF('respostes SINDIC'!AM308=1,(IF('respostes SINDIC'!$AS308=2021,variables!$E$43,IF('respostes SINDIC'!$AS308=2022,variables!$F$43))),0)</f>
        <v>50</v>
      </c>
      <c r="AO308" s="8">
        <f>IF('respostes SINDIC'!AN308=1,(IF('respostes SINDIC'!$AS308=2021,variables!$E$44,IF('respostes SINDIC'!$AS308=2022,variables!$F$44))),0)</f>
        <v>0</v>
      </c>
      <c r="AP308" s="8">
        <f>IF('respostes SINDIC'!AO308=1,(IF('respostes SINDIC'!$AS308=2021,variables!$E$45,IF('respostes SINDIC'!$AS308=2022,variables!$F$45))),0)</f>
        <v>0</v>
      </c>
      <c r="AQ308" s="20">
        <f>IF('respostes SINDIC'!AP308=1,(IF('respostes SINDIC'!$AS308=2021,variables!$E$46,IF('respostes SINDIC'!$AS308=2022,variables!$F$46))),0)</f>
        <v>10</v>
      </c>
      <c r="AT308">
        <v>2022</v>
      </c>
    </row>
    <row r="309" spans="1:46" x14ac:dyDescent="0.3">
      <c r="A309">
        <v>807280001</v>
      </c>
      <c r="B309" t="str">
        <f>VLOOKUP(A309,'ine i comarca'!$A$1:$H$367,6,0)</f>
        <v>Baix Llobregat</v>
      </c>
      <c r="C309" t="s">
        <v>112</v>
      </c>
      <c r="D309" t="s">
        <v>41</v>
      </c>
      <c r="E309" t="s">
        <v>42</v>
      </c>
      <c r="F309" t="s">
        <v>43</v>
      </c>
      <c r="G309" s="8">
        <f>IF('respostes SINDIC'!F309=1,(IF('respostes SINDIC'!$AS309=2021,variables!$E$10,IF('respostes SINDIC'!$AS309=2022,variables!$F$10))),0)</f>
        <v>7.5</v>
      </c>
      <c r="H309" s="8">
        <f>IF('respostes SINDIC'!G309=1,(IF('respostes SINDIC'!$AS309=2021,variables!$E$11,IF('respostes SINDIC'!$AS309=2022,variables!$F$11))),0)</f>
        <v>7.5</v>
      </c>
      <c r="I309" s="14">
        <f>IF('respostes SINDIC'!H309=1,(IF('respostes SINDIC'!$AS309=2021,variables!$E$12,IF('respostes SINDIC'!$AS309=2022,variables!$F$12))),0)</f>
        <v>25</v>
      </c>
      <c r="J309" s="11">
        <f>IF('respostes SINDIC'!I309=1,(IF('respostes SINDIC'!$AS309=2021,variables!$E$13,IF('respostes SINDIC'!$AS309=2022,variables!$F$13))),0)</f>
        <v>1</v>
      </c>
      <c r="K309" s="11">
        <f>IF('respostes SINDIC'!J309=1,(IF('respostes SINDIC'!$AS309=2021,variables!$E$14,IF('respostes SINDIC'!$AS309=2022,variables!$F$14))),0)</f>
        <v>0</v>
      </c>
      <c r="L309" s="11">
        <f>IF('respostes SINDIC'!K309=1,(IF('respostes SINDIC'!$AS309=2021,variables!$E$15,IF('respostes SINDIC'!$AS309=2022,variables!$F$15))),0)</f>
        <v>0</v>
      </c>
      <c r="M309" s="11">
        <f>IF('respostes SINDIC'!L309=1,(IF('respostes SINDIC'!$AS309=2021,variables!$E$16,IF('respostes SINDIC'!$AS309=2022,variables!$F$16))),0)</f>
        <v>0</v>
      </c>
      <c r="N309" s="11">
        <f>IF('respostes SINDIC'!M309=1,(IF('respostes SINDIC'!$AS309=2021,variables!$E$17,IF('respostes SINDIC'!$AS309=2022,variables!$F$17))),0)</f>
        <v>0</v>
      </c>
      <c r="O309" s="11">
        <f>IF('respostes SINDIC'!N309="Dintre de termini",(IF('respostes SINDIC'!$AS309=2021,variables!$E$18,IF('respostes SINDIC'!$AS309=2022,variables!$F$18))),0)</f>
        <v>0</v>
      </c>
      <c r="P309" s="16">
        <f>IF('respostes SINDIC'!O309="Null",0,(IF('respostes SINDIC'!$AS309=2021,variables!$E$20,IF('respostes SINDIC'!$AS309=2022,variables!$F$20))))</f>
        <v>25</v>
      </c>
      <c r="Q309" s="16">
        <f>IF('respostes SINDIC'!P309=1,(IF('respostes SINDIC'!$AS309=2021,variables!$E$20,IF('respostes SINDIC'!$AS309=2022,variables!$F$20))),0)</f>
        <v>25</v>
      </c>
      <c r="R309" s="16">
        <f>IF('respostes SINDIC'!Q309=1,(IF('respostes SINDIC'!$AS309=2021,variables!$E$21,IF('respostes SINDIC'!$AS309=2022,variables!$F$21))),0)</f>
        <v>0</v>
      </c>
      <c r="S309" s="16">
        <f>IF('respostes SINDIC'!R309=1,(IF('respostes SINDIC'!$AS309=2021,variables!$E$22,IF('respostes SINDIC'!$AS309=2022,variables!$F$22))),0)</f>
        <v>0</v>
      </c>
      <c r="T309" s="11">
        <f>IF('respostes SINDIC'!S309=1,(IF('respostes SINDIC'!$AS309=2021,variables!$E$23,IF('respostes SINDIC'!$AS309=2022,variables!$F$23))),0)</f>
        <v>10</v>
      </c>
      <c r="U309" s="14">
        <f>IF('respostes SINDIC'!T309=1,(IF('respostes SINDIC'!$AS309=2021,variables!$E$24,IF('respostes SINDIC'!$AS309=2022,variables!$F$24))),0)</f>
        <v>25</v>
      </c>
      <c r="V309" s="8">
        <f>IF('respostes SINDIC'!U309=1,(IF('respostes SINDIC'!$AS309=2021,variables!$E$25,IF('respostes SINDIC'!$AS309=2022,variables!$F$25))),0)</f>
        <v>20</v>
      </c>
      <c r="W309" s="8">
        <f>IF('respostes SINDIC'!V309=1,(IF('respostes SINDIC'!$AS309=2021,variables!$E$26,IF('respostes SINDIC'!$AS309=2022,variables!$F$26))),0)</f>
        <v>5</v>
      </c>
      <c r="X309" s="8">
        <f>IF('respostes SINDIC'!W309=1,(IF('respostes SINDIC'!$AS309=2021,variables!$E$27,IF('respostes SINDIC'!$AS309=2022,variables!$F$27))),0)</f>
        <v>10</v>
      </c>
      <c r="Y309" s="11">
        <f>IF('respostes SINDIC'!X309=1,(IF('respostes SINDIC'!$AS309=2021,variables!$E$28,IF('respostes SINDIC'!$AS309=2022,variables!$F$28))),0)</f>
        <v>0</v>
      </c>
      <c r="Z309" s="11">
        <f>IF('respostes SINDIC'!Y309=1,(IF('respostes SINDIC'!$AS309=2021,variables!$E$29,IF('respostes SINDIC'!$AS309=2022,variables!$F$29))),0)</f>
        <v>20</v>
      </c>
      <c r="AA309" s="18">
        <f>IF('respostes SINDIC'!Z309=1,(IF('respostes SINDIC'!$AS309=2021,variables!$E$30,IF('respostes SINDIC'!$AS309=2022,variables!$F$30))),0)</f>
        <v>25</v>
      </c>
      <c r="AB309" s="18">
        <f>IF('respostes SINDIC'!AA309=1,(IF('respostes SINDIC'!$AS309=2021,variables!$E$31,IF('respostes SINDIC'!$AS309=2022,variables!$F$31))),0)</f>
        <v>0</v>
      </c>
      <c r="AC309" s="18">
        <f>IF('respostes SINDIC'!AB309=1,(IF('respostes SINDIC'!$AS309=2021,variables!$E$32,IF('respostes SINDIC'!$AS309=2022,variables!$F$32))),0)</f>
        <v>25</v>
      </c>
      <c r="AD309" s="18">
        <f>IF('respostes SINDIC'!AC309=1,(IF('respostes SINDIC'!$AS309=2021,variables!$E$33,IF('respostes SINDIC'!$AS309=2022,variables!$F$33))),0)</f>
        <v>0</v>
      </c>
      <c r="AE309" s="20">
        <f>IF('respostes SINDIC'!AD309=1,(IF('respostes SINDIC'!$AS309=2021,variables!$E$34,IF('respostes SINDIC'!$AS309=2022,variables!$F$34))),0)</f>
        <v>0</v>
      </c>
      <c r="AF309" s="20">
        <f>IF('respostes SINDIC'!AE309=1,(IF('respostes SINDIC'!$AS309=2021,variables!$E$35,IF('respostes SINDIC'!$AS309=2022,variables!$F$35))),0)</f>
        <v>0</v>
      </c>
      <c r="AG309" s="20">
        <f>IF('respostes SINDIC'!AF309=1,(IF('respostes SINDIC'!$AS309=2021,variables!$E$36,IF('respostes SINDIC'!$AS309=2022,variables!$F$36))),0)</f>
        <v>0</v>
      </c>
      <c r="AH309" s="20">
        <f>IF('respostes SINDIC'!AG309=1,(IF('respostes SINDIC'!$AS309=2021,variables!$E$37,IF('respostes SINDIC'!$AS309=2022,variables!$F$37))),0)</f>
        <v>0</v>
      </c>
      <c r="AI309" s="14">
        <f>IF('respostes SINDIC'!AH309=1,(IF('respostes SINDIC'!$AS309=2021,variables!$E$38,IF('respostes SINDIC'!$AS309=2022,variables!$F$38))),0)</f>
        <v>25</v>
      </c>
      <c r="AJ309" s="20">
        <f>IF('respostes SINDIC'!AI309=1,(IF('respostes SINDIC'!$AS309=2021,variables!$E$39,IF('respostes SINDIC'!$AS309=2022,variables!$F$39))),0)</f>
        <v>20</v>
      </c>
      <c r="AK309" s="14">
        <f>IF('respostes SINDIC'!AJ309=1,(IF('respostes SINDIC'!$AS309=2021,variables!$E$40,IF('respostes SINDIC'!$AS309=2022,variables!$F$40))),0)</f>
        <v>25</v>
      </c>
      <c r="AL309" s="8">
        <f>IF('respostes SINDIC'!AK309=0,(IF('respostes SINDIC'!$AS309=2021,variables!$E$41,IF('respostes SINDIC'!$AS309=2022,variables!$F$41))),0)</f>
        <v>20</v>
      </c>
      <c r="AM309" s="20">
        <f>IF('respostes SINDIC'!AL309=1,(IF('respostes SINDIC'!$AS309=2021,variables!$E$42,IF('respostes SINDIC'!$AS309=2022,variables!$F$42))),0)</f>
        <v>10</v>
      </c>
      <c r="AN309" s="11">
        <f>IF('respostes SINDIC'!AM309=1,(IF('respostes SINDIC'!$AS309=2021,variables!$E$43,IF('respostes SINDIC'!$AS309=2022,variables!$F$43))),0)</f>
        <v>50</v>
      </c>
      <c r="AO309" s="8">
        <f>IF('respostes SINDIC'!AN309=1,(IF('respostes SINDIC'!$AS309=2021,variables!$E$44,IF('respostes SINDIC'!$AS309=2022,variables!$F$44))),0)</f>
        <v>10</v>
      </c>
      <c r="AP309" s="8">
        <f>IF('respostes SINDIC'!AO309=1,(IF('respostes SINDIC'!$AS309=2021,variables!$E$45,IF('respostes SINDIC'!$AS309=2022,variables!$F$45))),0)</f>
        <v>20</v>
      </c>
      <c r="AQ309" s="20">
        <f>IF('respostes SINDIC'!AP309=1,(IF('respostes SINDIC'!$AS309=2021,variables!$E$46,IF('respostes SINDIC'!$AS309=2022,variables!$F$46))),0)</f>
        <v>10</v>
      </c>
      <c r="AT309">
        <v>2022</v>
      </c>
    </row>
    <row r="310" spans="1:46" x14ac:dyDescent="0.3">
      <c r="A310">
        <v>807340003</v>
      </c>
      <c r="B310" t="e">
        <f>VLOOKUP(A310,'ine i comarca'!$A$1:$H$367,6,0)</f>
        <v>#N/A</v>
      </c>
      <c r="C310" t="s">
        <v>113</v>
      </c>
      <c r="D310" t="s">
        <v>41</v>
      </c>
      <c r="E310" t="s">
        <v>42</v>
      </c>
      <c r="F310" t="s">
        <v>61</v>
      </c>
      <c r="G310" s="8">
        <f>IF('respostes SINDIC'!F310=1,(IF('respostes SINDIC'!$AS310=2021,variables!$E$10,IF('respostes SINDIC'!$AS310=2022,variables!$F$10))),0)</f>
        <v>7.5</v>
      </c>
      <c r="H310" s="8">
        <f>IF('respostes SINDIC'!G310=1,(IF('respostes SINDIC'!$AS310=2021,variables!$E$11,IF('respostes SINDIC'!$AS310=2022,variables!$F$11))),0)</f>
        <v>7.5</v>
      </c>
      <c r="I310" s="14">
        <f>IF('respostes SINDIC'!H310=1,(IF('respostes SINDIC'!$AS310=2021,variables!$E$12,IF('respostes SINDIC'!$AS310=2022,variables!$F$12))),0)</f>
        <v>25</v>
      </c>
      <c r="J310" s="11">
        <f>IF('respostes SINDIC'!I310=1,(IF('respostes SINDIC'!$AS310=2021,variables!$E$13,IF('respostes SINDIC'!$AS310=2022,variables!$F$13))),0)</f>
        <v>1</v>
      </c>
      <c r="K310" s="11">
        <f>IF('respostes SINDIC'!J310=1,(IF('respostes SINDIC'!$AS310=2021,variables!$E$14,IF('respostes SINDIC'!$AS310=2022,variables!$F$14))),0)</f>
        <v>0</v>
      </c>
      <c r="L310" s="11">
        <f>IF('respostes SINDIC'!K310=1,(IF('respostes SINDIC'!$AS310=2021,variables!$E$15,IF('respostes SINDIC'!$AS310=2022,variables!$F$15))),0)</f>
        <v>0</v>
      </c>
      <c r="M310" s="11">
        <f>IF('respostes SINDIC'!L310=1,(IF('respostes SINDIC'!$AS310=2021,variables!$E$16,IF('respostes SINDIC'!$AS310=2022,variables!$F$16))),0)</f>
        <v>0</v>
      </c>
      <c r="N310" s="11">
        <f>IF('respostes SINDIC'!M310=1,(IF('respostes SINDIC'!$AS310=2021,variables!$E$17,IF('respostes SINDIC'!$AS310=2022,variables!$F$17))),0)</f>
        <v>0</v>
      </c>
      <c r="O310" s="11">
        <f>IF('respostes SINDIC'!N310="Dintre de termini",(IF('respostes SINDIC'!$AS310=2021,variables!$E$18,IF('respostes SINDIC'!$AS310=2022,variables!$F$18))),0)</f>
        <v>0</v>
      </c>
      <c r="P310" s="16">
        <f>IF('respostes SINDIC'!O310="Null",0,(IF('respostes SINDIC'!$AS310=2021,variables!$E$20,IF('respostes SINDIC'!$AS310=2022,variables!$F$20))))</f>
        <v>25</v>
      </c>
      <c r="Q310" s="16">
        <f>IF('respostes SINDIC'!P310=1,(IF('respostes SINDIC'!$AS310=2021,variables!$E$20,IF('respostes SINDIC'!$AS310=2022,variables!$F$20))),0)</f>
        <v>25</v>
      </c>
      <c r="R310" s="16">
        <f>IF('respostes SINDIC'!Q310=1,(IF('respostes SINDIC'!$AS310=2021,variables!$E$21,IF('respostes SINDIC'!$AS310=2022,variables!$F$21))),0)</f>
        <v>0</v>
      </c>
      <c r="S310" s="16">
        <f>IF('respostes SINDIC'!R310=1,(IF('respostes SINDIC'!$AS310=2021,variables!$E$22,IF('respostes SINDIC'!$AS310=2022,variables!$F$22))),0)</f>
        <v>0</v>
      </c>
      <c r="T310" s="11">
        <f>IF('respostes SINDIC'!S310=1,(IF('respostes SINDIC'!$AS310=2021,variables!$E$23,IF('respostes SINDIC'!$AS310=2022,variables!$F$23))),0)</f>
        <v>10</v>
      </c>
      <c r="U310" s="14">
        <f>IF('respostes SINDIC'!T310=1,(IF('respostes SINDIC'!$AS310=2021,variables!$E$24,IF('respostes SINDIC'!$AS310=2022,variables!$F$24))),0)</f>
        <v>25</v>
      </c>
      <c r="V310" s="8">
        <f>IF('respostes SINDIC'!U310=1,(IF('respostes SINDIC'!$AS310=2021,variables!$E$25,IF('respostes SINDIC'!$AS310=2022,variables!$F$25))),0)</f>
        <v>20</v>
      </c>
      <c r="W310" s="8">
        <f>IF('respostes SINDIC'!V310=1,(IF('respostes SINDIC'!$AS310=2021,variables!$E$26,IF('respostes SINDIC'!$AS310=2022,variables!$F$26))),0)</f>
        <v>5</v>
      </c>
      <c r="X310" s="8">
        <f>IF('respostes SINDIC'!W310=1,(IF('respostes SINDIC'!$AS310=2021,variables!$E$27,IF('respostes SINDIC'!$AS310=2022,variables!$F$27))),0)</f>
        <v>10</v>
      </c>
      <c r="Y310" s="11">
        <f>IF('respostes SINDIC'!X310=1,(IF('respostes SINDIC'!$AS310=2021,variables!$E$28,IF('respostes SINDIC'!$AS310=2022,variables!$F$28))),0)</f>
        <v>0</v>
      </c>
      <c r="Z310" s="11">
        <f>IF('respostes SINDIC'!Y310=1,(IF('respostes SINDIC'!$AS310=2021,variables!$E$29,IF('respostes SINDIC'!$AS310=2022,variables!$F$29))),0)</f>
        <v>20</v>
      </c>
      <c r="AA310" s="18">
        <f>IF('respostes SINDIC'!Z310=1,(IF('respostes SINDIC'!$AS310=2021,variables!$E$30,IF('respostes SINDIC'!$AS310=2022,variables!$F$30))),0)</f>
        <v>25</v>
      </c>
      <c r="AB310" s="18">
        <f>IF('respostes SINDIC'!AA310=1,(IF('respostes SINDIC'!$AS310=2021,variables!$E$31,IF('respostes SINDIC'!$AS310=2022,variables!$F$31))),0)</f>
        <v>0</v>
      </c>
      <c r="AC310" s="18">
        <f>IF('respostes SINDIC'!AB310=1,(IF('respostes SINDIC'!$AS310=2021,variables!$E$32,IF('respostes SINDIC'!$AS310=2022,variables!$F$32))),0)</f>
        <v>25</v>
      </c>
      <c r="AD310" s="18">
        <f>IF('respostes SINDIC'!AC310=1,(IF('respostes SINDIC'!$AS310=2021,variables!$E$33,IF('respostes SINDIC'!$AS310=2022,variables!$F$33))),0)</f>
        <v>0</v>
      </c>
      <c r="AE310" s="20">
        <f>IF('respostes SINDIC'!AD310=1,(IF('respostes SINDIC'!$AS310=2021,variables!$E$34,IF('respostes SINDIC'!$AS310=2022,variables!$F$34))),0)</f>
        <v>0</v>
      </c>
      <c r="AF310" s="20">
        <f>IF('respostes SINDIC'!AE310=1,(IF('respostes SINDIC'!$AS310=2021,variables!$E$35,IF('respostes SINDIC'!$AS310=2022,variables!$F$35))),0)</f>
        <v>20</v>
      </c>
      <c r="AG310" s="20">
        <f>IF('respostes SINDIC'!AF310=1,(IF('respostes SINDIC'!$AS310=2021,variables!$E$36,IF('respostes SINDIC'!$AS310=2022,variables!$F$36))),0)</f>
        <v>0</v>
      </c>
      <c r="AH310" s="20">
        <f>IF('respostes SINDIC'!AG310=1,(IF('respostes SINDIC'!$AS310=2021,variables!$E$37,IF('respostes SINDIC'!$AS310=2022,variables!$F$37))),0)</f>
        <v>10</v>
      </c>
      <c r="AI310" s="14">
        <f>IF('respostes SINDIC'!AH310=1,(IF('respostes SINDIC'!$AS310=2021,variables!$E$38,IF('respostes SINDIC'!$AS310=2022,variables!$F$38))),0)</f>
        <v>25</v>
      </c>
      <c r="AJ310" s="20">
        <f>IF('respostes SINDIC'!AI310=1,(IF('respostes SINDIC'!$AS310=2021,variables!$E$39,IF('respostes SINDIC'!$AS310=2022,variables!$F$39))),0)</f>
        <v>20</v>
      </c>
      <c r="AK310" s="14">
        <f>IF('respostes SINDIC'!AJ310=1,(IF('respostes SINDIC'!$AS310=2021,variables!$E$40,IF('respostes SINDIC'!$AS310=2022,variables!$F$40))),0)</f>
        <v>25</v>
      </c>
      <c r="AL310" s="8">
        <f>IF('respostes SINDIC'!AK310=0,(IF('respostes SINDIC'!$AS310=2021,variables!$E$41,IF('respostes SINDIC'!$AS310=2022,variables!$F$41))),0)</f>
        <v>20</v>
      </c>
      <c r="AM310" s="20">
        <f>IF('respostes SINDIC'!AL310=1,(IF('respostes SINDIC'!$AS310=2021,variables!$E$42,IF('respostes SINDIC'!$AS310=2022,variables!$F$42))),0)</f>
        <v>10</v>
      </c>
      <c r="AN310" s="11">
        <f>IF('respostes SINDIC'!AM310=1,(IF('respostes SINDIC'!$AS310=2021,variables!$E$43,IF('respostes SINDIC'!$AS310=2022,variables!$F$43))),0)</f>
        <v>50</v>
      </c>
      <c r="AO310" s="8">
        <f>IF('respostes SINDIC'!AN310=1,(IF('respostes SINDIC'!$AS310=2021,variables!$E$44,IF('respostes SINDIC'!$AS310=2022,variables!$F$44))),0)</f>
        <v>10</v>
      </c>
      <c r="AP310" s="8">
        <f>IF('respostes SINDIC'!AO310=1,(IF('respostes SINDIC'!$AS310=2021,variables!$E$45,IF('respostes SINDIC'!$AS310=2022,variables!$F$45))),0)</f>
        <v>20</v>
      </c>
      <c r="AQ310" s="20">
        <f>IF('respostes SINDIC'!AP310=1,(IF('respostes SINDIC'!$AS310=2021,variables!$E$46,IF('respostes SINDIC'!$AS310=2022,variables!$F$46))),0)</f>
        <v>0</v>
      </c>
      <c r="AT310">
        <v>2022</v>
      </c>
    </row>
    <row r="311" spans="1:46" x14ac:dyDescent="0.3">
      <c r="A311">
        <v>807490004</v>
      </c>
      <c r="B311" t="str">
        <f>VLOOKUP(A311,'ine i comarca'!$A$1:$H$367,6,0)</f>
        <v>Garraf</v>
      </c>
      <c r="C311" t="s">
        <v>114</v>
      </c>
      <c r="D311" t="s">
        <v>41</v>
      </c>
      <c r="E311" t="s">
        <v>42</v>
      </c>
      <c r="F311" t="s">
        <v>43</v>
      </c>
      <c r="G311" s="8">
        <f>IF('respostes SINDIC'!F311=1,(IF('respostes SINDIC'!$AS311=2021,variables!$E$10,IF('respostes SINDIC'!$AS311=2022,variables!$F$10))),0)</f>
        <v>7.5</v>
      </c>
      <c r="H311" s="8">
        <f>IF('respostes SINDIC'!G311=1,(IF('respostes SINDIC'!$AS311=2021,variables!$E$11,IF('respostes SINDIC'!$AS311=2022,variables!$F$11))),0)</f>
        <v>7.5</v>
      </c>
      <c r="I311" s="14">
        <f>IF('respostes SINDIC'!H311=1,(IF('respostes SINDIC'!$AS311=2021,variables!$E$12,IF('respostes SINDIC'!$AS311=2022,variables!$F$12))),0)</f>
        <v>25</v>
      </c>
      <c r="J311" s="11">
        <f>IF('respostes SINDIC'!I311=1,(IF('respostes SINDIC'!$AS311=2021,variables!$E$13,IF('respostes SINDIC'!$AS311=2022,variables!$F$13))),0)</f>
        <v>1</v>
      </c>
      <c r="K311" s="11">
        <f>IF('respostes SINDIC'!J311=1,(IF('respostes SINDIC'!$AS311=2021,variables!$E$14,IF('respostes SINDIC'!$AS311=2022,variables!$F$14))),0)</f>
        <v>0</v>
      </c>
      <c r="L311" s="11">
        <f>IF('respostes SINDIC'!K311=1,(IF('respostes SINDIC'!$AS311=2021,variables!$E$15,IF('respostes SINDIC'!$AS311=2022,variables!$F$15))),0)</f>
        <v>0</v>
      </c>
      <c r="M311" s="11">
        <f>IF('respostes SINDIC'!L311=1,(IF('respostes SINDIC'!$AS311=2021,variables!$E$16,IF('respostes SINDIC'!$AS311=2022,variables!$F$16))),0)</f>
        <v>0</v>
      </c>
      <c r="N311" s="11">
        <f>IF('respostes SINDIC'!M311=1,(IF('respostes SINDIC'!$AS311=2021,variables!$E$17,IF('respostes SINDIC'!$AS311=2022,variables!$F$17))),0)</f>
        <v>0</v>
      </c>
      <c r="O311" s="11">
        <f>IF('respostes SINDIC'!N311="Dintre de termini",(IF('respostes SINDIC'!$AS311=2021,variables!$E$18,IF('respostes SINDIC'!$AS311=2022,variables!$F$18))),0)</f>
        <v>10</v>
      </c>
      <c r="P311" s="16">
        <f>IF('respostes SINDIC'!O311="Null",0,(IF('respostes SINDIC'!$AS311=2021,variables!$E$20,IF('respostes SINDIC'!$AS311=2022,variables!$F$20))))</f>
        <v>25</v>
      </c>
      <c r="Q311" s="16">
        <f>IF('respostes SINDIC'!P311=1,(IF('respostes SINDIC'!$AS311=2021,variables!$E$20,IF('respostes SINDIC'!$AS311=2022,variables!$F$20))),0)</f>
        <v>25</v>
      </c>
      <c r="R311" s="16">
        <f>IF('respostes SINDIC'!Q311=1,(IF('respostes SINDIC'!$AS311=2021,variables!$E$21,IF('respostes SINDIC'!$AS311=2022,variables!$F$21))),0)</f>
        <v>25</v>
      </c>
      <c r="S311" s="16">
        <f>IF('respostes SINDIC'!R311=1,(IF('respostes SINDIC'!$AS311=2021,variables!$E$22,IF('respostes SINDIC'!$AS311=2022,variables!$F$22))),0)</f>
        <v>0</v>
      </c>
      <c r="T311" s="11">
        <f>IF('respostes SINDIC'!S311=1,(IF('respostes SINDIC'!$AS311=2021,variables!$E$23,IF('respostes SINDIC'!$AS311=2022,variables!$F$23))),0)</f>
        <v>10</v>
      </c>
      <c r="U311" s="14">
        <f>IF('respostes SINDIC'!T311=1,(IF('respostes SINDIC'!$AS311=2021,variables!$E$24,IF('respostes SINDIC'!$AS311=2022,variables!$F$24))),0)</f>
        <v>25</v>
      </c>
      <c r="V311" s="8">
        <f>IF('respostes SINDIC'!U311=1,(IF('respostes SINDIC'!$AS311=2021,variables!$E$25,IF('respostes SINDIC'!$AS311=2022,variables!$F$25))),0)</f>
        <v>20</v>
      </c>
      <c r="W311" s="8">
        <f>IF('respostes SINDIC'!V311=1,(IF('respostes SINDIC'!$AS311=2021,variables!$E$26,IF('respostes SINDIC'!$AS311=2022,variables!$F$26))),0)</f>
        <v>5</v>
      </c>
      <c r="X311" s="8">
        <f>IF('respostes SINDIC'!W311=1,(IF('respostes SINDIC'!$AS311=2021,variables!$E$27,IF('respostes SINDIC'!$AS311=2022,variables!$F$27))),0)</f>
        <v>10</v>
      </c>
      <c r="Y311" s="11">
        <f>IF('respostes SINDIC'!X311=1,(IF('respostes SINDIC'!$AS311=2021,variables!$E$28,IF('respostes SINDIC'!$AS311=2022,variables!$F$28))),0)</f>
        <v>0</v>
      </c>
      <c r="Z311" s="11">
        <f>IF('respostes SINDIC'!Y311=1,(IF('respostes SINDIC'!$AS311=2021,variables!$E$29,IF('respostes SINDIC'!$AS311=2022,variables!$F$29))),0)</f>
        <v>20</v>
      </c>
      <c r="AA311" s="18">
        <f>IF('respostes SINDIC'!Z311=1,(IF('respostes SINDIC'!$AS311=2021,variables!$E$30,IF('respostes SINDIC'!$AS311=2022,variables!$F$30))),0)</f>
        <v>0</v>
      </c>
      <c r="AB311" s="18">
        <f>IF('respostes SINDIC'!AA311=1,(IF('respostes SINDIC'!$AS311=2021,variables!$E$31,IF('respostes SINDIC'!$AS311=2022,variables!$F$31))),0)</f>
        <v>25</v>
      </c>
      <c r="AC311" s="18">
        <f>IF('respostes SINDIC'!AB311=1,(IF('respostes SINDIC'!$AS311=2021,variables!$E$32,IF('respostes SINDIC'!$AS311=2022,variables!$F$32))),0)</f>
        <v>25</v>
      </c>
      <c r="AD311" s="18">
        <f>IF('respostes SINDIC'!AC311=1,(IF('respostes SINDIC'!$AS311=2021,variables!$E$33,IF('respostes SINDIC'!$AS311=2022,variables!$F$33))),0)</f>
        <v>0</v>
      </c>
      <c r="AE311" s="20">
        <f>IF('respostes SINDIC'!AD311=1,(IF('respostes SINDIC'!$AS311=2021,variables!$E$34,IF('respostes SINDIC'!$AS311=2022,variables!$F$34))),0)</f>
        <v>0</v>
      </c>
      <c r="AF311" s="20">
        <f>IF('respostes SINDIC'!AE311=1,(IF('respostes SINDIC'!$AS311=2021,variables!$E$35,IF('respostes SINDIC'!$AS311=2022,variables!$F$35))),0)</f>
        <v>0</v>
      </c>
      <c r="AG311" s="20">
        <f>IF('respostes SINDIC'!AF311=1,(IF('respostes SINDIC'!$AS311=2021,variables!$E$36,IF('respostes SINDIC'!$AS311=2022,variables!$F$36))),0)</f>
        <v>0</v>
      </c>
      <c r="AH311" s="20">
        <f>IF('respostes SINDIC'!AG311=1,(IF('respostes SINDIC'!$AS311=2021,variables!$E$37,IF('respostes SINDIC'!$AS311=2022,variables!$F$37))),0)</f>
        <v>0</v>
      </c>
      <c r="AI311" s="14">
        <f>IF('respostes SINDIC'!AH311=1,(IF('respostes SINDIC'!$AS311=2021,variables!$E$38,IF('respostes SINDIC'!$AS311=2022,variables!$F$38))),0)</f>
        <v>25</v>
      </c>
      <c r="AJ311" s="20">
        <f>IF('respostes SINDIC'!AI311=1,(IF('respostes SINDIC'!$AS311=2021,variables!$E$39,IF('respostes SINDIC'!$AS311=2022,variables!$F$39))),0)</f>
        <v>20</v>
      </c>
      <c r="AK311" s="14">
        <f>IF('respostes SINDIC'!AJ311=1,(IF('respostes SINDIC'!$AS311=2021,variables!$E$40,IF('respostes SINDIC'!$AS311=2022,variables!$F$40))),0)</f>
        <v>25</v>
      </c>
      <c r="AL311" s="8">
        <f>IF('respostes SINDIC'!AK311=0,(IF('respostes SINDIC'!$AS311=2021,variables!$E$41,IF('respostes SINDIC'!$AS311=2022,variables!$F$41))),0)</f>
        <v>0</v>
      </c>
      <c r="AM311" s="20">
        <f>IF('respostes SINDIC'!AL311=1,(IF('respostes SINDIC'!$AS311=2021,variables!$E$42,IF('respostes SINDIC'!$AS311=2022,variables!$F$42))),0)</f>
        <v>10</v>
      </c>
      <c r="AN311" s="11">
        <f>IF('respostes SINDIC'!AM311=1,(IF('respostes SINDIC'!$AS311=2021,variables!$E$43,IF('respostes SINDIC'!$AS311=2022,variables!$F$43))),0)</f>
        <v>50</v>
      </c>
      <c r="AO311" s="8">
        <f>IF('respostes SINDIC'!AN311=1,(IF('respostes SINDIC'!$AS311=2021,variables!$E$44,IF('respostes SINDIC'!$AS311=2022,variables!$F$44))),0)</f>
        <v>10</v>
      </c>
      <c r="AP311" s="8">
        <f>IF('respostes SINDIC'!AO311=1,(IF('respostes SINDIC'!$AS311=2021,variables!$E$45,IF('respostes SINDIC'!$AS311=2022,variables!$F$45))),0)</f>
        <v>20</v>
      </c>
      <c r="AQ311" s="20">
        <f>IF('respostes SINDIC'!AP311=1,(IF('respostes SINDIC'!$AS311=2021,variables!$E$46,IF('respostes SINDIC'!$AS311=2022,variables!$F$46))),0)</f>
        <v>0</v>
      </c>
      <c r="AT311">
        <v>2022</v>
      </c>
    </row>
    <row r="312" spans="1:46" x14ac:dyDescent="0.3">
      <c r="A312">
        <v>807520002</v>
      </c>
      <c r="B312" t="str">
        <f>VLOOKUP(A312,'ine i comarca'!$A$1:$H$367,6,0)</f>
        <v>Maresme</v>
      </c>
      <c r="C312" t="s">
        <v>115</v>
      </c>
      <c r="D312" t="s">
        <v>41</v>
      </c>
      <c r="E312" t="s">
        <v>42</v>
      </c>
      <c r="F312" t="s">
        <v>43</v>
      </c>
      <c r="G312" s="8">
        <f>IF('respostes SINDIC'!F312=1,(IF('respostes SINDIC'!$AS312=2021,variables!$E$10,IF('respostes SINDIC'!$AS312=2022,variables!$F$10))),0)</f>
        <v>7.5</v>
      </c>
      <c r="H312" s="8">
        <f>IF('respostes SINDIC'!G312=1,(IF('respostes SINDIC'!$AS312=2021,variables!$E$11,IF('respostes SINDIC'!$AS312=2022,variables!$F$11))),0)</f>
        <v>7.5</v>
      </c>
      <c r="I312" s="14">
        <f>IF('respostes SINDIC'!H312=1,(IF('respostes SINDIC'!$AS312=2021,variables!$E$12,IF('respostes SINDIC'!$AS312=2022,variables!$F$12))),0)</f>
        <v>25</v>
      </c>
      <c r="J312" s="11">
        <f>IF('respostes SINDIC'!I312=1,(IF('respostes SINDIC'!$AS312=2021,variables!$E$13,IF('respostes SINDIC'!$AS312=2022,variables!$F$13))),0)</f>
        <v>1</v>
      </c>
      <c r="K312" s="11">
        <f>IF('respostes SINDIC'!J312=1,(IF('respostes SINDIC'!$AS312=2021,variables!$E$14,IF('respostes SINDIC'!$AS312=2022,variables!$F$14))),0)</f>
        <v>0</v>
      </c>
      <c r="L312" s="11">
        <f>IF('respostes SINDIC'!K312=1,(IF('respostes SINDIC'!$AS312=2021,variables!$E$15,IF('respostes SINDIC'!$AS312=2022,variables!$F$15))),0)</f>
        <v>0</v>
      </c>
      <c r="M312" s="11">
        <f>IF('respostes SINDIC'!L312=1,(IF('respostes SINDIC'!$AS312=2021,variables!$E$16,IF('respostes SINDIC'!$AS312=2022,variables!$F$16))),0)</f>
        <v>0</v>
      </c>
      <c r="N312" s="11">
        <f>IF('respostes SINDIC'!M312=1,(IF('respostes SINDIC'!$AS312=2021,variables!$E$17,IF('respostes SINDIC'!$AS312=2022,variables!$F$17))),0)</f>
        <v>0</v>
      </c>
      <c r="O312" s="11">
        <f>IF('respostes SINDIC'!N312="Dintre de termini",(IF('respostes SINDIC'!$AS312=2021,variables!$E$18,IF('respostes SINDIC'!$AS312=2022,variables!$F$18))),0)</f>
        <v>10</v>
      </c>
      <c r="P312" s="16">
        <f>IF('respostes SINDIC'!O312="Null",0,(IF('respostes SINDIC'!$AS312=2021,variables!$E$20,IF('respostes SINDIC'!$AS312=2022,variables!$F$20))))</f>
        <v>25</v>
      </c>
      <c r="Q312" s="16">
        <f>IF('respostes SINDIC'!P312=1,(IF('respostes SINDIC'!$AS312=2021,variables!$E$20,IF('respostes SINDIC'!$AS312=2022,variables!$F$20))),0)</f>
        <v>25</v>
      </c>
      <c r="R312" s="16">
        <f>IF('respostes SINDIC'!Q312=1,(IF('respostes SINDIC'!$AS312=2021,variables!$E$21,IF('respostes SINDIC'!$AS312=2022,variables!$F$21))),0)</f>
        <v>0</v>
      </c>
      <c r="S312" s="16">
        <f>IF('respostes SINDIC'!R312=1,(IF('respostes SINDIC'!$AS312=2021,variables!$E$22,IF('respostes SINDIC'!$AS312=2022,variables!$F$22))),0)</f>
        <v>0</v>
      </c>
      <c r="T312" s="11">
        <f>IF('respostes SINDIC'!S312=1,(IF('respostes SINDIC'!$AS312=2021,variables!$E$23,IF('respostes SINDIC'!$AS312=2022,variables!$F$23))),0)</f>
        <v>10</v>
      </c>
      <c r="U312" s="14">
        <f>IF('respostes SINDIC'!T312=1,(IF('respostes SINDIC'!$AS312=2021,variables!$E$24,IF('respostes SINDIC'!$AS312=2022,variables!$F$24))),0)</f>
        <v>25</v>
      </c>
      <c r="V312" s="8">
        <f>IF('respostes SINDIC'!U312=1,(IF('respostes SINDIC'!$AS312=2021,variables!$E$25,IF('respostes SINDIC'!$AS312=2022,variables!$F$25))),0)</f>
        <v>20</v>
      </c>
      <c r="W312" s="8">
        <f>IF('respostes SINDIC'!V312=1,(IF('respostes SINDIC'!$AS312=2021,variables!$E$26,IF('respostes SINDIC'!$AS312=2022,variables!$F$26))),0)</f>
        <v>5</v>
      </c>
      <c r="X312" s="8">
        <f>IF('respostes SINDIC'!W312=1,(IF('respostes SINDIC'!$AS312=2021,variables!$E$27,IF('respostes SINDIC'!$AS312=2022,variables!$F$27))),0)</f>
        <v>10</v>
      </c>
      <c r="Y312" s="11">
        <f>IF('respostes SINDIC'!X312=1,(IF('respostes SINDIC'!$AS312=2021,variables!$E$28,IF('respostes SINDIC'!$AS312=2022,variables!$F$28))),0)</f>
        <v>0</v>
      </c>
      <c r="Z312" s="11">
        <f>IF('respostes SINDIC'!Y312=1,(IF('respostes SINDIC'!$AS312=2021,variables!$E$29,IF('respostes SINDIC'!$AS312=2022,variables!$F$29))),0)</f>
        <v>20</v>
      </c>
      <c r="AA312" s="18">
        <f>IF('respostes SINDIC'!Z312=1,(IF('respostes SINDIC'!$AS312=2021,variables!$E$30,IF('respostes SINDIC'!$AS312=2022,variables!$F$30))),0)</f>
        <v>0</v>
      </c>
      <c r="AB312" s="18">
        <f>IF('respostes SINDIC'!AA312=1,(IF('respostes SINDIC'!$AS312=2021,variables!$E$31,IF('respostes SINDIC'!$AS312=2022,variables!$F$31))),0)</f>
        <v>25</v>
      </c>
      <c r="AC312" s="18">
        <f>IF('respostes SINDIC'!AB312=1,(IF('respostes SINDIC'!$AS312=2021,variables!$E$32,IF('respostes SINDIC'!$AS312=2022,variables!$F$32))),0)</f>
        <v>25</v>
      </c>
      <c r="AD312" s="18">
        <f>IF('respostes SINDIC'!AC312=1,(IF('respostes SINDIC'!$AS312=2021,variables!$E$33,IF('respostes SINDIC'!$AS312=2022,variables!$F$33))),0)</f>
        <v>0</v>
      </c>
      <c r="AE312" s="20">
        <f>IF('respostes SINDIC'!AD312=1,(IF('respostes SINDIC'!$AS312=2021,variables!$E$34,IF('respostes SINDIC'!$AS312=2022,variables!$F$34))),0)</f>
        <v>0</v>
      </c>
      <c r="AF312" s="20">
        <f>IF('respostes SINDIC'!AE312=1,(IF('respostes SINDIC'!$AS312=2021,variables!$E$35,IF('respostes SINDIC'!$AS312=2022,variables!$F$35))),0)</f>
        <v>0</v>
      </c>
      <c r="AG312" s="20">
        <f>IF('respostes SINDIC'!AF312=1,(IF('respostes SINDIC'!$AS312=2021,variables!$E$36,IF('respostes SINDIC'!$AS312=2022,variables!$F$36))),0)</f>
        <v>0</v>
      </c>
      <c r="AH312" s="20">
        <f>IF('respostes SINDIC'!AG312=1,(IF('respostes SINDIC'!$AS312=2021,variables!$E$37,IF('respostes SINDIC'!$AS312=2022,variables!$F$37))),0)</f>
        <v>0</v>
      </c>
      <c r="AI312" s="14">
        <f>IF('respostes SINDIC'!AH312=1,(IF('respostes SINDIC'!$AS312=2021,variables!$E$38,IF('respostes SINDIC'!$AS312=2022,variables!$F$38))),0)</f>
        <v>25</v>
      </c>
      <c r="AJ312" s="20">
        <f>IF('respostes SINDIC'!AI312=1,(IF('respostes SINDIC'!$AS312=2021,variables!$E$39,IF('respostes SINDIC'!$AS312=2022,variables!$F$39))),0)</f>
        <v>20</v>
      </c>
      <c r="AK312" s="14">
        <f>IF('respostes SINDIC'!AJ312=1,(IF('respostes SINDIC'!$AS312=2021,variables!$E$40,IF('respostes SINDIC'!$AS312=2022,variables!$F$40))),0)</f>
        <v>25</v>
      </c>
      <c r="AL312" s="8">
        <f>IF('respostes SINDIC'!AK312=0,(IF('respostes SINDIC'!$AS312=2021,variables!$E$41,IF('respostes SINDIC'!$AS312=2022,variables!$F$41))),0)</f>
        <v>20</v>
      </c>
      <c r="AM312" s="20">
        <f>IF('respostes SINDIC'!AL312=1,(IF('respostes SINDIC'!$AS312=2021,variables!$E$42,IF('respostes SINDIC'!$AS312=2022,variables!$F$42))),0)</f>
        <v>10</v>
      </c>
      <c r="AN312" s="11">
        <f>IF('respostes SINDIC'!AM312=1,(IF('respostes SINDIC'!$AS312=2021,variables!$E$43,IF('respostes SINDIC'!$AS312=2022,variables!$F$43))),0)</f>
        <v>50</v>
      </c>
      <c r="AO312" s="8">
        <f>IF('respostes SINDIC'!AN312=1,(IF('respostes SINDIC'!$AS312=2021,variables!$E$44,IF('respostes SINDIC'!$AS312=2022,variables!$F$44))),0)</f>
        <v>10</v>
      </c>
      <c r="AP312" s="8">
        <f>IF('respostes SINDIC'!AO312=1,(IF('respostes SINDIC'!$AS312=2021,variables!$E$45,IF('respostes SINDIC'!$AS312=2022,variables!$F$45))),0)</f>
        <v>20</v>
      </c>
      <c r="AQ312" s="20">
        <f>IF('respostes SINDIC'!AP312=1,(IF('respostes SINDIC'!$AS312=2021,variables!$E$46,IF('respostes SINDIC'!$AS312=2022,variables!$F$46))),0)</f>
        <v>0</v>
      </c>
      <c r="AT312">
        <v>2022</v>
      </c>
    </row>
    <row r="313" spans="1:46" x14ac:dyDescent="0.3">
      <c r="A313">
        <v>807650006</v>
      </c>
      <c r="B313" t="str">
        <f>VLOOKUP(A313,'ine i comarca'!$A$1:$H$367,6,0)</f>
        <v>Baix Llobregat</v>
      </c>
      <c r="C313" t="s">
        <v>116</v>
      </c>
      <c r="D313" t="s">
        <v>41</v>
      </c>
      <c r="E313" t="s">
        <v>42</v>
      </c>
      <c r="F313" t="s">
        <v>68</v>
      </c>
      <c r="G313" s="8">
        <f>IF('respostes SINDIC'!F313=1,(IF('respostes SINDIC'!$AS313=2021,variables!$E$10,IF('respostes SINDIC'!$AS313=2022,variables!$F$10))),0)</f>
        <v>7.5</v>
      </c>
      <c r="H313" s="8">
        <f>IF('respostes SINDIC'!G313=1,(IF('respostes SINDIC'!$AS313=2021,variables!$E$11,IF('respostes SINDIC'!$AS313=2022,variables!$F$11))),0)</f>
        <v>7.5</v>
      </c>
      <c r="I313" s="14">
        <f>IF('respostes SINDIC'!H313=1,(IF('respostes SINDIC'!$AS313=2021,variables!$E$12,IF('respostes SINDIC'!$AS313=2022,variables!$F$12))),0)</f>
        <v>25</v>
      </c>
      <c r="J313" s="11">
        <f>IF('respostes SINDIC'!I313=1,(IF('respostes SINDIC'!$AS313=2021,variables!$E$13,IF('respostes SINDIC'!$AS313=2022,variables!$F$13))),0)</f>
        <v>1</v>
      </c>
      <c r="K313" s="11">
        <f>IF('respostes SINDIC'!J313=1,(IF('respostes SINDIC'!$AS313=2021,variables!$E$14,IF('respostes SINDIC'!$AS313=2022,variables!$F$14))),0)</f>
        <v>0</v>
      </c>
      <c r="L313" s="11">
        <f>IF('respostes SINDIC'!K313=1,(IF('respostes SINDIC'!$AS313=2021,variables!$E$15,IF('respostes SINDIC'!$AS313=2022,variables!$F$15))),0)</f>
        <v>0</v>
      </c>
      <c r="M313" s="11">
        <f>IF('respostes SINDIC'!L313=1,(IF('respostes SINDIC'!$AS313=2021,variables!$E$16,IF('respostes SINDIC'!$AS313=2022,variables!$F$16))),0)</f>
        <v>0</v>
      </c>
      <c r="N313" s="11">
        <f>IF('respostes SINDIC'!M313=1,(IF('respostes SINDIC'!$AS313=2021,variables!$E$17,IF('respostes SINDIC'!$AS313=2022,variables!$F$17))),0)</f>
        <v>0</v>
      </c>
      <c r="O313" s="11">
        <f>IF('respostes SINDIC'!N313="Dintre de termini",(IF('respostes SINDIC'!$AS313=2021,variables!$E$18,IF('respostes SINDIC'!$AS313=2022,variables!$F$18))),0)</f>
        <v>10</v>
      </c>
      <c r="P313" s="16">
        <f>IF('respostes SINDIC'!O313="Null",0,(IF('respostes SINDIC'!$AS313=2021,variables!$E$20,IF('respostes SINDIC'!$AS313=2022,variables!$F$20))))</f>
        <v>25</v>
      </c>
      <c r="Q313" s="16">
        <f>IF('respostes SINDIC'!P313=1,(IF('respostes SINDIC'!$AS313=2021,variables!$E$20,IF('respostes SINDIC'!$AS313=2022,variables!$F$20))),0)</f>
        <v>25</v>
      </c>
      <c r="R313" s="16">
        <f>IF('respostes SINDIC'!Q313=1,(IF('respostes SINDIC'!$AS313=2021,variables!$E$21,IF('respostes SINDIC'!$AS313=2022,variables!$F$21))),0)</f>
        <v>0</v>
      </c>
      <c r="S313" s="16">
        <f>IF('respostes SINDIC'!R313=1,(IF('respostes SINDIC'!$AS313=2021,variables!$E$22,IF('respostes SINDIC'!$AS313=2022,variables!$F$22))),0)</f>
        <v>0</v>
      </c>
      <c r="T313" s="11">
        <f>IF('respostes SINDIC'!S313=1,(IF('respostes SINDIC'!$AS313=2021,variables!$E$23,IF('respostes SINDIC'!$AS313=2022,variables!$F$23))),0)</f>
        <v>10</v>
      </c>
      <c r="U313" s="14">
        <f>IF('respostes SINDIC'!T313=1,(IF('respostes SINDIC'!$AS313=2021,variables!$E$24,IF('respostes SINDIC'!$AS313=2022,variables!$F$24))),0)</f>
        <v>25</v>
      </c>
      <c r="V313" s="8">
        <f>IF('respostes SINDIC'!U313=1,(IF('respostes SINDIC'!$AS313=2021,variables!$E$25,IF('respostes SINDIC'!$AS313=2022,variables!$F$25))),0)</f>
        <v>20</v>
      </c>
      <c r="W313" s="8">
        <f>IF('respostes SINDIC'!V313=1,(IF('respostes SINDIC'!$AS313=2021,variables!$E$26,IF('respostes SINDIC'!$AS313=2022,variables!$F$26))),0)</f>
        <v>5</v>
      </c>
      <c r="X313" s="8">
        <f>IF('respostes SINDIC'!W313=1,(IF('respostes SINDIC'!$AS313=2021,variables!$E$27,IF('respostes SINDIC'!$AS313=2022,variables!$F$27))),0)</f>
        <v>10</v>
      </c>
      <c r="Y313" s="11">
        <f>IF('respostes SINDIC'!X313=1,(IF('respostes SINDIC'!$AS313=2021,variables!$E$28,IF('respostes SINDIC'!$AS313=2022,variables!$F$28))),0)</f>
        <v>0</v>
      </c>
      <c r="Z313" s="11">
        <f>IF('respostes SINDIC'!Y313=1,(IF('respostes SINDIC'!$AS313=2021,variables!$E$29,IF('respostes SINDIC'!$AS313=2022,variables!$F$29))),0)</f>
        <v>20</v>
      </c>
      <c r="AA313" s="18">
        <f>IF('respostes SINDIC'!Z313=1,(IF('respostes SINDIC'!$AS313=2021,variables!$E$30,IF('respostes SINDIC'!$AS313=2022,variables!$F$30))),0)</f>
        <v>0</v>
      </c>
      <c r="AB313" s="18">
        <f>IF('respostes SINDIC'!AA313=1,(IF('respostes SINDIC'!$AS313=2021,variables!$E$31,IF('respostes SINDIC'!$AS313=2022,variables!$F$31))),0)</f>
        <v>0</v>
      </c>
      <c r="AC313" s="18">
        <f>IF('respostes SINDIC'!AB313=1,(IF('respostes SINDIC'!$AS313=2021,variables!$E$32,IF('respostes SINDIC'!$AS313=2022,variables!$F$32))),0)</f>
        <v>25</v>
      </c>
      <c r="AD313" s="18">
        <f>IF('respostes SINDIC'!AC313=1,(IF('respostes SINDIC'!$AS313=2021,variables!$E$33,IF('respostes SINDIC'!$AS313=2022,variables!$F$33))),0)</f>
        <v>25</v>
      </c>
      <c r="AE313" s="20">
        <f>IF('respostes SINDIC'!AD313=1,(IF('respostes SINDIC'!$AS313=2021,variables!$E$34,IF('respostes SINDIC'!$AS313=2022,variables!$F$34))),0)</f>
        <v>0</v>
      </c>
      <c r="AF313" s="20">
        <f>IF('respostes SINDIC'!AE313=1,(IF('respostes SINDIC'!$AS313=2021,variables!$E$35,IF('respostes SINDIC'!$AS313=2022,variables!$F$35))),0)</f>
        <v>20</v>
      </c>
      <c r="AG313" s="20">
        <f>IF('respostes SINDIC'!AF313=1,(IF('respostes SINDIC'!$AS313=2021,variables!$E$36,IF('respostes SINDIC'!$AS313=2022,variables!$F$36))),0)</f>
        <v>0</v>
      </c>
      <c r="AH313" s="20">
        <f>IF('respostes SINDIC'!AG313=1,(IF('respostes SINDIC'!$AS313=2021,variables!$E$37,IF('respostes SINDIC'!$AS313=2022,variables!$F$37))),0)</f>
        <v>0</v>
      </c>
      <c r="AI313" s="14">
        <f>IF('respostes SINDIC'!AH313=1,(IF('respostes SINDIC'!$AS313=2021,variables!$E$38,IF('respostes SINDIC'!$AS313=2022,variables!$F$38))),0)</f>
        <v>25</v>
      </c>
      <c r="AJ313" s="20">
        <f>IF('respostes SINDIC'!AI313=1,(IF('respostes SINDIC'!$AS313=2021,variables!$E$39,IF('respostes SINDIC'!$AS313=2022,variables!$F$39))),0)</f>
        <v>20</v>
      </c>
      <c r="AK313" s="14">
        <f>IF('respostes SINDIC'!AJ313=1,(IF('respostes SINDIC'!$AS313=2021,variables!$E$40,IF('respostes SINDIC'!$AS313=2022,variables!$F$40))),0)</f>
        <v>25</v>
      </c>
      <c r="AL313" s="8">
        <f>IF('respostes SINDIC'!AK313=0,(IF('respostes SINDIC'!$AS313=2021,variables!$E$41,IF('respostes SINDIC'!$AS313=2022,variables!$F$41))),0)</f>
        <v>20</v>
      </c>
      <c r="AM313" s="20">
        <f>IF('respostes SINDIC'!AL313=1,(IF('respostes SINDIC'!$AS313=2021,variables!$E$42,IF('respostes SINDIC'!$AS313=2022,variables!$F$42))),0)</f>
        <v>10</v>
      </c>
      <c r="AN313" s="11">
        <f>IF('respostes SINDIC'!AM313=1,(IF('respostes SINDIC'!$AS313=2021,variables!$E$43,IF('respostes SINDIC'!$AS313=2022,variables!$F$43))),0)</f>
        <v>50</v>
      </c>
      <c r="AO313" s="8">
        <f>IF('respostes SINDIC'!AN313=1,(IF('respostes SINDIC'!$AS313=2021,variables!$E$44,IF('respostes SINDIC'!$AS313=2022,variables!$F$44))),0)</f>
        <v>10</v>
      </c>
      <c r="AP313" s="8">
        <f>IF('respostes SINDIC'!AO313=1,(IF('respostes SINDIC'!$AS313=2021,variables!$E$45,IF('respostes SINDIC'!$AS313=2022,variables!$F$45))),0)</f>
        <v>20</v>
      </c>
      <c r="AQ313" s="20">
        <f>IF('respostes SINDIC'!AP313=1,(IF('respostes SINDIC'!$AS313=2021,variables!$E$46,IF('respostes SINDIC'!$AS313=2022,variables!$F$46))),0)</f>
        <v>0</v>
      </c>
      <c r="AT313">
        <v>2022</v>
      </c>
    </row>
    <row r="314" spans="1:46" x14ac:dyDescent="0.3">
      <c r="A314">
        <v>807710007</v>
      </c>
      <c r="B314" t="str">
        <f>VLOOKUP(A314,'ine i comarca'!$A$1:$H$367,6,0)</f>
        <v>Baix Llobregat</v>
      </c>
      <c r="C314" t="s">
        <v>117</v>
      </c>
      <c r="D314" t="s">
        <v>41</v>
      </c>
      <c r="E314" t="s">
        <v>42</v>
      </c>
      <c r="F314" t="s">
        <v>68</v>
      </c>
      <c r="G314" s="8">
        <f>IF('respostes SINDIC'!F314=1,(IF('respostes SINDIC'!$AS314=2021,variables!$E$10,IF('respostes SINDIC'!$AS314=2022,variables!$F$10))),0)</f>
        <v>7.5</v>
      </c>
      <c r="H314" s="8">
        <f>IF('respostes SINDIC'!G314=1,(IF('respostes SINDIC'!$AS314=2021,variables!$E$11,IF('respostes SINDIC'!$AS314=2022,variables!$F$11))),0)</f>
        <v>7.5</v>
      </c>
      <c r="I314" s="14">
        <f>IF('respostes SINDIC'!H314=1,(IF('respostes SINDIC'!$AS314=2021,variables!$E$12,IF('respostes SINDIC'!$AS314=2022,variables!$F$12))),0)</f>
        <v>25</v>
      </c>
      <c r="J314" s="11">
        <f>IF('respostes SINDIC'!I314=1,(IF('respostes SINDIC'!$AS314=2021,variables!$E$13,IF('respostes SINDIC'!$AS314=2022,variables!$F$13))),0)</f>
        <v>1</v>
      </c>
      <c r="K314" s="11">
        <f>IF('respostes SINDIC'!J314=1,(IF('respostes SINDIC'!$AS314=2021,variables!$E$14,IF('respostes SINDIC'!$AS314=2022,variables!$F$14))),0)</f>
        <v>0</v>
      </c>
      <c r="L314" s="11">
        <f>IF('respostes SINDIC'!K314=1,(IF('respostes SINDIC'!$AS314=2021,variables!$E$15,IF('respostes SINDIC'!$AS314=2022,variables!$F$15))),0)</f>
        <v>0</v>
      </c>
      <c r="M314" s="11">
        <f>IF('respostes SINDIC'!L314=1,(IF('respostes SINDIC'!$AS314=2021,variables!$E$16,IF('respostes SINDIC'!$AS314=2022,variables!$F$16))),0)</f>
        <v>0</v>
      </c>
      <c r="N314" s="11">
        <f>IF('respostes SINDIC'!M314=1,(IF('respostes SINDIC'!$AS314=2021,variables!$E$17,IF('respostes SINDIC'!$AS314=2022,variables!$F$17))),0)</f>
        <v>0</v>
      </c>
      <c r="O314" s="11">
        <f>IF('respostes SINDIC'!N314="Dintre de termini",(IF('respostes SINDIC'!$AS314=2021,variables!$E$18,IF('respostes SINDIC'!$AS314=2022,variables!$F$18))),0)</f>
        <v>10</v>
      </c>
      <c r="P314" s="16">
        <f>IF('respostes SINDIC'!O314="Null",0,(IF('respostes SINDIC'!$AS314=2021,variables!$E$20,IF('respostes SINDIC'!$AS314=2022,variables!$F$20))))</f>
        <v>25</v>
      </c>
      <c r="Q314" s="16">
        <f>IF('respostes SINDIC'!P314=1,(IF('respostes SINDIC'!$AS314=2021,variables!$E$20,IF('respostes SINDIC'!$AS314=2022,variables!$F$20))),0)</f>
        <v>25</v>
      </c>
      <c r="R314" s="16">
        <f>IF('respostes SINDIC'!Q314=1,(IF('respostes SINDIC'!$AS314=2021,variables!$E$21,IF('respostes SINDIC'!$AS314=2022,variables!$F$21))),0)</f>
        <v>25</v>
      </c>
      <c r="S314" s="16">
        <f>IF('respostes SINDIC'!R314=1,(IF('respostes SINDIC'!$AS314=2021,variables!$E$22,IF('respostes SINDIC'!$AS314=2022,variables!$F$22))),0)</f>
        <v>25</v>
      </c>
      <c r="T314" s="11">
        <f>IF('respostes SINDIC'!S314=1,(IF('respostes SINDIC'!$AS314=2021,variables!$E$23,IF('respostes SINDIC'!$AS314=2022,variables!$F$23))),0)</f>
        <v>10</v>
      </c>
      <c r="U314" s="14">
        <f>IF('respostes SINDIC'!T314=1,(IF('respostes SINDIC'!$AS314=2021,variables!$E$24,IF('respostes SINDIC'!$AS314=2022,variables!$F$24))),0)</f>
        <v>25</v>
      </c>
      <c r="V314" s="8">
        <f>IF('respostes SINDIC'!U314=1,(IF('respostes SINDIC'!$AS314=2021,variables!$E$25,IF('respostes SINDIC'!$AS314=2022,variables!$F$25))),0)</f>
        <v>20</v>
      </c>
      <c r="W314" s="8">
        <f>IF('respostes SINDIC'!V314=1,(IF('respostes SINDIC'!$AS314=2021,variables!$E$26,IF('respostes SINDIC'!$AS314=2022,variables!$F$26))),0)</f>
        <v>5</v>
      </c>
      <c r="X314" s="8">
        <f>IF('respostes SINDIC'!W314=1,(IF('respostes SINDIC'!$AS314=2021,variables!$E$27,IF('respostes SINDIC'!$AS314=2022,variables!$F$27))),0)</f>
        <v>10</v>
      </c>
      <c r="Y314" s="11">
        <f>IF('respostes SINDIC'!X314=1,(IF('respostes SINDIC'!$AS314=2021,variables!$E$28,IF('respostes SINDIC'!$AS314=2022,variables!$F$28))),0)</f>
        <v>0</v>
      </c>
      <c r="Z314" s="11">
        <f>IF('respostes SINDIC'!Y314=1,(IF('respostes SINDIC'!$AS314=2021,variables!$E$29,IF('respostes SINDIC'!$AS314=2022,variables!$F$29))),0)</f>
        <v>20</v>
      </c>
      <c r="AA314" s="18">
        <f>IF('respostes SINDIC'!Z314=1,(IF('respostes SINDIC'!$AS314=2021,variables!$E$30,IF('respostes SINDIC'!$AS314=2022,variables!$F$30))),0)</f>
        <v>0</v>
      </c>
      <c r="AB314" s="18">
        <f>IF('respostes SINDIC'!AA314=1,(IF('respostes SINDIC'!$AS314=2021,variables!$E$31,IF('respostes SINDIC'!$AS314=2022,variables!$F$31))),0)</f>
        <v>25</v>
      </c>
      <c r="AC314" s="18">
        <f>IF('respostes SINDIC'!AB314=1,(IF('respostes SINDIC'!$AS314=2021,variables!$E$32,IF('respostes SINDIC'!$AS314=2022,variables!$F$32))),0)</f>
        <v>25</v>
      </c>
      <c r="AD314" s="18">
        <f>IF('respostes SINDIC'!AC314=1,(IF('respostes SINDIC'!$AS314=2021,variables!$E$33,IF('respostes SINDIC'!$AS314=2022,variables!$F$33))),0)</f>
        <v>0</v>
      </c>
      <c r="AE314" s="20">
        <f>IF('respostes SINDIC'!AD314=1,(IF('respostes SINDIC'!$AS314=2021,variables!$E$34,IF('respostes SINDIC'!$AS314=2022,variables!$F$34))),0)</f>
        <v>0</v>
      </c>
      <c r="AF314" s="20">
        <f>IF('respostes SINDIC'!AE314=1,(IF('respostes SINDIC'!$AS314=2021,variables!$E$35,IF('respostes SINDIC'!$AS314=2022,variables!$F$35))),0)</f>
        <v>20</v>
      </c>
      <c r="AG314" s="20">
        <f>IF('respostes SINDIC'!AF314=1,(IF('respostes SINDIC'!$AS314=2021,variables!$E$36,IF('respostes SINDIC'!$AS314=2022,variables!$F$36))),0)</f>
        <v>0</v>
      </c>
      <c r="AH314" s="20">
        <f>IF('respostes SINDIC'!AG314=1,(IF('respostes SINDIC'!$AS314=2021,variables!$E$37,IF('respostes SINDIC'!$AS314=2022,variables!$F$37))),0)</f>
        <v>10</v>
      </c>
      <c r="AI314" s="14">
        <f>IF('respostes SINDIC'!AH314=1,(IF('respostes SINDIC'!$AS314=2021,variables!$E$38,IF('respostes SINDIC'!$AS314=2022,variables!$F$38))),0)</f>
        <v>25</v>
      </c>
      <c r="AJ314" s="20">
        <f>IF('respostes SINDIC'!AI314=1,(IF('respostes SINDIC'!$AS314=2021,variables!$E$39,IF('respostes SINDIC'!$AS314=2022,variables!$F$39))),0)</f>
        <v>20</v>
      </c>
      <c r="AK314" s="14">
        <f>IF('respostes SINDIC'!AJ314=1,(IF('respostes SINDIC'!$AS314=2021,variables!$E$40,IF('respostes SINDIC'!$AS314=2022,variables!$F$40))),0)</f>
        <v>25</v>
      </c>
      <c r="AL314" s="8">
        <f>IF('respostes SINDIC'!AK314=0,(IF('respostes SINDIC'!$AS314=2021,variables!$E$41,IF('respostes SINDIC'!$AS314=2022,variables!$F$41))),0)</f>
        <v>20</v>
      </c>
      <c r="AM314" s="20">
        <f>IF('respostes SINDIC'!AL314=1,(IF('respostes SINDIC'!$AS314=2021,variables!$E$42,IF('respostes SINDIC'!$AS314=2022,variables!$F$42))),0)</f>
        <v>10</v>
      </c>
      <c r="AN314" s="11">
        <f>IF('respostes SINDIC'!AM314=1,(IF('respostes SINDIC'!$AS314=2021,variables!$E$43,IF('respostes SINDIC'!$AS314=2022,variables!$F$43))),0)</f>
        <v>50</v>
      </c>
      <c r="AO314" s="8">
        <f>IF('respostes SINDIC'!AN314=1,(IF('respostes SINDIC'!$AS314=2021,variables!$E$44,IF('respostes SINDIC'!$AS314=2022,variables!$F$44))),0)</f>
        <v>10</v>
      </c>
      <c r="AP314" s="8">
        <f>IF('respostes SINDIC'!AO314=1,(IF('respostes SINDIC'!$AS314=2021,variables!$E$45,IF('respostes SINDIC'!$AS314=2022,variables!$F$45))),0)</f>
        <v>20</v>
      </c>
      <c r="AQ314" s="20">
        <f>IF('respostes SINDIC'!AP314=1,(IF('respostes SINDIC'!$AS314=2021,variables!$E$46,IF('respostes SINDIC'!$AS314=2022,variables!$F$46))),0)</f>
        <v>10</v>
      </c>
      <c r="AT314">
        <v>2022</v>
      </c>
    </row>
    <row r="315" spans="1:46" x14ac:dyDescent="0.3">
      <c r="A315">
        <v>813470005</v>
      </c>
      <c r="B315" t="str">
        <f>VLOOKUP(A315,'ine i comarca'!$A$1:$H$367,6,0)</f>
        <v>Vallès Oriental</v>
      </c>
      <c r="C315" t="s">
        <v>118</v>
      </c>
      <c r="D315" t="s">
        <v>41</v>
      </c>
      <c r="E315" t="s">
        <v>42</v>
      </c>
      <c r="F315" t="s">
        <v>48</v>
      </c>
      <c r="G315" s="8">
        <f>IF('respostes SINDIC'!F315=1,(IF('respostes SINDIC'!$AS315=2021,variables!$E$10,IF('respostes SINDIC'!$AS315=2022,variables!$F$10))),0)</f>
        <v>7.5</v>
      </c>
      <c r="H315" s="8">
        <f>IF('respostes SINDIC'!G315=1,(IF('respostes SINDIC'!$AS315=2021,variables!$E$11,IF('respostes SINDIC'!$AS315=2022,variables!$F$11))),0)</f>
        <v>7.5</v>
      </c>
      <c r="I315" s="14">
        <f>IF('respostes SINDIC'!H315=1,(IF('respostes SINDIC'!$AS315=2021,variables!$E$12,IF('respostes SINDIC'!$AS315=2022,variables!$F$12))),0)</f>
        <v>25</v>
      </c>
      <c r="J315" s="11">
        <f>IF('respostes SINDIC'!I315=1,(IF('respostes SINDIC'!$AS315=2021,variables!$E$13,IF('respostes SINDIC'!$AS315=2022,variables!$F$13))),0)</f>
        <v>1</v>
      </c>
      <c r="K315" s="11">
        <f>IF('respostes SINDIC'!J315=1,(IF('respostes SINDIC'!$AS315=2021,variables!$E$14,IF('respostes SINDIC'!$AS315=2022,variables!$F$14))),0)</f>
        <v>0</v>
      </c>
      <c r="L315" s="11">
        <f>IF('respostes SINDIC'!K315=1,(IF('respostes SINDIC'!$AS315=2021,variables!$E$15,IF('respostes SINDIC'!$AS315=2022,variables!$F$15))),0)</f>
        <v>0</v>
      </c>
      <c r="M315" s="11">
        <f>IF('respostes SINDIC'!L315=1,(IF('respostes SINDIC'!$AS315=2021,variables!$E$16,IF('respostes SINDIC'!$AS315=2022,variables!$F$16))),0)</f>
        <v>0</v>
      </c>
      <c r="N315" s="11">
        <f>IF('respostes SINDIC'!M315=1,(IF('respostes SINDIC'!$AS315=2021,variables!$E$17,IF('respostes SINDIC'!$AS315=2022,variables!$F$17))),0)</f>
        <v>0</v>
      </c>
      <c r="O315" s="11">
        <f>IF('respostes SINDIC'!N315="Dintre de termini",(IF('respostes SINDIC'!$AS315=2021,variables!$E$18,IF('respostes SINDIC'!$AS315=2022,variables!$F$18))),0)</f>
        <v>10</v>
      </c>
      <c r="P315" s="16">
        <f>IF('respostes SINDIC'!O315="Null",0,(IF('respostes SINDIC'!$AS315=2021,variables!$E$20,IF('respostes SINDIC'!$AS315=2022,variables!$F$20))))</f>
        <v>25</v>
      </c>
      <c r="Q315" s="16">
        <f>IF('respostes SINDIC'!P315=1,(IF('respostes SINDIC'!$AS315=2021,variables!$E$20,IF('respostes SINDIC'!$AS315=2022,variables!$F$20))),0)</f>
        <v>25</v>
      </c>
      <c r="R315" s="16">
        <f>IF('respostes SINDIC'!Q315=1,(IF('respostes SINDIC'!$AS315=2021,variables!$E$21,IF('respostes SINDIC'!$AS315=2022,variables!$F$21))),0)</f>
        <v>0</v>
      </c>
      <c r="S315" s="16">
        <f>IF('respostes SINDIC'!R315=1,(IF('respostes SINDIC'!$AS315=2021,variables!$E$22,IF('respostes SINDIC'!$AS315=2022,variables!$F$22))),0)</f>
        <v>0</v>
      </c>
      <c r="T315" s="11">
        <f>IF('respostes SINDIC'!S315=1,(IF('respostes SINDIC'!$AS315=2021,variables!$E$23,IF('respostes SINDIC'!$AS315=2022,variables!$F$23))),0)</f>
        <v>10</v>
      </c>
      <c r="U315" s="14">
        <f>IF('respostes SINDIC'!T315=1,(IF('respostes SINDIC'!$AS315=2021,variables!$E$24,IF('respostes SINDIC'!$AS315=2022,variables!$F$24))),0)</f>
        <v>25</v>
      </c>
      <c r="V315" s="8">
        <f>IF('respostes SINDIC'!U315=1,(IF('respostes SINDIC'!$AS315=2021,variables!$E$25,IF('respostes SINDIC'!$AS315=2022,variables!$F$25))),0)</f>
        <v>20</v>
      </c>
      <c r="W315" s="8">
        <f>IF('respostes SINDIC'!V315=1,(IF('respostes SINDIC'!$AS315=2021,variables!$E$26,IF('respostes SINDIC'!$AS315=2022,variables!$F$26))),0)</f>
        <v>5</v>
      </c>
      <c r="X315" s="8">
        <f>IF('respostes SINDIC'!W315=1,(IF('respostes SINDIC'!$AS315=2021,variables!$E$27,IF('respostes SINDIC'!$AS315=2022,variables!$F$27))),0)</f>
        <v>10</v>
      </c>
      <c r="Y315" s="11">
        <f>IF('respostes SINDIC'!X315=1,(IF('respostes SINDIC'!$AS315=2021,variables!$E$28,IF('respostes SINDIC'!$AS315=2022,variables!$F$28))),0)</f>
        <v>0</v>
      </c>
      <c r="Z315" s="11">
        <f>IF('respostes SINDIC'!Y315=1,(IF('respostes SINDIC'!$AS315=2021,variables!$E$29,IF('respostes SINDIC'!$AS315=2022,variables!$F$29))),0)</f>
        <v>20</v>
      </c>
      <c r="AA315" s="18">
        <f>IF('respostes SINDIC'!Z315=1,(IF('respostes SINDIC'!$AS315=2021,variables!$E$30,IF('respostes SINDIC'!$AS315=2022,variables!$F$30))),0)</f>
        <v>0</v>
      </c>
      <c r="AB315" s="18">
        <f>IF('respostes SINDIC'!AA315=1,(IF('respostes SINDIC'!$AS315=2021,variables!$E$31,IF('respostes SINDIC'!$AS315=2022,variables!$F$31))),0)</f>
        <v>25</v>
      </c>
      <c r="AC315" s="18">
        <f>IF('respostes SINDIC'!AB315=1,(IF('respostes SINDIC'!$AS315=2021,variables!$E$32,IF('respostes SINDIC'!$AS315=2022,variables!$F$32))),0)</f>
        <v>25</v>
      </c>
      <c r="AD315" s="18">
        <f>IF('respostes SINDIC'!AC315=1,(IF('respostes SINDIC'!$AS315=2021,variables!$E$33,IF('respostes SINDIC'!$AS315=2022,variables!$F$33))),0)</f>
        <v>0</v>
      </c>
      <c r="AE315" s="20">
        <f>IF('respostes SINDIC'!AD315=1,(IF('respostes SINDIC'!$AS315=2021,variables!$E$34,IF('respostes SINDIC'!$AS315=2022,variables!$F$34))),0)</f>
        <v>0</v>
      </c>
      <c r="AF315" s="20">
        <f>IF('respostes SINDIC'!AE315=1,(IF('respostes SINDIC'!$AS315=2021,variables!$E$35,IF('respostes SINDIC'!$AS315=2022,variables!$F$35))),0)</f>
        <v>20</v>
      </c>
      <c r="AG315" s="20">
        <f>IF('respostes SINDIC'!AF315=1,(IF('respostes SINDIC'!$AS315=2021,variables!$E$36,IF('respostes SINDIC'!$AS315=2022,variables!$F$36))),0)</f>
        <v>0</v>
      </c>
      <c r="AH315" s="20">
        <f>IF('respostes SINDIC'!AG315=1,(IF('respostes SINDIC'!$AS315=2021,variables!$E$37,IF('respostes SINDIC'!$AS315=2022,variables!$F$37))),0)</f>
        <v>0</v>
      </c>
      <c r="AI315" s="14">
        <f>IF('respostes SINDIC'!AH315=1,(IF('respostes SINDIC'!$AS315=2021,variables!$E$38,IF('respostes SINDIC'!$AS315=2022,variables!$F$38))),0)</f>
        <v>25</v>
      </c>
      <c r="AJ315" s="20">
        <f>IF('respostes SINDIC'!AI315=1,(IF('respostes SINDIC'!$AS315=2021,variables!$E$39,IF('respostes SINDIC'!$AS315=2022,variables!$F$39))),0)</f>
        <v>20</v>
      </c>
      <c r="AK315" s="14">
        <f>IF('respostes SINDIC'!AJ315=1,(IF('respostes SINDIC'!$AS315=2021,variables!$E$40,IF('respostes SINDIC'!$AS315=2022,variables!$F$40))),0)</f>
        <v>25</v>
      </c>
      <c r="AL315" s="8">
        <f>IF('respostes SINDIC'!AK315=0,(IF('respostes SINDIC'!$AS315=2021,variables!$E$41,IF('respostes SINDIC'!$AS315=2022,variables!$F$41))),0)</f>
        <v>20</v>
      </c>
      <c r="AM315" s="20">
        <f>IF('respostes SINDIC'!AL315=1,(IF('respostes SINDIC'!$AS315=2021,variables!$E$42,IF('respostes SINDIC'!$AS315=2022,variables!$F$42))),0)</f>
        <v>10</v>
      </c>
      <c r="AN315" s="11">
        <f>IF('respostes SINDIC'!AM315=1,(IF('respostes SINDIC'!$AS315=2021,variables!$E$43,IF('respostes SINDIC'!$AS315=2022,variables!$F$43))),0)</f>
        <v>50</v>
      </c>
      <c r="AO315" s="8">
        <f>IF('respostes SINDIC'!AN315=1,(IF('respostes SINDIC'!$AS315=2021,variables!$E$44,IF('respostes SINDIC'!$AS315=2022,variables!$F$44))),0)</f>
        <v>0</v>
      </c>
      <c r="AP315" s="8">
        <f>IF('respostes SINDIC'!AO315=1,(IF('respostes SINDIC'!$AS315=2021,variables!$E$45,IF('respostes SINDIC'!$AS315=2022,variables!$F$45))),0)</f>
        <v>0</v>
      </c>
      <c r="AQ315" s="20">
        <f>IF('respostes SINDIC'!AP315=1,(IF('respostes SINDIC'!$AS315=2021,variables!$E$46,IF('respostes SINDIC'!$AS315=2022,variables!$F$46))),0)</f>
        <v>0</v>
      </c>
      <c r="AT315">
        <v>2022</v>
      </c>
    </row>
    <row r="316" spans="1:46" x14ac:dyDescent="0.3">
      <c r="A316">
        <v>808260009</v>
      </c>
      <c r="B316" t="str">
        <f>VLOOKUP(A316,'ine i comarca'!$A$1:$H$367,6,0)</f>
        <v>Selva</v>
      </c>
      <c r="C316" t="s">
        <v>119</v>
      </c>
      <c r="D316" t="s">
        <v>41</v>
      </c>
      <c r="E316" t="s">
        <v>42</v>
      </c>
      <c r="F316" t="s">
        <v>48</v>
      </c>
      <c r="G316" s="8">
        <f>IF('respostes SINDIC'!F316=1,(IF('respostes SINDIC'!$AS316=2021,variables!$E$10,IF('respostes SINDIC'!$AS316=2022,variables!$F$10))),0)</f>
        <v>7.5</v>
      </c>
      <c r="H316" s="8">
        <f>IF('respostes SINDIC'!G316=1,(IF('respostes SINDIC'!$AS316=2021,variables!$E$11,IF('respostes SINDIC'!$AS316=2022,variables!$F$11))),0)</f>
        <v>7.5</v>
      </c>
      <c r="I316" s="14">
        <f>IF('respostes SINDIC'!H316=1,(IF('respostes SINDIC'!$AS316=2021,variables!$E$12,IF('respostes SINDIC'!$AS316=2022,variables!$F$12))),0)</f>
        <v>25</v>
      </c>
      <c r="J316" s="11">
        <f>IF('respostes SINDIC'!I316=1,(IF('respostes SINDIC'!$AS316=2021,variables!$E$13,IF('respostes SINDIC'!$AS316=2022,variables!$F$13))),0)</f>
        <v>1</v>
      </c>
      <c r="K316" s="11">
        <f>IF('respostes SINDIC'!J316=1,(IF('respostes SINDIC'!$AS316=2021,variables!$E$14,IF('respostes SINDIC'!$AS316=2022,variables!$F$14))),0)</f>
        <v>0</v>
      </c>
      <c r="L316" s="11">
        <f>IF('respostes SINDIC'!K316=1,(IF('respostes SINDIC'!$AS316=2021,variables!$E$15,IF('respostes SINDIC'!$AS316=2022,variables!$F$15))),0)</f>
        <v>0</v>
      </c>
      <c r="M316" s="11">
        <f>IF('respostes SINDIC'!L316=1,(IF('respostes SINDIC'!$AS316=2021,variables!$E$16,IF('respostes SINDIC'!$AS316=2022,variables!$F$16))),0)</f>
        <v>0</v>
      </c>
      <c r="N316" s="11">
        <f>IF('respostes SINDIC'!M316=1,(IF('respostes SINDIC'!$AS316=2021,variables!$E$17,IF('respostes SINDIC'!$AS316=2022,variables!$F$17))),0)</f>
        <v>0</v>
      </c>
      <c r="O316" s="11">
        <f>IF('respostes SINDIC'!N316="Dintre de termini",(IF('respostes SINDIC'!$AS316=2021,variables!$E$18,IF('respostes SINDIC'!$AS316=2022,variables!$F$18))),0)</f>
        <v>10</v>
      </c>
      <c r="P316" s="16">
        <f>IF('respostes SINDIC'!O316="Null",0,(IF('respostes SINDIC'!$AS316=2021,variables!$E$20,IF('respostes SINDIC'!$AS316=2022,variables!$F$20))))</f>
        <v>25</v>
      </c>
      <c r="Q316" s="16">
        <f>IF('respostes SINDIC'!P316=1,(IF('respostes SINDIC'!$AS316=2021,variables!$E$20,IF('respostes SINDIC'!$AS316=2022,variables!$F$20))),0)</f>
        <v>25</v>
      </c>
      <c r="R316" s="16">
        <f>IF('respostes SINDIC'!Q316=1,(IF('respostes SINDIC'!$AS316=2021,variables!$E$21,IF('respostes SINDIC'!$AS316=2022,variables!$F$21))),0)</f>
        <v>0</v>
      </c>
      <c r="S316" s="16">
        <f>IF('respostes SINDIC'!R316=1,(IF('respostes SINDIC'!$AS316=2021,variables!$E$22,IF('respostes SINDIC'!$AS316=2022,variables!$F$22))),0)</f>
        <v>0</v>
      </c>
      <c r="T316" s="11">
        <f>IF('respostes SINDIC'!S316=1,(IF('respostes SINDIC'!$AS316=2021,variables!$E$23,IF('respostes SINDIC'!$AS316=2022,variables!$F$23))),0)</f>
        <v>10</v>
      </c>
      <c r="U316" s="14">
        <f>IF('respostes SINDIC'!T316=1,(IF('respostes SINDIC'!$AS316=2021,variables!$E$24,IF('respostes SINDIC'!$AS316=2022,variables!$F$24))),0)</f>
        <v>25</v>
      </c>
      <c r="V316" s="8">
        <f>IF('respostes SINDIC'!U316=1,(IF('respostes SINDIC'!$AS316=2021,variables!$E$25,IF('respostes SINDIC'!$AS316=2022,variables!$F$25))),0)</f>
        <v>20</v>
      </c>
      <c r="W316" s="8">
        <f>IF('respostes SINDIC'!V316=1,(IF('respostes SINDIC'!$AS316=2021,variables!$E$26,IF('respostes SINDIC'!$AS316=2022,variables!$F$26))),0)</f>
        <v>5</v>
      </c>
      <c r="X316" s="8">
        <f>IF('respostes SINDIC'!W316=1,(IF('respostes SINDIC'!$AS316=2021,variables!$E$27,IF('respostes SINDIC'!$AS316=2022,variables!$F$27))),0)</f>
        <v>10</v>
      </c>
      <c r="Y316" s="11">
        <f>IF('respostes SINDIC'!X316=1,(IF('respostes SINDIC'!$AS316=2021,variables!$E$28,IF('respostes SINDIC'!$AS316=2022,variables!$F$28))),0)</f>
        <v>0</v>
      </c>
      <c r="Z316" s="11">
        <f>IF('respostes SINDIC'!Y316=1,(IF('respostes SINDIC'!$AS316=2021,variables!$E$29,IF('respostes SINDIC'!$AS316=2022,variables!$F$29))),0)</f>
        <v>20</v>
      </c>
      <c r="AA316" s="18">
        <f>IF('respostes SINDIC'!Z316=1,(IF('respostes SINDIC'!$AS316=2021,variables!$E$30,IF('respostes SINDIC'!$AS316=2022,variables!$F$30))),0)</f>
        <v>0</v>
      </c>
      <c r="AB316" s="18">
        <f>IF('respostes SINDIC'!AA316=1,(IF('respostes SINDIC'!$AS316=2021,variables!$E$31,IF('respostes SINDIC'!$AS316=2022,variables!$F$31))),0)</f>
        <v>25</v>
      </c>
      <c r="AC316" s="18">
        <f>IF('respostes SINDIC'!AB316=1,(IF('respostes SINDIC'!$AS316=2021,variables!$E$32,IF('respostes SINDIC'!$AS316=2022,variables!$F$32))),0)</f>
        <v>25</v>
      </c>
      <c r="AD316" s="18">
        <f>IF('respostes SINDIC'!AC316=1,(IF('respostes SINDIC'!$AS316=2021,variables!$E$33,IF('respostes SINDIC'!$AS316=2022,variables!$F$33))),0)</f>
        <v>0</v>
      </c>
      <c r="AE316" s="20">
        <f>IF('respostes SINDIC'!AD316=1,(IF('respostes SINDIC'!$AS316=2021,variables!$E$34,IF('respostes SINDIC'!$AS316=2022,variables!$F$34))),0)</f>
        <v>0</v>
      </c>
      <c r="AF316" s="20">
        <f>IF('respostes SINDIC'!AE316=1,(IF('respostes SINDIC'!$AS316=2021,variables!$E$35,IF('respostes SINDIC'!$AS316=2022,variables!$F$35))),0)</f>
        <v>0</v>
      </c>
      <c r="AG316" s="20">
        <f>IF('respostes SINDIC'!AF316=1,(IF('respostes SINDIC'!$AS316=2021,variables!$E$36,IF('respostes SINDIC'!$AS316=2022,variables!$F$36))),0)</f>
        <v>0</v>
      </c>
      <c r="AH316" s="20">
        <f>IF('respostes SINDIC'!AG316=1,(IF('respostes SINDIC'!$AS316=2021,variables!$E$37,IF('respostes SINDIC'!$AS316=2022,variables!$F$37))),0)</f>
        <v>0</v>
      </c>
      <c r="AI316" s="14">
        <f>IF('respostes SINDIC'!AH316=1,(IF('respostes SINDIC'!$AS316=2021,variables!$E$38,IF('respostes SINDIC'!$AS316=2022,variables!$F$38))),0)</f>
        <v>25</v>
      </c>
      <c r="AJ316" s="20">
        <f>IF('respostes SINDIC'!AI316=1,(IF('respostes SINDIC'!$AS316=2021,variables!$E$39,IF('respostes SINDIC'!$AS316=2022,variables!$F$39))),0)</f>
        <v>20</v>
      </c>
      <c r="AK316" s="14">
        <f>IF('respostes SINDIC'!AJ316=1,(IF('respostes SINDIC'!$AS316=2021,variables!$E$40,IF('respostes SINDIC'!$AS316=2022,variables!$F$40))),0)</f>
        <v>25</v>
      </c>
      <c r="AL316" s="8">
        <f>IF('respostes SINDIC'!AK316=0,(IF('respostes SINDIC'!$AS316=2021,variables!$E$41,IF('respostes SINDIC'!$AS316=2022,variables!$F$41))),0)</f>
        <v>20</v>
      </c>
      <c r="AM316" s="20">
        <f>IF('respostes SINDIC'!AL316=1,(IF('respostes SINDIC'!$AS316=2021,variables!$E$42,IF('respostes SINDIC'!$AS316=2022,variables!$F$42))),0)</f>
        <v>10</v>
      </c>
      <c r="AN316" s="11">
        <f>IF('respostes SINDIC'!AM316=1,(IF('respostes SINDIC'!$AS316=2021,variables!$E$43,IF('respostes SINDIC'!$AS316=2022,variables!$F$43))),0)</f>
        <v>50</v>
      </c>
      <c r="AO316" s="8">
        <f>IF('respostes SINDIC'!AN316=1,(IF('respostes SINDIC'!$AS316=2021,variables!$E$44,IF('respostes SINDIC'!$AS316=2022,variables!$F$44))),0)</f>
        <v>0</v>
      </c>
      <c r="AP316" s="8">
        <f>IF('respostes SINDIC'!AO316=1,(IF('respostes SINDIC'!$AS316=2021,variables!$E$45,IF('respostes SINDIC'!$AS316=2022,variables!$F$45))),0)</f>
        <v>0</v>
      </c>
      <c r="AQ316" s="20">
        <f>IF('respostes SINDIC'!AP316=1,(IF('respostes SINDIC'!$AS316=2021,variables!$E$46,IF('respostes SINDIC'!$AS316=2022,variables!$F$46))),0)</f>
        <v>10</v>
      </c>
      <c r="AT316">
        <v>2022</v>
      </c>
    </row>
    <row r="317" spans="1:46" x14ac:dyDescent="0.3">
      <c r="A317">
        <v>808320002</v>
      </c>
      <c r="B317" t="str">
        <f>VLOOKUP(A317,'ine i comarca'!$A$1:$H$367,6,0)</f>
        <v>Osona</v>
      </c>
      <c r="C317" t="s">
        <v>120</v>
      </c>
      <c r="D317" t="s">
        <v>41</v>
      </c>
      <c r="E317" t="s">
        <v>42</v>
      </c>
      <c r="F317" t="s">
        <v>48</v>
      </c>
      <c r="G317" s="8">
        <f>IF('respostes SINDIC'!F317=1,(IF('respostes SINDIC'!$AS317=2021,variables!$E$10,IF('respostes SINDIC'!$AS317=2022,variables!$F$10))),0)</f>
        <v>7.5</v>
      </c>
      <c r="H317" s="8">
        <f>IF('respostes SINDIC'!G317=1,(IF('respostes SINDIC'!$AS317=2021,variables!$E$11,IF('respostes SINDIC'!$AS317=2022,variables!$F$11))),0)</f>
        <v>7.5</v>
      </c>
      <c r="I317" s="14">
        <f>IF('respostes SINDIC'!H317=1,(IF('respostes SINDIC'!$AS317=2021,variables!$E$12,IF('respostes SINDIC'!$AS317=2022,variables!$F$12))),0)</f>
        <v>25</v>
      </c>
      <c r="J317" s="11">
        <f>IF('respostes SINDIC'!I317=1,(IF('respostes SINDIC'!$AS317=2021,variables!$E$13,IF('respostes SINDIC'!$AS317=2022,variables!$F$13))),0)</f>
        <v>1</v>
      </c>
      <c r="K317" s="11">
        <f>IF('respostes SINDIC'!J317=1,(IF('respostes SINDIC'!$AS317=2021,variables!$E$14,IF('respostes SINDIC'!$AS317=2022,variables!$F$14))),0)</f>
        <v>0</v>
      </c>
      <c r="L317" s="11">
        <f>IF('respostes SINDIC'!K317=1,(IF('respostes SINDIC'!$AS317=2021,variables!$E$15,IF('respostes SINDIC'!$AS317=2022,variables!$F$15))),0)</f>
        <v>0</v>
      </c>
      <c r="M317" s="11">
        <f>IF('respostes SINDIC'!L317=1,(IF('respostes SINDIC'!$AS317=2021,variables!$E$16,IF('respostes SINDIC'!$AS317=2022,variables!$F$16))),0)</f>
        <v>0</v>
      </c>
      <c r="N317" s="11">
        <f>IF('respostes SINDIC'!M317=1,(IF('respostes SINDIC'!$AS317=2021,variables!$E$17,IF('respostes SINDIC'!$AS317=2022,variables!$F$17))),0)</f>
        <v>0</v>
      </c>
      <c r="O317" s="11">
        <f>IF('respostes SINDIC'!N317="Dintre de termini",(IF('respostes SINDIC'!$AS317=2021,variables!$E$18,IF('respostes SINDIC'!$AS317=2022,variables!$F$18))),0)</f>
        <v>10</v>
      </c>
      <c r="P317" s="16">
        <f>IF('respostes SINDIC'!O317="Null",0,(IF('respostes SINDIC'!$AS317=2021,variables!$E$20,IF('respostes SINDIC'!$AS317=2022,variables!$F$20))))</f>
        <v>25</v>
      </c>
      <c r="Q317" s="16">
        <f>IF('respostes SINDIC'!P317=1,(IF('respostes SINDIC'!$AS317=2021,variables!$E$20,IF('respostes SINDIC'!$AS317=2022,variables!$F$20))),0)</f>
        <v>25</v>
      </c>
      <c r="R317" s="16">
        <f>IF('respostes SINDIC'!Q317=1,(IF('respostes SINDIC'!$AS317=2021,variables!$E$21,IF('respostes SINDIC'!$AS317=2022,variables!$F$21))),0)</f>
        <v>25</v>
      </c>
      <c r="S317" s="16">
        <f>IF('respostes SINDIC'!R317=1,(IF('respostes SINDIC'!$AS317=2021,variables!$E$22,IF('respostes SINDIC'!$AS317=2022,variables!$F$22))),0)</f>
        <v>25</v>
      </c>
      <c r="T317" s="11">
        <f>IF('respostes SINDIC'!S317=1,(IF('respostes SINDIC'!$AS317=2021,variables!$E$23,IF('respostes SINDIC'!$AS317=2022,variables!$F$23))),0)</f>
        <v>10</v>
      </c>
      <c r="U317" s="14">
        <f>IF('respostes SINDIC'!T317=1,(IF('respostes SINDIC'!$AS317=2021,variables!$E$24,IF('respostes SINDIC'!$AS317=2022,variables!$F$24))),0)</f>
        <v>25</v>
      </c>
      <c r="V317" s="8">
        <f>IF('respostes SINDIC'!U317=1,(IF('respostes SINDIC'!$AS317=2021,variables!$E$25,IF('respostes SINDIC'!$AS317=2022,variables!$F$25))),0)</f>
        <v>20</v>
      </c>
      <c r="W317" s="8">
        <f>IF('respostes SINDIC'!V317=1,(IF('respostes SINDIC'!$AS317=2021,variables!$E$26,IF('respostes SINDIC'!$AS317=2022,variables!$F$26))),0)</f>
        <v>5</v>
      </c>
      <c r="X317" s="8">
        <f>IF('respostes SINDIC'!W317=1,(IF('respostes SINDIC'!$AS317=2021,variables!$E$27,IF('respostes SINDIC'!$AS317=2022,variables!$F$27))),0)</f>
        <v>10</v>
      </c>
      <c r="Y317" s="11">
        <f>IF('respostes SINDIC'!X317=1,(IF('respostes SINDIC'!$AS317=2021,variables!$E$28,IF('respostes SINDIC'!$AS317=2022,variables!$F$28))),0)</f>
        <v>0</v>
      </c>
      <c r="Z317" s="11">
        <f>IF('respostes SINDIC'!Y317=1,(IF('respostes SINDIC'!$AS317=2021,variables!$E$29,IF('respostes SINDIC'!$AS317=2022,variables!$F$29))),0)</f>
        <v>20</v>
      </c>
      <c r="AA317" s="18">
        <f>IF('respostes SINDIC'!Z317=1,(IF('respostes SINDIC'!$AS317=2021,variables!$E$30,IF('respostes SINDIC'!$AS317=2022,variables!$F$30))),0)</f>
        <v>0</v>
      </c>
      <c r="AB317" s="18">
        <f>IF('respostes SINDIC'!AA317=1,(IF('respostes SINDIC'!$AS317=2021,variables!$E$31,IF('respostes SINDIC'!$AS317=2022,variables!$F$31))),0)</f>
        <v>25</v>
      </c>
      <c r="AC317" s="18">
        <f>IF('respostes SINDIC'!AB317=1,(IF('respostes SINDIC'!$AS317=2021,variables!$E$32,IF('respostes SINDIC'!$AS317=2022,variables!$F$32))),0)</f>
        <v>25</v>
      </c>
      <c r="AD317" s="18">
        <f>IF('respostes SINDIC'!AC317=1,(IF('respostes SINDIC'!$AS317=2021,variables!$E$33,IF('respostes SINDIC'!$AS317=2022,variables!$F$33))),0)</f>
        <v>0</v>
      </c>
      <c r="AE317" s="20">
        <f>IF('respostes SINDIC'!AD317=1,(IF('respostes SINDIC'!$AS317=2021,variables!$E$34,IF('respostes SINDIC'!$AS317=2022,variables!$F$34))),0)</f>
        <v>0</v>
      </c>
      <c r="AF317" s="20">
        <f>IF('respostes SINDIC'!AE317=1,(IF('respostes SINDIC'!$AS317=2021,variables!$E$35,IF('respostes SINDIC'!$AS317=2022,variables!$F$35))),0)</f>
        <v>0</v>
      </c>
      <c r="AG317" s="20">
        <f>IF('respostes SINDIC'!AF317=1,(IF('respostes SINDIC'!$AS317=2021,variables!$E$36,IF('respostes SINDIC'!$AS317=2022,variables!$F$36))),0)</f>
        <v>0</v>
      </c>
      <c r="AH317" s="20">
        <f>IF('respostes SINDIC'!AG317=1,(IF('respostes SINDIC'!$AS317=2021,variables!$E$37,IF('respostes SINDIC'!$AS317=2022,variables!$F$37))),0)</f>
        <v>0</v>
      </c>
      <c r="AI317" s="14">
        <f>IF('respostes SINDIC'!AH317=1,(IF('respostes SINDIC'!$AS317=2021,variables!$E$38,IF('respostes SINDIC'!$AS317=2022,variables!$F$38))),0)</f>
        <v>25</v>
      </c>
      <c r="AJ317" s="20">
        <f>IF('respostes SINDIC'!AI317=1,(IF('respostes SINDIC'!$AS317=2021,variables!$E$39,IF('respostes SINDIC'!$AS317=2022,variables!$F$39))),0)</f>
        <v>20</v>
      </c>
      <c r="AK317" s="14">
        <f>IF('respostes SINDIC'!AJ317=1,(IF('respostes SINDIC'!$AS317=2021,variables!$E$40,IF('respostes SINDIC'!$AS317=2022,variables!$F$40))),0)</f>
        <v>25</v>
      </c>
      <c r="AL317" s="8">
        <f>IF('respostes SINDIC'!AK317=0,(IF('respostes SINDIC'!$AS317=2021,variables!$E$41,IF('respostes SINDIC'!$AS317=2022,variables!$F$41))),0)</f>
        <v>20</v>
      </c>
      <c r="AM317" s="20">
        <f>IF('respostes SINDIC'!AL317=1,(IF('respostes SINDIC'!$AS317=2021,variables!$E$42,IF('respostes SINDIC'!$AS317=2022,variables!$F$42))),0)</f>
        <v>10</v>
      </c>
      <c r="AN317" s="11">
        <f>IF('respostes SINDIC'!AM317=1,(IF('respostes SINDIC'!$AS317=2021,variables!$E$43,IF('respostes SINDIC'!$AS317=2022,variables!$F$43))),0)</f>
        <v>50</v>
      </c>
      <c r="AO317" s="8">
        <f>IF('respostes SINDIC'!AN317=1,(IF('respostes SINDIC'!$AS317=2021,variables!$E$44,IF('respostes SINDIC'!$AS317=2022,variables!$F$44))),0)</f>
        <v>0</v>
      </c>
      <c r="AP317" s="8">
        <f>IF('respostes SINDIC'!AO317=1,(IF('respostes SINDIC'!$AS317=2021,variables!$E$45,IF('respostes SINDIC'!$AS317=2022,variables!$F$45))),0)</f>
        <v>0</v>
      </c>
      <c r="AQ317" s="20">
        <f>IF('respostes SINDIC'!AP317=1,(IF('respostes SINDIC'!$AS317=2021,variables!$E$46,IF('respostes SINDIC'!$AS317=2022,variables!$F$46))),0)</f>
        <v>10</v>
      </c>
      <c r="AT317">
        <v>2022</v>
      </c>
    </row>
    <row r="318" spans="1:46" x14ac:dyDescent="0.3">
      <c r="A318">
        <v>808470005</v>
      </c>
      <c r="B318" t="str">
        <f>VLOOKUP(A318,'ine i comarca'!$A$1:$H$367,6,0)</f>
        <v>Bages</v>
      </c>
      <c r="C318" t="s">
        <v>121</v>
      </c>
      <c r="D318" t="s">
        <v>41</v>
      </c>
      <c r="E318" t="s">
        <v>42</v>
      </c>
      <c r="F318" t="s">
        <v>48</v>
      </c>
      <c r="G318" s="8">
        <f>IF('respostes SINDIC'!F318=1,(IF('respostes SINDIC'!$AS318=2021,variables!$E$10,IF('respostes SINDIC'!$AS318=2022,variables!$F$10))),0)</f>
        <v>7.5</v>
      </c>
      <c r="H318" s="8">
        <f>IF('respostes SINDIC'!G318=1,(IF('respostes SINDIC'!$AS318=2021,variables!$E$11,IF('respostes SINDIC'!$AS318=2022,variables!$F$11))),0)</f>
        <v>7.5</v>
      </c>
      <c r="I318" s="14">
        <f>IF('respostes SINDIC'!H318=1,(IF('respostes SINDIC'!$AS318=2021,variables!$E$12,IF('respostes SINDIC'!$AS318=2022,variables!$F$12))),0)</f>
        <v>25</v>
      </c>
      <c r="J318" s="11">
        <f>IF('respostes SINDIC'!I318=1,(IF('respostes SINDIC'!$AS318=2021,variables!$E$13,IF('respostes SINDIC'!$AS318=2022,variables!$F$13))),0)</f>
        <v>1</v>
      </c>
      <c r="K318" s="11">
        <f>IF('respostes SINDIC'!J318=1,(IF('respostes SINDIC'!$AS318=2021,variables!$E$14,IF('respostes SINDIC'!$AS318=2022,variables!$F$14))),0)</f>
        <v>0</v>
      </c>
      <c r="L318" s="11">
        <f>IF('respostes SINDIC'!K318=1,(IF('respostes SINDIC'!$AS318=2021,variables!$E$15,IF('respostes SINDIC'!$AS318=2022,variables!$F$15))),0)</f>
        <v>0</v>
      </c>
      <c r="M318" s="11">
        <f>IF('respostes SINDIC'!L318=1,(IF('respostes SINDIC'!$AS318=2021,variables!$E$16,IF('respostes SINDIC'!$AS318=2022,variables!$F$16))),0)</f>
        <v>0</v>
      </c>
      <c r="N318" s="11">
        <f>IF('respostes SINDIC'!M318=1,(IF('respostes SINDIC'!$AS318=2021,variables!$E$17,IF('respostes SINDIC'!$AS318=2022,variables!$F$17))),0)</f>
        <v>0</v>
      </c>
      <c r="O318" s="11">
        <f>IF('respostes SINDIC'!N318="Dintre de termini",(IF('respostes SINDIC'!$AS318=2021,variables!$E$18,IF('respostes SINDIC'!$AS318=2022,variables!$F$18))),0)</f>
        <v>10</v>
      </c>
      <c r="P318" s="16">
        <f>IF('respostes SINDIC'!O318="Null",0,(IF('respostes SINDIC'!$AS318=2021,variables!$E$20,IF('respostes SINDIC'!$AS318=2022,variables!$F$20))))</f>
        <v>25</v>
      </c>
      <c r="Q318" s="16">
        <f>IF('respostes SINDIC'!P318=1,(IF('respostes SINDIC'!$AS318=2021,variables!$E$20,IF('respostes SINDIC'!$AS318=2022,variables!$F$20))),0)</f>
        <v>25</v>
      </c>
      <c r="R318" s="16">
        <f>IF('respostes SINDIC'!Q318=1,(IF('respostes SINDIC'!$AS318=2021,variables!$E$21,IF('respostes SINDIC'!$AS318=2022,variables!$F$21))),0)</f>
        <v>25</v>
      </c>
      <c r="S318" s="16">
        <f>IF('respostes SINDIC'!R318=1,(IF('respostes SINDIC'!$AS318=2021,variables!$E$22,IF('respostes SINDIC'!$AS318=2022,variables!$F$22))),0)</f>
        <v>25</v>
      </c>
      <c r="T318" s="11">
        <f>IF('respostes SINDIC'!S318=1,(IF('respostes SINDIC'!$AS318=2021,variables!$E$23,IF('respostes SINDIC'!$AS318=2022,variables!$F$23))),0)</f>
        <v>10</v>
      </c>
      <c r="U318" s="14">
        <f>IF('respostes SINDIC'!T318=1,(IF('respostes SINDIC'!$AS318=2021,variables!$E$24,IF('respostes SINDIC'!$AS318=2022,variables!$F$24))),0)</f>
        <v>25</v>
      </c>
      <c r="V318" s="8">
        <f>IF('respostes SINDIC'!U318=1,(IF('respostes SINDIC'!$AS318=2021,variables!$E$25,IF('respostes SINDIC'!$AS318=2022,variables!$F$25))),0)</f>
        <v>20</v>
      </c>
      <c r="W318" s="8">
        <f>IF('respostes SINDIC'!V318=1,(IF('respostes SINDIC'!$AS318=2021,variables!$E$26,IF('respostes SINDIC'!$AS318=2022,variables!$F$26))),0)</f>
        <v>5</v>
      </c>
      <c r="X318" s="8">
        <f>IF('respostes SINDIC'!W318=1,(IF('respostes SINDIC'!$AS318=2021,variables!$E$27,IF('respostes SINDIC'!$AS318=2022,variables!$F$27))),0)</f>
        <v>10</v>
      </c>
      <c r="Y318" s="11">
        <f>IF('respostes SINDIC'!X318=1,(IF('respostes SINDIC'!$AS318=2021,variables!$E$28,IF('respostes SINDIC'!$AS318=2022,variables!$F$28))),0)</f>
        <v>0</v>
      </c>
      <c r="Z318" s="11">
        <f>IF('respostes SINDIC'!Y318=1,(IF('respostes SINDIC'!$AS318=2021,variables!$E$29,IF('respostes SINDIC'!$AS318=2022,variables!$F$29))),0)</f>
        <v>20</v>
      </c>
      <c r="AA318" s="18">
        <f>IF('respostes SINDIC'!Z318=1,(IF('respostes SINDIC'!$AS318=2021,variables!$E$30,IF('respostes SINDIC'!$AS318=2022,variables!$F$30))),0)</f>
        <v>0</v>
      </c>
      <c r="AB318" s="18">
        <f>IF('respostes SINDIC'!AA318=1,(IF('respostes SINDIC'!$AS318=2021,variables!$E$31,IF('respostes SINDIC'!$AS318=2022,variables!$F$31))),0)</f>
        <v>25</v>
      </c>
      <c r="AC318" s="18">
        <f>IF('respostes SINDIC'!AB318=1,(IF('respostes SINDIC'!$AS318=2021,variables!$E$32,IF('respostes SINDIC'!$AS318=2022,variables!$F$32))),0)</f>
        <v>25</v>
      </c>
      <c r="AD318" s="18">
        <f>IF('respostes SINDIC'!AC318=1,(IF('respostes SINDIC'!$AS318=2021,variables!$E$33,IF('respostes SINDIC'!$AS318=2022,variables!$F$33))),0)</f>
        <v>0</v>
      </c>
      <c r="AE318" s="20">
        <f>IF('respostes SINDIC'!AD318=1,(IF('respostes SINDIC'!$AS318=2021,variables!$E$34,IF('respostes SINDIC'!$AS318=2022,variables!$F$34))),0)</f>
        <v>0</v>
      </c>
      <c r="AF318" s="20">
        <f>IF('respostes SINDIC'!AE318=1,(IF('respostes SINDIC'!$AS318=2021,variables!$E$35,IF('respostes SINDIC'!$AS318=2022,variables!$F$35))),0)</f>
        <v>0</v>
      </c>
      <c r="AG318" s="20">
        <f>IF('respostes SINDIC'!AF318=1,(IF('respostes SINDIC'!$AS318=2021,variables!$E$36,IF('respostes SINDIC'!$AS318=2022,variables!$F$36))),0)</f>
        <v>0</v>
      </c>
      <c r="AH318" s="20">
        <f>IF('respostes SINDIC'!AG318=1,(IF('respostes SINDIC'!$AS318=2021,variables!$E$37,IF('respostes SINDIC'!$AS318=2022,variables!$F$37))),0)</f>
        <v>0</v>
      </c>
      <c r="AI318" s="14">
        <f>IF('respostes SINDIC'!AH318=1,(IF('respostes SINDIC'!$AS318=2021,variables!$E$38,IF('respostes SINDIC'!$AS318=2022,variables!$F$38))),0)</f>
        <v>25</v>
      </c>
      <c r="AJ318" s="20">
        <f>IF('respostes SINDIC'!AI318=1,(IF('respostes SINDIC'!$AS318=2021,variables!$E$39,IF('respostes SINDIC'!$AS318=2022,variables!$F$39))),0)</f>
        <v>20</v>
      </c>
      <c r="AK318" s="14">
        <f>IF('respostes SINDIC'!AJ318=1,(IF('respostes SINDIC'!$AS318=2021,variables!$E$40,IF('respostes SINDIC'!$AS318=2022,variables!$F$40))),0)</f>
        <v>25</v>
      </c>
      <c r="AL318" s="8">
        <f>IF('respostes SINDIC'!AK318=0,(IF('respostes SINDIC'!$AS318=2021,variables!$E$41,IF('respostes SINDIC'!$AS318=2022,variables!$F$41))),0)</f>
        <v>20</v>
      </c>
      <c r="AM318" s="20">
        <f>IF('respostes SINDIC'!AL318=1,(IF('respostes SINDIC'!$AS318=2021,variables!$E$42,IF('respostes SINDIC'!$AS318=2022,variables!$F$42))),0)</f>
        <v>10</v>
      </c>
      <c r="AN318" s="11">
        <f>IF('respostes SINDIC'!AM318=1,(IF('respostes SINDIC'!$AS318=2021,variables!$E$43,IF('respostes SINDIC'!$AS318=2022,variables!$F$43))),0)</f>
        <v>50</v>
      </c>
      <c r="AO318" s="8">
        <f>IF('respostes SINDIC'!AN318=1,(IF('respostes SINDIC'!$AS318=2021,variables!$E$44,IF('respostes SINDIC'!$AS318=2022,variables!$F$44))),0)</f>
        <v>0</v>
      </c>
      <c r="AP318" s="8">
        <f>IF('respostes SINDIC'!AO318=1,(IF('respostes SINDIC'!$AS318=2021,variables!$E$45,IF('respostes SINDIC'!$AS318=2022,variables!$F$45))),0)</f>
        <v>0</v>
      </c>
      <c r="AQ318" s="20">
        <f>IF('respostes SINDIC'!AP318=1,(IF('respostes SINDIC'!$AS318=2021,variables!$E$46,IF('respostes SINDIC'!$AS318=2022,variables!$F$46))),0)</f>
        <v>10</v>
      </c>
      <c r="AT318">
        <v>2022</v>
      </c>
    </row>
    <row r="319" spans="1:46" x14ac:dyDescent="0.3">
      <c r="A319">
        <v>808500000</v>
      </c>
      <c r="B319" t="str">
        <f>VLOOKUP(A319,'ine i comarca'!$A$1:$H$367,6,0)</f>
        <v>Alt Penedès</v>
      </c>
      <c r="C319" t="s">
        <v>122</v>
      </c>
      <c r="D319" t="s">
        <v>41</v>
      </c>
      <c r="E319" t="s">
        <v>42</v>
      </c>
      <c r="F319" t="s">
        <v>48</v>
      </c>
      <c r="G319" s="8">
        <f>IF('respostes SINDIC'!F319=1,(IF('respostes SINDIC'!$AS319=2021,variables!$E$10,IF('respostes SINDIC'!$AS319=2022,variables!$F$10))),0)</f>
        <v>7.5</v>
      </c>
      <c r="H319" s="8">
        <f>IF('respostes SINDIC'!G319=1,(IF('respostes SINDIC'!$AS319=2021,variables!$E$11,IF('respostes SINDIC'!$AS319=2022,variables!$F$11))),0)</f>
        <v>7.5</v>
      </c>
      <c r="I319" s="14">
        <f>IF('respostes SINDIC'!H319=1,(IF('respostes SINDIC'!$AS319=2021,variables!$E$12,IF('respostes SINDIC'!$AS319=2022,variables!$F$12))),0)</f>
        <v>25</v>
      </c>
      <c r="J319" s="11">
        <f>IF('respostes SINDIC'!I319=1,(IF('respostes SINDIC'!$AS319=2021,variables!$E$13,IF('respostes SINDIC'!$AS319=2022,variables!$F$13))),0)</f>
        <v>1</v>
      </c>
      <c r="K319" s="11">
        <f>IF('respostes SINDIC'!J319=1,(IF('respostes SINDIC'!$AS319=2021,variables!$E$14,IF('respostes SINDIC'!$AS319=2022,variables!$F$14))),0)</f>
        <v>0</v>
      </c>
      <c r="L319" s="11">
        <f>IF('respostes SINDIC'!K319=1,(IF('respostes SINDIC'!$AS319=2021,variables!$E$15,IF('respostes SINDIC'!$AS319=2022,variables!$F$15))),0)</f>
        <v>0</v>
      </c>
      <c r="M319" s="11">
        <f>IF('respostes SINDIC'!L319=1,(IF('respostes SINDIC'!$AS319=2021,variables!$E$16,IF('respostes SINDIC'!$AS319=2022,variables!$F$16))),0)</f>
        <v>0</v>
      </c>
      <c r="N319" s="11">
        <f>IF('respostes SINDIC'!M319=1,(IF('respostes SINDIC'!$AS319=2021,variables!$E$17,IF('respostes SINDIC'!$AS319=2022,variables!$F$17))),0)</f>
        <v>0</v>
      </c>
      <c r="O319" s="11">
        <f>IF('respostes SINDIC'!N319="Dintre de termini",(IF('respostes SINDIC'!$AS319=2021,variables!$E$18,IF('respostes SINDIC'!$AS319=2022,variables!$F$18))),0)</f>
        <v>0</v>
      </c>
      <c r="P319" s="16">
        <f>IF('respostes SINDIC'!O319="Null",0,(IF('respostes SINDIC'!$AS319=2021,variables!$E$20,IF('respostes SINDIC'!$AS319=2022,variables!$F$20))))</f>
        <v>25</v>
      </c>
      <c r="Q319" s="16">
        <f>IF('respostes SINDIC'!P319=1,(IF('respostes SINDIC'!$AS319=2021,variables!$E$20,IF('respostes SINDIC'!$AS319=2022,variables!$F$20))),0)</f>
        <v>25</v>
      </c>
      <c r="R319" s="16">
        <f>IF('respostes SINDIC'!Q319=1,(IF('respostes SINDIC'!$AS319=2021,variables!$E$21,IF('respostes SINDIC'!$AS319=2022,variables!$F$21))),0)</f>
        <v>0</v>
      </c>
      <c r="S319" s="16">
        <f>IF('respostes SINDIC'!R319=1,(IF('respostes SINDIC'!$AS319=2021,variables!$E$22,IF('respostes SINDIC'!$AS319=2022,variables!$F$22))),0)</f>
        <v>0</v>
      </c>
      <c r="T319" s="11">
        <f>IF('respostes SINDIC'!S319=1,(IF('respostes SINDIC'!$AS319=2021,variables!$E$23,IF('respostes SINDIC'!$AS319=2022,variables!$F$23))),0)</f>
        <v>10</v>
      </c>
      <c r="U319" s="14">
        <f>IF('respostes SINDIC'!T319=1,(IF('respostes SINDIC'!$AS319=2021,variables!$E$24,IF('respostes SINDIC'!$AS319=2022,variables!$F$24))),0)</f>
        <v>25</v>
      </c>
      <c r="V319" s="8">
        <f>IF('respostes SINDIC'!U319=1,(IF('respostes SINDIC'!$AS319=2021,variables!$E$25,IF('respostes SINDIC'!$AS319=2022,variables!$F$25))),0)</f>
        <v>20</v>
      </c>
      <c r="W319" s="8">
        <f>IF('respostes SINDIC'!V319=1,(IF('respostes SINDIC'!$AS319=2021,variables!$E$26,IF('respostes SINDIC'!$AS319=2022,variables!$F$26))),0)</f>
        <v>5</v>
      </c>
      <c r="X319" s="8">
        <f>IF('respostes SINDIC'!W319=1,(IF('respostes SINDIC'!$AS319=2021,variables!$E$27,IF('respostes SINDIC'!$AS319=2022,variables!$F$27))),0)</f>
        <v>10</v>
      </c>
      <c r="Y319" s="11">
        <f>IF('respostes SINDIC'!X319=1,(IF('respostes SINDIC'!$AS319=2021,variables!$E$28,IF('respostes SINDIC'!$AS319=2022,variables!$F$28))),0)</f>
        <v>0</v>
      </c>
      <c r="Z319" s="11">
        <f>IF('respostes SINDIC'!Y319=1,(IF('respostes SINDIC'!$AS319=2021,variables!$E$29,IF('respostes SINDIC'!$AS319=2022,variables!$F$29))),0)</f>
        <v>20</v>
      </c>
      <c r="AA319" s="18">
        <f>IF('respostes SINDIC'!Z319=1,(IF('respostes SINDIC'!$AS319=2021,variables!$E$30,IF('respostes SINDIC'!$AS319=2022,variables!$F$30))),0)</f>
        <v>25</v>
      </c>
      <c r="AB319" s="18">
        <f>IF('respostes SINDIC'!AA319=1,(IF('respostes SINDIC'!$AS319=2021,variables!$E$31,IF('respostes SINDIC'!$AS319=2022,variables!$F$31))),0)</f>
        <v>25</v>
      </c>
      <c r="AC319" s="18">
        <f>IF('respostes SINDIC'!AB319=1,(IF('respostes SINDIC'!$AS319=2021,variables!$E$32,IF('respostes SINDIC'!$AS319=2022,variables!$F$32))),0)</f>
        <v>25</v>
      </c>
      <c r="AD319" s="18">
        <f>IF('respostes SINDIC'!AC319=1,(IF('respostes SINDIC'!$AS319=2021,variables!$E$33,IF('respostes SINDIC'!$AS319=2022,variables!$F$33))),0)</f>
        <v>0</v>
      </c>
      <c r="AE319" s="20">
        <f>IF('respostes SINDIC'!AD319=1,(IF('respostes SINDIC'!$AS319=2021,variables!$E$34,IF('respostes SINDIC'!$AS319=2022,variables!$F$34))),0)</f>
        <v>0</v>
      </c>
      <c r="AF319" s="20">
        <f>IF('respostes SINDIC'!AE319=1,(IF('respostes SINDIC'!$AS319=2021,variables!$E$35,IF('respostes SINDIC'!$AS319=2022,variables!$F$35))),0)</f>
        <v>0</v>
      </c>
      <c r="AG319" s="20">
        <f>IF('respostes SINDIC'!AF319=1,(IF('respostes SINDIC'!$AS319=2021,variables!$E$36,IF('respostes SINDIC'!$AS319=2022,variables!$F$36))),0)</f>
        <v>0</v>
      </c>
      <c r="AH319" s="20">
        <f>IF('respostes SINDIC'!AG319=1,(IF('respostes SINDIC'!$AS319=2021,variables!$E$37,IF('respostes SINDIC'!$AS319=2022,variables!$F$37))),0)</f>
        <v>0</v>
      </c>
      <c r="AI319" s="14">
        <f>IF('respostes SINDIC'!AH319=1,(IF('respostes SINDIC'!$AS319=2021,variables!$E$38,IF('respostes SINDIC'!$AS319=2022,variables!$F$38))),0)</f>
        <v>25</v>
      </c>
      <c r="AJ319" s="20">
        <f>IF('respostes SINDIC'!AI319=1,(IF('respostes SINDIC'!$AS319=2021,variables!$E$39,IF('respostes SINDIC'!$AS319=2022,variables!$F$39))),0)</f>
        <v>20</v>
      </c>
      <c r="AK319" s="14">
        <f>IF('respostes SINDIC'!AJ319=1,(IF('respostes SINDIC'!$AS319=2021,variables!$E$40,IF('respostes SINDIC'!$AS319=2022,variables!$F$40))),0)</f>
        <v>25</v>
      </c>
      <c r="AL319" s="8">
        <f>IF('respostes SINDIC'!AK319=0,(IF('respostes SINDIC'!$AS319=2021,variables!$E$41,IF('respostes SINDIC'!$AS319=2022,variables!$F$41))),0)</f>
        <v>20</v>
      </c>
      <c r="AM319" s="20">
        <f>IF('respostes SINDIC'!AL319=1,(IF('respostes SINDIC'!$AS319=2021,variables!$E$42,IF('respostes SINDIC'!$AS319=2022,variables!$F$42))),0)</f>
        <v>10</v>
      </c>
      <c r="AN319" s="11">
        <f>IF('respostes SINDIC'!AM319=1,(IF('respostes SINDIC'!$AS319=2021,variables!$E$43,IF('respostes SINDIC'!$AS319=2022,variables!$F$43))),0)</f>
        <v>50</v>
      </c>
      <c r="AO319" s="8">
        <f>IF('respostes SINDIC'!AN319=1,(IF('respostes SINDIC'!$AS319=2021,variables!$E$44,IF('respostes SINDIC'!$AS319=2022,variables!$F$44))),0)</f>
        <v>0</v>
      </c>
      <c r="AP319" s="8">
        <f>IF('respostes SINDIC'!AO319=1,(IF('respostes SINDIC'!$AS319=2021,variables!$E$45,IF('respostes SINDIC'!$AS319=2022,variables!$F$45))),0)</f>
        <v>0</v>
      </c>
      <c r="AQ319" s="20">
        <f>IF('respostes SINDIC'!AP319=1,(IF('respostes SINDIC'!$AS319=2021,variables!$E$46,IF('respostes SINDIC'!$AS319=2022,variables!$F$46))),0)</f>
        <v>10</v>
      </c>
      <c r="AT319">
        <v>2022</v>
      </c>
    </row>
    <row r="320" spans="1:46" x14ac:dyDescent="0.3">
      <c r="A320">
        <v>808630008</v>
      </c>
      <c r="B320" t="str">
        <f>VLOOKUP(A320,'ine i comarca'!$A$1:$H$367,6,0)</f>
        <v>Vallès Oriental</v>
      </c>
      <c r="C320" t="s">
        <v>123</v>
      </c>
      <c r="D320" t="s">
        <v>41</v>
      </c>
      <c r="E320" t="s">
        <v>42</v>
      </c>
      <c r="F320" t="s">
        <v>68</v>
      </c>
      <c r="G320" s="8">
        <f>IF('respostes SINDIC'!F320=1,(IF('respostes SINDIC'!$AS320=2021,variables!$E$10,IF('respostes SINDIC'!$AS320=2022,variables!$F$10))),0)</f>
        <v>7.5</v>
      </c>
      <c r="H320" s="8">
        <f>IF('respostes SINDIC'!G320=1,(IF('respostes SINDIC'!$AS320=2021,variables!$E$11,IF('respostes SINDIC'!$AS320=2022,variables!$F$11))),0)</f>
        <v>7.5</v>
      </c>
      <c r="I320" s="14">
        <f>IF('respostes SINDIC'!H320=1,(IF('respostes SINDIC'!$AS320=2021,variables!$E$12,IF('respostes SINDIC'!$AS320=2022,variables!$F$12))),0)</f>
        <v>25</v>
      </c>
      <c r="J320" s="11">
        <f>IF('respostes SINDIC'!I320=1,(IF('respostes SINDIC'!$AS320=2021,variables!$E$13,IF('respostes SINDIC'!$AS320=2022,variables!$F$13))),0)</f>
        <v>1</v>
      </c>
      <c r="K320" s="11">
        <f>IF('respostes SINDIC'!J320=1,(IF('respostes SINDIC'!$AS320=2021,variables!$E$14,IF('respostes SINDIC'!$AS320=2022,variables!$F$14))),0)</f>
        <v>0</v>
      </c>
      <c r="L320" s="11">
        <f>IF('respostes SINDIC'!K320=1,(IF('respostes SINDIC'!$AS320=2021,variables!$E$15,IF('respostes SINDIC'!$AS320=2022,variables!$F$15))),0)</f>
        <v>0</v>
      </c>
      <c r="M320" s="11">
        <f>IF('respostes SINDIC'!L320=1,(IF('respostes SINDIC'!$AS320=2021,variables!$E$16,IF('respostes SINDIC'!$AS320=2022,variables!$F$16))),0)</f>
        <v>0</v>
      </c>
      <c r="N320" s="11">
        <f>IF('respostes SINDIC'!M320=1,(IF('respostes SINDIC'!$AS320=2021,variables!$E$17,IF('respostes SINDIC'!$AS320=2022,variables!$F$17))),0)</f>
        <v>0</v>
      </c>
      <c r="O320" s="11">
        <f>IF('respostes SINDIC'!N320="Dintre de termini",(IF('respostes SINDIC'!$AS320=2021,variables!$E$18,IF('respostes SINDIC'!$AS320=2022,variables!$F$18))),0)</f>
        <v>0</v>
      </c>
      <c r="P320" s="16">
        <f>IF('respostes SINDIC'!O320="Null",0,(IF('respostes SINDIC'!$AS320=2021,variables!$E$20,IF('respostes SINDIC'!$AS320=2022,variables!$F$20))))</f>
        <v>0</v>
      </c>
      <c r="Q320" s="16">
        <f>IF('respostes SINDIC'!P320=1,(IF('respostes SINDIC'!$AS320=2021,variables!$E$20,IF('respostes SINDIC'!$AS320=2022,variables!$F$20))),0)</f>
        <v>0</v>
      </c>
      <c r="R320" s="16">
        <f>IF('respostes SINDIC'!Q320=1,(IF('respostes SINDIC'!$AS320=2021,variables!$E$21,IF('respostes SINDIC'!$AS320=2022,variables!$F$21))),0)</f>
        <v>0</v>
      </c>
      <c r="S320" s="16">
        <f>IF('respostes SINDIC'!R320=1,(IF('respostes SINDIC'!$AS320=2021,variables!$E$22,IF('respostes SINDIC'!$AS320=2022,variables!$F$22))),0)</f>
        <v>0</v>
      </c>
      <c r="T320" s="11">
        <f>IF('respostes SINDIC'!S320=1,(IF('respostes SINDIC'!$AS320=2021,variables!$E$23,IF('respostes SINDIC'!$AS320=2022,variables!$F$23))),0)</f>
        <v>0</v>
      </c>
      <c r="U320" s="14">
        <f>IF('respostes SINDIC'!T320=1,(IF('respostes SINDIC'!$AS320=2021,variables!$E$24,IF('respostes SINDIC'!$AS320=2022,variables!$F$24))),0)</f>
        <v>0</v>
      </c>
      <c r="V320" s="8">
        <f>IF('respostes SINDIC'!U320=1,(IF('respostes SINDIC'!$AS320=2021,variables!$E$25,IF('respostes SINDIC'!$AS320=2022,variables!$F$25))),0)</f>
        <v>20</v>
      </c>
      <c r="W320" s="8">
        <f>IF('respostes SINDIC'!V320=1,(IF('respostes SINDIC'!$AS320=2021,variables!$E$26,IF('respostes SINDIC'!$AS320=2022,variables!$F$26))),0)</f>
        <v>5</v>
      </c>
      <c r="X320" s="8">
        <f>IF('respostes SINDIC'!W320=1,(IF('respostes SINDIC'!$AS320=2021,variables!$E$27,IF('respostes SINDIC'!$AS320=2022,variables!$F$27))),0)</f>
        <v>10</v>
      </c>
      <c r="Y320" s="11">
        <f>IF('respostes SINDIC'!X320=1,(IF('respostes SINDIC'!$AS320=2021,variables!$E$28,IF('respostes SINDIC'!$AS320=2022,variables!$F$28))),0)</f>
        <v>0</v>
      </c>
      <c r="Z320" s="11">
        <f>IF('respostes SINDIC'!Y320=1,(IF('respostes SINDIC'!$AS320=2021,variables!$E$29,IF('respostes SINDIC'!$AS320=2022,variables!$F$29))),0)</f>
        <v>0</v>
      </c>
      <c r="AA320" s="18">
        <f>IF('respostes SINDIC'!Z320=1,(IF('respostes SINDIC'!$AS320=2021,variables!$E$30,IF('respostes SINDIC'!$AS320=2022,variables!$F$30))),0)</f>
        <v>0</v>
      </c>
      <c r="AB320" s="18">
        <f>IF('respostes SINDIC'!AA320=1,(IF('respostes SINDIC'!$AS320=2021,variables!$E$31,IF('respostes SINDIC'!$AS320=2022,variables!$F$31))),0)</f>
        <v>0</v>
      </c>
      <c r="AC320" s="18">
        <f>IF('respostes SINDIC'!AB320=1,(IF('respostes SINDIC'!$AS320=2021,variables!$E$32,IF('respostes SINDIC'!$AS320=2022,variables!$F$32))),0)</f>
        <v>0</v>
      </c>
      <c r="AD320" s="18">
        <f>IF('respostes SINDIC'!AC320=1,(IF('respostes SINDIC'!$AS320=2021,variables!$E$33,IF('respostes SINDIC'!$AS320=2022,variables!$F$33))),0)</f>
        <v>0</v>
      </c>
      <c r="AE320" s="20">
        <f>IF('respostes SINDIC'!AD320=1,(IF('respostes SINDIC'!$AS320=2021,variables!$E$34,IF('respostes SINDIC'!$AS320=2022,variables!$F$34))),0)</f>
        <v>0</v>
      </c>
      <c r="AF320" s="20">
        <f>IF('respostes SINDIC'!AE320=1,(IF('respostes SINDIC'!$AS320=2021,variables!$E$35,IF('respostes SINDIC'!$AS320=2022,variables!$F$35))),0)</f>
        <v>0</v>
      </c>
      <c r="AG320" s="20">
        <f>IF('respostes SINDIC'!AF320=1,(IF('respostes SINDIC'!$AS320=2021,variables!$E$36,IF('respostes SINDIC'!$AS320=2022,variables!$F$36))),0)</f>
        <v>0</v>
      </c>
      <c r="AH320" s="20">
        <f>IF('respostes SINDIC'!AG320=1,(IF('respostes SINDIC'!$AS320=2021,variables!$E$37,IF('respostes SINDIC'!$AS320=2022,variables!$F$37))),0)</f>
        <v>0</v>
      </c>
      <c r="AI320" s="14">
        <f>IF('respostes SINDIC'!AH320=1,(IF('respostes SINDIC'!$AS320=2021,variables!$E$38,IF('respostes SINDIC'!$AS320=2022,variables!$F$38))),0)</f>
        <v>25</v>
      </c>
      <c r="AJ320" s="20">
        <f>IF('respostes SINDIC'!AI320=1,(IF('respostes SINDIC'!$AS320=2021,variables!$E$39,IF('respostes SINDIC'!$AS320=2022,variables!$F$39))),0)</f>
        <v>0</v>
      </c>
      <c r="AK320" s="14">
        <f>IF('respostes SINDIC'!AJ320=1,(IF('respostes SINDIC'!$AS320=2021,variables!$E$40,IF('respostes SINDIC'!$AS320=2022,variables!$F$40))),0)</f>
        <v>0</v>
      </c>
      <c r="AL320" s="8">
        <f>IF('respostes SINDIC'!AK320=0,(IF('respostes SINDIC'!$AS320=2021,variables!$E$41,IF('respostes SINDIC'!$AS320=2022,variables!$F$41))),0)</f>
        <v>20</v>
      </c>
      <c r="AM320" s="20">
        <f>IF('respostes SINDIC'!AL320=1,(IF('respostes SINDIC'!$AS320=2021,variables!$E$42,IF('respostes SINDIC'!$AS320=2022,variables!$F$42))),0)</f>
        <v>0</v>
      </c>
      <c r="AN320" s="11">
        <f>IF('respostes SINDIC'!AM320=1,(IF('respostes SINDIC'!$AS320=2021,variables!$E$43,IF('respostes SINDIC'!$AS320=2022,variables!$F$43))),0)</f>
        <v>0</v>
      </c>
      <c r="AO320" s="8">
        <f>IF('respostes SINDIC'!AN320=1,(IF('respostes SINDIC'!$AS320=2021,variables!$E$44,IF('respostes SINDIC'!$AS320=2022,variables!$F$44))),0)</f>
        <v>10</v>
      </c>
      <c r="AP320" s="8">
        <f>IF('respostes SINDIC'!AO320=1,(IF('respostes SINDIC'!$AS320=2021,variables!$E$45,IF('respostes SINDIC'!$AS320=2022,variables!$F$45))),0)</f>
        <v>20</v>
      </c>
      <c r="AQ320" s="20">
        <f>IF('respostes SINDIC'!AP320=1,(IF('respostes SINDIC'!$AS320=2021,variables!$E$46,IF('respostes SINDIC'!$AS320=2022,variables!$F$46))),0)</f>
        <v>0</v>
      </c>
      <c r="AT320">
        <v>2022</v>
      </c>
    </row>
    <row r="321" spans="1:46" x14ac:dyDescent="0.3">
      <c r="A321">
        <v>808850006</v>
      </c>
      <c r="B321" t="str">
        <f>VLOOKUP(A321,'ine i comarca'!$A$1:$H$367,6,0)</f>
        <v>Vallès Oriental</v>
      </c>
      <c r="C321" t="s">
        <v>124</v>
      </c>
      <c r="D321" t="s">
        <v>41</v>
      </c>
      <c r="E321" t="s">
        <v>42</v>
      </c>
      <c r="F321" t="s">
        <v>43</v>
      </c>
      <c r="G321" s="8">
        <f>IF('respostes SINDIC'!F321=1,(IF('respostes SINDIC'!$AS321=2021,variables!$E$10,IF('respostes SINDIC'!$AS321=2022,variables!$F$10))),0)</f>
        <v>7.5</v>
      </c>
      <c r="H321" s="8">
        <f>IF('respostes SINDIC'!G321=1,(IF('respostes SINDIC'!$AS321=2021,variables!$E$11,IF('respostes SINDIC'!$AS321=2022,variables!$F$11))),0)</f>
        <v>7.5</v>
      </c>
      <c r="I321" s="14">
        <f>IF('respostes SINDIC'!H321=1,(IF('respostes SINDIC'!$AS321=2021,variables!$E$12,IF('respostes SINDIC'!$AS321=2022,variables!$F$12))),0)</f>
        <v>25</v>
      </c>
      <c r="J321" s="11">
        <f>IF('respostes SINDIC'!I321=1,(IF('respostes SINDIC'!$AS321=2021,variables!$E$13,IF('respostes SINDIC'!$AS321=2022,variables!$F$13))),0)</f>
        <v>1</v>
      </c>
      <c r="K321" s="11">
        <f>IF('respostes SINDIC'!J321=1,(IF('respostes SINDIC'!$AS321=2021,variables!$E$14,IF('respostes SINDIC'!$AS321=2022,variables!$F$14))),0)</f>
        <v>0</v>
      </c>
      <c r="L321" s="11">
        <f>IF('respostes SINDIC'!K321=1,(IF('respostes SINDIC'!$AS321=2021,variables!$E$15,IF('respostes SINDIC'!$AS321=2022,variables!$F$15))),0)</f>
        <v>0</v>
      </c>
      <c r="M321" s="11">
        <f>IF('respostes SINDIC'!L321=1,(IF('respostes SINDIC'!$AS321=2021,variables!$E$16,IF('respostes SINDIC'!$AS321=2022,variables!$F$16))),0)</f>
        <v>0</v>
      </c>
      <c r="N321" s="11">
        <f>IF('respostes SINDIC'!M321=1,(IF('respostes SINDIC'!$AS321=2021,variables!$E$17,IF('respostes SINDIC'!$AS321=2022,variables!$F$17))),0)</f>
        <v>0</v>
      </c>
      <c r="O321" s="11">
        <f>IF('respostes SINDIC'!N321="Dintre de termini",(IF('respostes SINDIC'!$AS321=2021,variables!$E$18,IF('respostes SINDIC'!$AS321=2022,variables!$F$18))),0)</f>
        <v>0</v>
      </c>
      <c r="P321" s="16">
        <f>IF('respostes SINDIC'!O321="Null",0,(IF('respostes SINDIC'!$AS321=2021,variables!$E$20,IF('respostes SINDIC'!$AS321=2022,variables!$F$20))))</f>
        <v>25</v>
      </c>
      <c r="Q321" s="16">
        <f>IF('respostes SINDIC'!P321=1,(IF('respostes SINDIC'!$AS321=2021,variables!$E$20,IF('respostes SINDIC'!$AS321=2022,variables!$F$20))),0)</f>
        <v>25</v>
      </c>
      <c r="R321" s="16">
        <f>IF('respostes SINDIC'!Q321=1,(IF('respostes SINDIC'!$AS321=2021,variables!$E$21,IF('respostes SINDIC'!$AS321=2022,variables!$F$21))),0)</f>
        <v>0</v>
      </c>
      <c r="S321" s="16">
        <f>IF('respostes SINDIC'!R321=1,(IF('respostes SINDIC'!$AS321=2021,variables!$E$22,IF('respostes SINDIC'!$AS321=2022,variables!$F$22))),0)</f>
        <v>0</v>
      </c>
      <c r="T321" s="11">
        <f>IF('respostes SINDIC'!S321=1,(IF('respostes SINDIC'!$AS321=2021,variables!$E$23,IF('respostes SINDIC'!$AS321=2022,variables!$F$23))),0)</f>
        <v>10</v>
      </c>
      <c r="U321" s="14">
        <f>IF('respostes SINDIC'!T321=1,(IF('respostes SINDIC'!$AS321=2021,variables!$E$24,IF('respostes SINDIC'!$AS321=2022,variables!$F$24))),0)</f>
        <v>25</v>
      </c>
      <c r="V321" s="8">
        <f>IF('respostes SINDIC'!U321=1,(IF('respostes SINDIC'!$AS321=2021,variables!$E$25,IF('respostes SINDIC'!$AS321=2022,variables!$F$25))),0)</f>
        <v>20</v>
      </c>
      <c r="W321" s="8">
        <f>IF('respostes SINDIC'!V321=1,(IF('respostes SINDIC'!$AS321=2021,variables!$E$26,IF('respostes SINDIC'!$AS321=2022,variables!$F$26))),0)</f>
        <v>5</v>
      </c>
      <c r="X321" s="8">
        <f>IF('respostes SINDIC'!W321=1,(IF('respostes SINDIC'!$AS321=2021,variables!$E$27,IF('respostes SINDIC'!$AS321=2022,variables!$F$27))),0)</f>
        <v>10</v>
      </c>
      <c r="Y321" s="11">
        <f>IF('respostes SINDIC'!X321=1,(IF('respostes SINDIC'!$AS321=2021,variables!$E$28,IF('respostes SINDIC'!$AS321=2022,variables!$F$28))),0)</f>
        <v>0</v>
      </c>
      <c r="Z321" s="11">
        <f>IF('respostes SINDIC'!Y321=1,(IF('respostes SINDIC'!$AS321=2021,variables!$E$29,IF('respostes SINDIC'!$AS321=2022,variables!$F$29))),0)</f>
        <v>20</v>
      </c>
      <c r="AA321" s="18">
        <f>IF('respostes SINDIC'!Z321=1,(IF('respostes SINDIC'!$AS321=2021,variables!$E$30,IF('respostes SINDIC'!$AS321=2022,variables!$F$30))),0)</f>
        <v>0</v>
      </c>
      <c r="AB321" s="18">
        <f>IF('respostes SINDIC'!AA321=1,(IF('respostes SINDIC'!$AS321=2021,variables!$E$31,IF('respostes SINDIC'!$AS321=2022,variables!$F$31))),0)</f>
        <v>25</v>
      </c>
      <c r="AC321" s="18">
        <f>IF('respostes SINDIC'!AB321=1,(IF('respostes SINDIC'!$AS321=2021,variables!$E$32,IF('respostes SINDIC'!$AS321=2022,variables!$F$32))),0)</f>
        <v>25</v>
      </c>
      <c r="AD321" s="18">
        <f>IF('respostes SINDIC'!AC321=1,(IF('respostes SINDIC'!$AS321=2021,variables!$E$33,IF('respostes SINDIC'!$AS321=2022,variables!$F$33))),0)</f>
        <v>0</v>
      </c>
      <c r="AE321" s="20">
        <f>IF('respostes SINDIC'!AD321=1,(IF('respostes SINDIC'!$AS321=2021,variables!$E$34,IF('respostes SINDIC'!$AS321=2022,variables!$F$34))),0)</f>
        <v>0</v>
      </c>
      <c r="AF321" s="20">
        <f>IF('respostes SINDIC'!AE321=1,(IF('respostes SINDIC'!$AS321=2021,variables!$E$35,IF('respostes SINDIC'!$AS321=2022,variables!$F$35))),0)</f>
        <v>0</v>
      </c>
      <c r="AG321" s="20">
        <f>IF('respostes SINDIC'!AF321=1,(IF('respostes SINDIC'!$AS321=2021,variables!$E$36,IF('respostes SINDIC'!$AS321=2022,variables!$F$36))),0)</f>
        <v>0</v>
      </c>
      <c r="AH321" s="20">
        <f>IF('respostes SINDIC'!AG321=1,(IF('respostes SINDIC'!$AS321=2021,variables!$E$37,IF('respostes SINDIC'!$AS321=2022,variables!$F$37))),0)</f>
        <v>10</v>
      </c>
      <c r="AI321" s="14">
        <f>IF('respostes SINDIC'!AH321=1,(IF('respostes SINDIC'!$AS321=2021,variables!$E$38,IF('respostes SINDIC'!$AS321=2022,variables!$F$38))),0)</f>
        <v>25</v>
      </c>
      <c r="AJ321" s="20">
        <f>IF('respostes SINDIC'!AI321=1,(IF('respostes SINDIC'!$AS321=2021,variables!$E$39,IF('respostes SINDIC'!$AS321=2022,variables!$F$39))),0)</f>
        <v>20</v>
      </c>
      <c r="AK321" s="14">
        <f>IF('respostes SINDIC'!AJ321=1,(IF('respostes SINDIC'!$AS321=2021,variables!$E$40,IF('respostes SINDIC'!$AS321=2022,variables!$F$40))),0)</f>
        <v>25</v>
      </c>
      <c r="AL321" s="8">
        <f>IF('respostes SINDIC'!AK321=0,(IF('respostes SINDIC'!$AS321=2021,variables!$E$41,IF('respostes SINDIC'!$AS321=2022,variables!$F$41))),0)</f>
        <v>20</v>
      </c>
      <c r="AM321" s="20">
        <f>IF('respostes SINDIC'!AL321=1,(IF('respostes SINDIC'!$AS321=2021,variables!$E$42,IF('respostes SINDIC'!$AS321=2022,variables!$F$42))),0)</f>
        <v>10</v>
      </c>
      <c r="AN321" s="11">
        <f>IF('respostes SINDIC'!AM321=1,(IF('respostes SINDIC'!$AS321=2021,variables!$E$43,IF('respostes SINDIC'!$AS321=2022,variables!$F$43))),0)</f>
        <v>50</v>
      </c>
      <c r="AO321" s="8">
        <f>IF('respostes SINDIC'!AN321=1,(IF('respostes SINDIC'!$AS321=2021,variables!$E$44,IF('respostes SINDIC'!$AS321=2022,variables!$F$44))),0)</f>
        <v>10</v>
      </c>
      <c r="AP321" s="8">
        <f>IF('respostes SINDIC'!AO321=1,(IF('respostes SINDIC'!$AS321=2021,variables!$E$45,IF('respostes SINDIC'!$AS321=2022,variables!$F$45))),0)</f>
        <v>20</v>
      </c>
      <c r="AQ321" s="20">
        <f>IF('respostes SINDIC'!AP321=1,(IF('respostes SINDIC'!$AS321=2021,variables!$E$46,IF('respostes SINDIC'!$AS321=2022,variables!$F$46))),0)</f>
        <v>0</v>
      </c>
      <c r="AT321">
        <v>2022</v>
      </c>
    </row>
    <row r="322" spans="1:46" x14ac:dyDescent="0.3">
      <c r="A322">
        <v>808980001</v>
      </c>
      <c r="B322" t="str">
        <f>VLOOKUP(A322,'ine i comarca'!$A$1:$H$367,6,0)</f>
        <v>Baix Llobregat</v>
      </c>
      <c r="C322" t="s">
        <v>125</v>
      </c>
      <c r="D322" t="s">
        <v>41</v>
      </c>
      <c r="E322" t="s">
        <v>42</v>
      </c>
      <c r="F322" t="s">
        <v>68</v>
      </c>
      <c r="G322" s="8">
        <f>IF('respostes SINDIC'!F322=1,(IF('respostes SINDIC'!$AS322=2021,variables!$E$10,IF('respostes SINDIC'!$AS322=2022,variables!$F$10))),0)</f>
        <v>7.5</v>
      </c>
      <c r="H322" s="8">
        <f>IF('respostes SINDIC'!G322=1,(IF('respostes SINDIC'!$AS322=2021,variables!$E$11,IF('respostes SINDIC'!$AS322=2022,variables!$F$11))),0)</f>
        <v>7.5</v>
      </c>
      <c r="I322" s="14">
        <f>IF('respostes SINDIC'!H322=1,(IF('respostes SINDIC'!$AS322=2021,variables!$E$12,IF('respostes SINDIC'!$AS322=2022,variables!$F$12))),0)</f>
        <v>0</v>
      </c>
      <c r="J322" s="11">
        <f>IF('respostes SINDIC'!I322=1,(IF('respostes SINDIC'!$AS322=2021,variables!$E$13,IF('respostes SINDIC'!$AS322=2022,variables!$F$13))),0)</f>
        <v>1</v>
      </c>
      <c r="K322" s="11">
        <f>IF('respostes SINDIC'!J322=1,(IF('respostes SINDIC'!$AS322=2021,variables!$E$14,IF('respostes SINDIC'!$AS322=2022,variables!$F$14))),0)</f>
        <v>0</v>
      </c>
      <c r="L322" s="11">
        <f>IF('respostes SINDIC'!K322=1,(IF('respostes SINDIC'!$AS322=2021,variables!$E$15,IF('respostes SINDIC'!$AS322=2022,variables!$F$15))),0)</f>
        <v>2</v>
      </c>
      <c r="M322" s="11">
        <f>IF('respostes SINDIC'!L322=1,(IF('respostes SINDIC'!$AS322=2021,variables!$E$16,IF('respostes SINDIC'!$AS322=2022,variables!$F$16))),0)</f>
        <v>2</v>
      </c>
      <c r="N322" s="11">
        <f>IF('respostes SINDIC'!M322=1,(IF('respostes SINDIC'!$AS322=2021,variables!$E$17,IF('respostes SINDIC'!$AS322=2022,variables!$F$17))),0)</f>
        <v>0</v>
      </c>
      <c r="O322" s="11">
        <f>IF('respostes SINDIC'!N322="Dintre de termini",(IF('respostes SINDIC'!$AS322=2021,variables!$E$18,IF('respostes SINDIC'!$AS322=2022,variables!$F$18))),0)</f>
        <v>10</v>
      </c>
      <c r="P322" s="16">
        <f>IF('respostes SINDIC'!O322="Null",0,(IF('respostes SINDIC'!$AS322=2021,variables!$E$20,IF('respostes SINDIC'!$AS322=2022,variables!$F$20))))</f>
        <v>25</v>
      </c>
      <c r="Q322" s="16">
        <f>IF('respostes SINDIC'!P322=1,(IF('respostes SINDIC'!$AS322=2021,variables!$E$20,IF('respostes SINDIC'!$AS322=2022,variables!$F$20))),0)</f>
        <v>25</v>
      </c>
      <c r="R322" s="16">
        <f>IF('respostes SINDIC'!Q322=1,(IF('respostes SINDIC'!$AS322=2021,variables!$E$21,IF('respostes SINDIC'!$AS322=2022,variables!$F$21))),0)</f>
        <v>25</v>
      </c>
      <c r="S322" s="16">
        <f>IF('respostes SINDIC'!R322=1,(IF('respostes SINDIC'!$AS322=2021,variables!$E$22,IF('respostes SINDIC'!$AS322=2022,variables!$F$22))),0)</f>
        <v>25</v>
      </c>
      <c r="T322" s="11">
        <f>IF('respostes SINDIC'!S322=1,(IF('respostes SINDIC'!$AS322=2021,variables!$E$23,IF('respostes SINDIC'!$AS322=2022,variables!$F$23))),0)</f>
        <v>10</v>
      </c>
      <c r="U322" s="14">
        <f>IF('respostes SINDIC'!T322=1,(IF('respostes SINDIC'!$AS322=2021,variables!$E$24,IF('respostes SINDIC'!$AS322=2022,variables!$F$24))),0)</f>
        <v>25</v>
      </c>
      <c r="V322" s="8">
        <f>IF('respostes SINDIC'!U322=1,(IF('respostes SINDIC'!$AS322=2021,variables!$E$25,IF('respostes SINDIC'!$AS322=2022,variables!$F$25))),0)</f>
        <v>20</v>
      </c>
      <c r="W322" s="8">
        <f>IF('respostes SINDIC'!V322=1,(IF('respostes SINDIC'!$AS322=2021,variables!$E$26,IF('respostes SINDIC'!$AS322=2022,variables!$F$26))),0)</f>
        <v>5</v>
      </c>
      <c r="X322" s="8">
        <f>IF('respostes SINDIC'!W322=1,(IF('respostes SINDIC'!$AS322=2021,variables!$E$27,IF('respostes SINDIC'!$AS322=2022,variables!$F$27))),0)</f>
        <v>10</v>
      </c>
      <c r="Y322" s="11">
        <f>IF('respostes SINDIC'!X322=1,(IF('respostes SINDIC'!$AS322=2021,variables!$E$28,IF('respostes SINDIC'!$AS322=2022,variables!$F$28))),0)</f>
        <v>0</v>
      </c>
      <c r="Z322" s="11">
        <f>IF('respostes SINDIC'!Y322=1,(IF('respostes SINDIC'!$AS322=2021,variables!$E$29,IF('respostes SINDIC'!$AS322=2022,variables!$F$29))),0)</f>
        <v>20</v>
      </c>
      <c r="AA322" s="18">
        <f>IF('respostes SINDIC'!Z322=1,(IF('respostes SINDIC'!$AS322=2021,variables!$E$30,IF('respostes SINDIC'!$AS322=2022,variables!$F$30))),0)</f>
        <v>0</v>
      </c>
      <c r="AB322" s="18">
        <f>IF('respostes SINDIC'!AA322=1,(IF('respostes SINDIC'!$AS322=2021,variables!$E$31,IF('respostes SINDIC'!$AS322=2022,variables!$F$31))),0)</f>
        <v>0</v>
      </c>
      <c r="AC322" s="18">
        <f>IF('respostes SINDIC'!AB322=1,(IF('respostes SINDIC'!$AS322=2021,variables!$E$32,IF('respostes SINDIC'!$AS322=2022,variables!$F$32))),0)</f>
        <v>0</v>
      </c>
      <c r="AD322" s="18">
        <f>IF('respostes SINDIC'!AC322=1,(IF('respostes SINDIC'!$AS322=2021,variables!$E$33,IF('respostes SINDIC'!$AS322=2022,variables!$F$33))),0)</f>
        <v>0</v>
      </c>
      <c r="AE322" s="20">
        <f>IF('respostes SINDIC'!AD322=1,(IF('respostes SINDIC'!$AS322=2021,variables!$E$34,IF('respostes SINDIC'!$AS322=2022,variables!$F$34))),0)</f>
        <v>0</v>
      </c>
      <c r="AF322" s="20">
        <f>IF('respostes SINDIC'!AE322=1,(IF('respostes SINDIC'!$AS322=2021,variables!$E$35,IF('respostes SINDIC'!$AS322=2022,variables!$F$35))),0)</f>
        <v>0</v>
      </c>
      <c r="AG322" s="20">
        <f>IF('respostes SINDIC'!AF322=1,(IF('respostes SINDIC'!$AS322=2021,variables!$E$36,IF('respostes SINDIC'!$AS322=2022,variables!$F$36))),0)</f>
        <v>0</v>
      </c>
      <c r="AH322" s="20">
        <f>IF('respostes SINDIC'!AG322=1,(IF('respostes SINDIC'!$AS322=2021,variables!$E$37,IF('respostes SINDIC'!$AS322=2022,variables!$F$37))),0)</f>
        <v>10</v>
      </c>
      <c r="AI322" s="14">
        <f>IF('respostes SINDIC'!AH322=1,(IF('respostes SINDIC'!$AS322=2021,variables!$E$38,IF('respostes SINDIC'!$AS322=2022,variables!$F$38))),0)</f>
        <v>0</v>
      </c>
      <c r="AJ322" s="20">
        <f>IF('respostes SINDIC'!AI322=1,(IF('respostes SINDIC'!$AS322=2021,variables!$E$39,IF('respostes SINDIC'!$AS322=2022,variables!$F$39))),0)</f>
        <v>0</v>
      </c>
      <c r="AK322" s="14">
        <f>IF('respostes SINDIC'!AJ322=1,(IF('respostes SINDIC'!$AS322=2021,variables!$E$40,IF('respostes SINDIC'!$AS322=2022,variables!$F$40))),0)</f>
        <v>25</v>
      </c>
      <c r="AL322" s="8">
        <f>IF('respostes SINDIC'!AK322=0,(IF('respostes SINDIC'!$AS322=2021,variables!$E$41,IF('respostes SINDIC'!$AS322=2022,variables!$F$41))),0)</f>
        <v>20</v>
      </c>
      <c r="AM322" s="20">
        <f>IF('respostes SINDIC'!AL322=1,(IF('respostes SINDIC'!$AS322=2021,variables!$E$42,IF('respostes SINDIC'!$AS322=2022,variables!$F$42))),0)</f>
        <v>10</v>
      </c>
      <c r="AN322" s="11">
        <f>IF('respostes SINDIC'!AM322=1,(IF('respostes SINDIC'!$AS322=2021,variables!$E$43,IF('respostes SINDIC'!$AS322=2022,variables!$F$43))),0)</f>
        <v>50</v>
      </c>
      <c r="AO322" s="8">
        <f>IF('respostes SINDIC'!AN322=1,(IF('respostes SINDIC'!$AS322=2021,variables!$E$44,IF('respostes SINDIC'!$AS322=2022,variables!$F$44))),0)</f>
        <v>10</v>
      </c>
      <c r="AP322" s="8">
        <f>IF('respostes SINDIC'!AO322=1,(IF('respostes SINDIC'!$AS322=2021,variables!$E$45,IF('respostes SINDIC'!$AS322=2022,variables!$F$45))),0)</f>
        <v>20</v>
      </c>
      <c r="AQ322" s="20">
        <f>IF('respostes SINDIC'!AP322=1,(IF('respostes SINDIC'!$AS322=2021,variables!$E$46,IF('respostes SINDIC'!$AS322=2022,variables!$F$46))),0)</f>
        <v>0</v>
      </c>
      <c r="AT322">
        <v>2022</v>
      </c>
    </row>
    <row r="323" spans="1:46" x14ac:dyDescent="0.3">
      <c r="A323">
        <v>809190004</v>
      </c>
      <c r="B323" t="str">
        <f>VLOOKUP(A323,'ine i comarca'!$A$1:$H$367,6,0)</f>
        <v>Alt Penedès</v>
      </c>
      <c r="C323" t="s">
        <v>126</v>
      </c>
      <c r="D323" t="s">
        <v>41</v>
      </c>
      <c r="E323" t="s">
        <v>42</v>
      </c>
      <c r="F323" t="s">
        <v>43</v>
      </c>
      <c r="G323" s="8">
        <f>IF('respostes SINDIC'!F323=1,(IF('respostes SINDIC'!$AS323=2021,variables!$E$10,IF('respostes SINDIC'!$AS323=2022,variables!$F$10))),0)</f>
        <v>7.5</v>
      </c>
      <c r="H323" s="8">
        <f>IF('respostes SINDIC'!G323=1,(IF('respostes SINDIC'!$AS323=2021,variables!$E$11,IF('respostes SINDIC'!$AS323=2022,variables!$F$11))),0)</f>
        <v>7.5</v>
      </c>
      <c r="I323" s="14">
        <f>IF('respostes SINDIC'!H323=1,(IF('respostes SINDIC'!$AS323=2021,variables!$E$12,IF('respostes SINDIC'!$AS323=2022,variables!$F$12))),0)</f>
        <v>25</v>
      </c>
      <c r="J323" s="11">
        <f>IF('respostes SINDIC'!I323=1,(IF('respostes SINDIC'!$AS323=2021,variables!$E$13,IF('respostes SINDIC'!$AS323=2022,variables!$F$13))),0)</f>
        <v>1</v>
      </c>
      <c r="K323" s="11">
        <f>IF('respostes SINDIC'!J323=1,(IF('respostes SINDIC'!$AS323=2021,variables!$E$14,IF('respostes SINDIC'!$AS323=2022,variables!$F$14))),0)</f>
        <v>0</v>
      </c>
      <c r="L323" s="11">
        <f>IF('respostes SINDIC'!K323=1,(IF('respostes SINDIC'!$AS323=2021,variables!$E$15,IF('respostes SINDIC'!$AS323=2022,variables!$F$15))),0)</f>
        <v>0</v>
      </c>
      <c r="M323" s="11">
        <f>IF('respostes SINDIC'!L323=1,(IF('respostes SINDIC'!$AS323=2021,variables!$E$16,IF('respostes SINDIC'!$AS323=2022,variables!$F$16))),0)</f>
        <v>0</v>
      </c>
      <c r="N323" s="11">
        <f>IF('respostes SINDIC'!M323=1,(IF('respostes SINDIC'!$AS323=2021,variables!$E$17,IF('respostes SINDIC'!$AS323=2022,variables!$F$17))),0)</f>
        <v>0</v>
      </c>
      <c r="O323" s="11">
        <f>IF('respostes SINDIC'!N323="Dintre de termini",(IF('respostes SINDIC'!$AS323=2021,variables!$E$18,IF('respostes SINDIC'!$AS323=2022,variables!$F$18))),0)</f>
        <v>10</v>
      </c>
      <c r="P323" s="16">
        <f>IF('respostes SINDIC'!O323="Null",0,(IF('respostes SINDIC'!$AS323=2021,variables!$E$20,IF('respostes SINDIC'!$AS323=2022,variables!$F$20))))</f>
        <v>25</v>
      </c>
      <c r="Q323" s="16">
        <f>IF('respostes SINDIC'!P323=1,(IF('respostes SINDIC'!$AS323=2021,variables!$E$20,IF('respostes SINDIC'!$AS323=2022,variables!$F$20))),0)</f>
        <v>25</v>
      </c>
      <c r="R323" s="16">
        <f>IF('respostes SINDIC'!Q323=1,(IF('respostes SINDIC'!$AS323=2021,variables!$E$21,IF('respostes SINDIC'!$AS323=2022,variables!$F$21))),0)</f>
        <v>0</v>
      </c>
      <c r="S323" s="16">
        <f>IF('respostes SINDIC'!R323=1,(IF('respostes SINDIC'!$AS323=2021,variables!$E$22,IF('respostes SINDIC'!$AS323=2022,variables!$F$22))),0)</f>
        <v>0</v>
      </c>
      <c r="T323" s="11">
        <f>IF('respostes SINDIC'!S323=1,(IF('respostes SINDIC'!$AS323=2021,variables!$E$23,IF('respostes SINDIC'!$AS323=2022,variables!$F$23))),0)</f>
        <v>10</v>
      </c>
      <c r="U323" s="14">
        <f>IF('respostes SINDIC'!T323=1,(IF('respostes SINDIC'!$AS323=2021,variables!$E$24,IF('respostes SINDIC'!$AS323=2022,variables!$F$24))),0)</f>
        <v>25</v>
      </c>
      <c r="V323" s="8">
        <f>IF('respostes SINDIC'!U323=1,(IF('respostes SINDIC'!$AS323=2021,variables!$E$25,IF('respostes SINDIC'!$AS323=2022,variables!$F$25))),0)</f>
        <v>20</v>
      </c>
      <c r="W323" s="8">
        <f>IF('respostes SINDIC'!V323=1,(IF('respostes SINDIC'!$AS323=2021,variables!$E$26,IF('respostes SINDIC'!$AS323=2022,variables!$F$26))),0)</f>
        <v>5</v>
      </c>
      <c r="X323" s="8">
        <f>IF('respostes SINDIC'!W323=1,(IF('respostes SINDIC'!$AS323=2021,variables!$E$27,IF('respostes SINDIC'!$AS323=2022,variables!$F$27))),0)</f>
        <v>10</v>
      </c>
      <c r="Y323" s="11">
        <f>IF('respostes SINDIC'!X323=1,(IF('respostes SINDIC'!$AS323=2021,variables!$E$28,IF('respostes SINDIC'!$AS323=2022,variables!$F$28))),0)</f>
        <v>0</v>
      </c>
      <c r="Z323" s="11">
        <f>IF('respostes SINDIC'!Y323=1,(IF('respostes SINDIC'!$AS323=2021,variables!$E$29,IF('respostes SINDIC'!$AS323=2022,variables!$F$29))),0)</f>
        <v>20</v>
      </c>
      <c r="AA323" s="18">
        <f>IF('respostes SINDIC'!Z323=1,(IF('respostes SINDIC'!$AS323=2021,variables!$E$30,IF('respostes SINDIC'!$AS323=2022,variables!$F$30))),0)</f>
        <v>0</v>
      </c>
      <c r="AB323" s="18">
        <f>IF('respostes SINDIC'!AA323=1,(IF('respostes SINDIC'!$AS323=2021,variables!$E$31,IF('respostes SINDIC'!$AS323=2022,variables!$F$31))),0)</f>
        <v>25</v>
      </c>
      <c r="AC323" s="18">
        <f>IF('respostes SINDIC'!AB323=1,(IF('respostes SINDIC'!$AS323=2021,variables!$E$32,IF('respostes SINDIC'!$AS323=2022,variables!$F$32))),0)</f>
        <v>25</v>
      </c>
      <c r="AD323" s="18">
        <f>IF('respostes SINDIC'!AC323=1,(IF('respostes SINDIC'!$AS323=2021,variables!$E$33,IF('respostes SINDIC'!$AS323=2022,variables!$F$33))),0)</f>
        <v>0</v>
      </c>
      <c r="AE323" s="20">
        <f>IF('respostes SINDIC'!AD323=1,(IF('respostes SINDIC'!$AS323=2021,variables!$E$34,IF('respostes SINDIC'!$AS323=2022,variables!$F$34))),0)</f>
        <v>0</v>
      </c>
      <c r="AF323" s="20">
        <f>IF('respostes SINDIC'!AE323=1,(IF('respostes SINDIC'!$AS323=2021,variables!$E$35,IF('respostes SINDIC'!$AS323=2022,variables!$F$35))),0)</f>
        <v>0</v>
      </c>
      <c r="AG323" s="20">
        <f>IF('respostes SINDIC'!AF323=1,(IF('respostes SINDIC'!$AS323=2021,variables!$E$36,IF('respostes SINDIC'!$AS323=2022,variables!$F$36))),0)</f>
        <v>0</v>
      </c>
      <c r="AH323" s="20">
        <f>IF('respostes SINDIC'!AG323=1,(IF('respostes SINDIC'!$AS323=2021,variables!$E$37,IF('respostes SINDIC'!$AS323=2022,variables!$F$37))),0)</f>
        <v>0</v>
      </c>
      <c r="AI323" s="14">
        <f>IF('respostes SINDIC'!AH323=1,(IF('respostes SINDIC'!$AS323=2021,variables!$E$38,IF('respostes SINDIC'!$AS323=2022,variables!$F$38))),0)</f>
        <v>25</v>
      </c>
      <c r="AJ323" s="20">
        <f>IF('respostes SINDIC'!AI323=1,(IF('respostes SINDIC'!$AS323=2021,variables!$E$39,IF('respostes SINDIC'!$AS323=2022,variables!$F$39))),0)</f>
        <v>20</v>
      </c>
      <c r="AK323" s="14">
        <f>IF('respostes SINDIC'!AJ323=1,(IF('respostes SINDIC'!$AS323=2021,variables!$E$40,IF('respostes SINDIC'!$AS323=2022,variables!$F$40))),0)</f>
        <v>25</v>
      </c>
      <c r="AL323" s="8">
        <f>IF('respostes SINDIC'!AK323=0,(IF('respostes SINDIC'!$AS323=2021,variables!$E$41,IF('respostes SINDIC'!$AS323=2022,variables!$F$41))),0)</f>
        <v>20</v>
      </c>
      <c r="AM323" s="20">
        <f>IF('respostes SINDIC'!AL323=1,(IF('respostes SINDIC'!$AS323=2021,variables!$E$42,IF('respostes SINDIC'!$AS323=2022,variables!$F$42))),0)</f>
        <v>10</v>
      </c>
      <c r="AN323" s="11">
        <f>IF('respostes SINDIC'!AM323=1,(IF('respostes SINDIC'!$AS323=2021,variables!$E$43,IF('respostes SINDIC'!$AS323=2022,variables!$F$43))),0)</f>
        <v>50</v>
      </c>
      <c r="AO323" s="8">
        <f>IF('respostes SINDIC'!AN323=1,(IF('respostes SINDIC'!$AS323=2021,variables!$E$44,IF('respostes SINDIC'!$AS323=2022,variables!$F$44))),0)</f>
        <v>10</v>
      </c>
      <c r="AP323" s="8">
        <f>IF('respostes SINDIC'!AO323=1,(IF('respostes SINDIC'!$AS323=2021,variables!$E$45,IF('respostes SINDIC'!$AS323=2022,variables!$F$45))),0)</f>
        <v>20</v>
      </c>
      <c r="AQ323" s="20">
        <f>IF('respostes SINDIC'!AP323=1,(IF('respostes SINDIC'!$AS323=2021,variables!$E$46,IF('respostes SINDIC'!$AS323=2022,variables!$F$46))),0)</f>
        <v>0</v>
      </c>
      <c r="AT323">
        <v>2022</v>
      </c>
    </row>
    <row r="324" spans="1:46" x14ac:dyDescent="0.3">
      <c r="A324">
        <v>809240003</v>
      </c>
      <c r="B324" t="str">
        <f>VLOOKUP(A324,'ine i comarca'!$A$1:$H$367,6,0)</f>
        <v>Berguedà</v>
      </c>
      <c r="C324" t="s">
        <v>127</v>
      </c>
      <c r="D324" t="s">
        <v>41</v>
      </c>
      <c r="E324" t="s">
        <v>42</v>
      </c>
      <c r="F324" t="s">
        <v>48</v>
      </c>
      <c r="G324" s="8">
        <f>IF('respostes SINDIC'!F324=1,(IF('respostes SINDIC'!$AS324=2021,variables!$E$10,IF('respostes SINDIC'!$AS324=2022,variables!$F$10))),0)</f>
        <v>7.5</v>
      </c>
      <c r="H324" s="8">
        <f>IF('respostes SINDIC'!G324=1,(IF('respostes SINDIC'!$AS324=2021,variables!$E$11,IF('respostes SINDIC'!$AS324=2022,variables!$F$11))),0)</f>
        <v>7.5</v>
      </c>
      <c r="I324" s="14">
        <f>IF('respostes SINDIC'!H324=1,(IF('respostes SINDIC'!$AS324=2021,variables!$E$12,IF('respostes SINDIC'!$AS324=2022,variables!$F$12))),0)</f>
        <v>25</v>
      </c>
      <c r="J324" s="11">
        <f>IF('respostes SINDIC'!I324=1,(IF('respostes SINDIC'!$AS324=2021,variables!$E$13,IF('respostes SINDIC'!$AS324=2022,variables!$F$13))),0)</f>
        <v>1</v>
      </c>
      <c r="K324" s="11">
        <f>IF('respostes SINDIC'!J324=1,(IF('respostes SINDIC'!$AS324=2021,variables!$E$14,IF('respostes SINDIC'!$AS324=2022,variables!$F$14))),0)</f>
        <v>0</v>
      </c>
      <c r="L324" s="11">
        <f>IF('respostes SINDIC'!K324=1,(IF('respostes SINDIC'!$AS324=2021,variables!$E$15,IF('respostes SINDIC'!$AS324=2022,variables!$F$15))),0)</f>
        <v>0</v>
      </c>
      <c r="M324" s="11">
        <f>IF('respostes SINDIC'!L324=1,(IF('respostes SINDIC'!$AS324=2021,variables!$E$16,IF('respostes SINDIC'!$AS324=2022,variables!$F$16))),0)</f>
        <v>0</v>
      </c>
      <c r="N324" s="11">
        <f>IF('respostes SINDIC'!M324=1,(IF('respostes SINDIC'!$AS324=2021,variables!$E$17,IF('respostes SINDIC'!$AS324=2022,variables!$F$17))),0)</f>
        <v>0</v>
      </c>
      <c r="O324" s="11">
        <f>IF('respostes SINDIC'!N324="Dintre de termini",(IF('respostes SINDIC'!$AS324=2021,variables!$E$18,IF('respostes SINDIC'!$AS324=2022,variables!$F$18))),0)</f>
        <v>0</v>
      </c>
      <c r="P324" s="16">
        <f>IF('respostes SINDIC'!O324="Null",0,(IF('respostes SINDIC'!$AS324=2021,variables!$E$20,IF('respostes SINDIC'!$AS324=2022,variables!$F$20))))</f>
        <v>0</v>
      </c>
      <c r="Q324" s="16">
        <f>IF('respostes SINDIC'!P324=1,(IF('respostes SINDIC'!$AS324=2021,variables!$E$20,IF('respostes SINDIC'!$AS324=2022,variables!$F$20))),0)</f>
        <v>0</v>
      </c>
      <c r="R324" s="16">
        <f>IF('respostes SINDIC'!Q324=1,(IF('respostes SINDIC'!$AS324=2021,variables!$E$21,IF('respostes SINDIC'!$AS324=2022,variables!$F$21))),0)</f>
        <v>0</v>
      </c>
      <c r="S324" s="16">
        <f>IF('respostes SINDIC'!R324=1,(IF('respostes SINDIC'!$AS324=2021,variables!$E$22,IF('respostes SINDIC'!$AS324=2022,variables!$F$22))),0)</f>
        <v>0</v>
      </c>
      <c r="T324" s="11">
        <f>IF('respostes SINDIC'!S324=1,(IF('respostes SINDIC'!$AS324=2021,variables!$E$23,IF('respostes SINDIC'!$AS324=2022,variables!$F$23))),0)</f>
        <v>0</v>
      </c>
      <c r="U324" s="14">
        <f>IF('respostes SINDIC'!T324=1,(IF('respostes SINDIC'!$AS324=2021,variables!$E$24,IF('respostes SINDIC'!$AS324=2022,variables!$F$24))),0)</f>
        <v>0</v>
      </c>
      <c r="V324" s="8">
        <f>IF('respostes SINDIC'!U324=1,(IF('respostes SINDIC'!$AS324=2021,variables!$E$25,IF('respostes SINDIC'!$AS324=2022,variables!$F$25))),0)</f>
        <v>20</v>
      </c>
      <c r="W324" s="8">
        <f>IF('respostes SINDIC'!V324=1,(IF('respostes SINDIC'!$AS324=2021,variables!$E$26,IF('respostes SINDIC'!$AS324=2022,variables!$F$26))),0)</f>
        <v>5</v>
      </c>
      <c r="X324" s="8">
        <f>IF('respostes SINDIC'!W324=1,(IF('respostes SINDIC'!$AS324=2021,variables!$E$27,IF('respostes SINDIC'!$AS324=2022,variables!$F$27))),0)</f>
        <v>10</v>
      </c>
      <c r="Y324" s="11">
        <f>IF('respostes SINDIC'!X324=1,(IF('respostes SINDIC'!$AS324=2021,variables!$E$28,IF('respostes SINDIC'!$AS324=2022,variables!$F$28))),0)</f>
        <v>0</v>
      </c>
      <c r="Z324" s="11">
        <f>IF('respostes SINDIC'!Y324=1,(IF('respostes SINDIC'!$AS324=2021,variables!$E$29,IF('respostes SINDIC'!$AS324=2022,variables!$F$29))),0)</f>
        <v>0</v>
      </c>
      <c r="AA324" s="18">
        <f>IF('respostes SINDIC'!Z324=1,(IF('respostes SINDIC'!$AS324=2021,variables!$E$30,IF('respostes SINDIC'!$AS324=2022,variables!$F$30))),0)</f>
        <v>0</v>
      </c>
      <c r="AB324" s="18">
        <f>IF('respostes SINDIC'!AA324=1,(IF('respostes SINDIC'!$AS324=2021,variables!$E$31,IF('respostes SINDIC'!$AS324=2022,variables!$F$31))),0)</f>
        <v>0</v>
      </c>
      <c r="AC324" s="18">
        <f>IF('respostes SINDIC'!AB324=1,(IF('respostes SINDIC'!$AS324=2021,variables!$E$32,IF('respostes SINDIC'!$AS324=2022,variables!$F$32))),0)</f>
        <v>0</v>
      </c>
      <c r="AD324" s="18">
        <f>IF('respostes SINDIC'!AC324=1,(IF('respostes SINDIC'!$AS324=2021,variables!$E$33,IF('respostes SINDIC'!$AS324=2022,variables!$F$33))),0)</f>
        <v>0</v>
      </c>
      <c r="AE324" s="20">
        <f>IF('respostes SINDIC'!AD324=1,(IF('respostes SINDIC'!$AS324=2021,variables!$E$34,IF('respostes SINDIC'!$AS324=2022,variables!$F$34))),0)</f>
        <v>0</v>
      </c>
      <c r="AF324" s="20">
        <f>IF('respostes SINDIC'!AE324=1,(IF('respostes SINDIC'!$AS324=2021,variables!$E$35,IF('respostes SINDIC'!$AS324=2022,variables!$F$35))),0)</f>
        <v>0</v>
      </c>
      <c r="AG324" s="20">
        <f>IF('respostes SINDIC'!AF324=1,(IF('respostes SINDIC'!$AS324=2021,variables!$E$36,IF('respostes SINDIC'!$AS324=2022,variables!$F$36))),0)</f>
        <v>0</v>
      </c>
      <c r="AH324" s="20">
        <f>IF('respostes SINDIC'!AG324=1,(IF('respostes SINDIC'!$AS324=2021,variables!$E$37,IF('respostes SINDIC'!$AS324=2022,variables!$F$37))),0)</f>
        <v>10</v>
      </c>
      <c r="AI324" s="14">
        <f>IF('respostes SINDIC'!AH324=1,(IF('respostes SINDIC'!$AS324=2021,variables!$E$38,IF('respostes SINDIC'!$AS324=2022,variables!$F$38))),0)</f>
        <v>25</v>
      </c>
      <c r="AJ324" s="20">
        <f>IF('respostes SINDIC'!AI324=1,(IF('respostes SINDIC'!$AS324=2021,variables!$E$39,IF('respostes SINDIC'!$AS324=2022,variables!$F$39))),0)</f>
        <v>20</v>
      </c>
      <c r="AK324" s="14">
        <f>IF('respostes SINDIC'!AJ324=1,(IF('respostes SINDIC'!$AS324=2021,variables!$E$40,IF('respostes SINDIC'!$AS324=2022,variables!$F$40))),0)</f>
        <v>0</v>
      </c>
      <c r="AL324" s="8">
        <f>IF('respostes SINDIC'!AK324=0,(IF('respostes SINDIC'!$AS324=2021,variables!$E$41,IF('respostes SINDIC'!$AS324=2022,variables!$F$41))),0)</f>
        <v>20</v>
      </c>
      <c r="AM324" s="20">
        <f>IF('respostes SINDIC'!AL324=1,(IF('respostes SINDIC'!$AS324=2021,variables!$E$42,IF('respostes SINDIC'!$AS324=2022,variables!$F$42))),0)</f>
        <v>0</v>
      </c>
      <c r="AN324" s="11">
        <f>IF('respostes SINDIC'!AM324=1,(IF('respostes SINDIC'!$AS324=2021,variables!$E$43,IF('respostes SINDIC'!$AS324=2022,variables!$F$43))),0)</f>
        <v>0</v>
      </c>
      <c r="AO324" s="8">
        <f>IF('respostes SINDIC'!AN324=1,(IF('respostes SINDIC'!$AS324=2021,variables!$E$44,IF('respostes SINDIC'!$AS324=2022,variables!$F$44))),0)</f>
        <v>0</v>
      </c>
      <c r="AP324" s="8">
        <f>IF('respostes SINDIC'!AO324=1,(IF('respostes SINDIC'!$AS324=2021,variables!$E$45,IF('respostes SINDIC'!$AS324=2022,variables!$F$45))),0)</f>
        <v>0</v>
      </c>
      <c r="AQ324" s="20">
        <f>IF('respostes SINDIC'!AP324=1,(IF('respostes SINDIC'!$AS324=2021,variables!$E$46,IF('respostes SINDIC'!$AS324=2022,variables!$F$46))),0)</f>
        <v>0</v>
      </c>
      <c r="AT324">
        <v>2022</v>
      </c>
    </row>
    <row r="325" spans="1:46" x14ac:dyDescent="0.3">
      <c r="A325">
        <v>809450006</v>
      </c>
      <c r="B325" t="str">
        <f>VLOOKUP(A325,'ine i comarca'!$A$1:$H$367,6,0)</f>
        <v>Alt Penedès</v>
      </c>
      <c r="C325" t="s">
        <v>128</v>
      </c>
      <c r="D325" t="s">
        <v>41</v>
      </c>
      <c r="E325" t="s">
        <v>42</v>
      </c>
      <c r="F325" t="s">
        <v>48</v>
      </c>
      <c r="G325" s="8">
        <f>IF('respostes SINDIC'!F325=1,(IF('respostes SINDIC'!$AS325=2021,variables!$E$10,IF('respostes SINDIC'!$AS325=2022,variables!$F$10))),0)</f>
        <v>7.5</v>
      </c>
      <c r="H325" s="8">
        <f>IF('respostes SINDIC'!G325=1,(IF('respostes SINDIC'!$AS325=2021,variables!$E$11,IF('respostes SINDIC'!$AS325=2022,variables!$F$11))),0)</f>
        <v>7.5</v>
      </c>
      <c r="I325" s="14">
        <f>IF('respostes SINDIC'!H325=1,(IF('respostes SINDIC'!$AS325=2021,variables!$E$12,IF('respostes SINDIC'!$AS325=2022,variables!$F$12))),0)</f>
        <v>25</v>
      </c>
      <c r="J325" s="11">
        <f>IF('respostes SINDIC'!I325=1,(IF('respostes SINDIC'!$AS325=2021,variables!$E$13,IF('respostes SINDIC'!$AS325=2022,variables!$F$13))),0)</f>
        <v>1</v>
      </c>
      <c r="K325" s="11">
        <f>IF('respostes SINDIC'!J325=1,(IF('respostes SINDIC'!$AS325=2021,variables!$E$14,IF('respostes SINDIC'!$AS325=2022,variables!$F$14))),0)</f>
        <v>0</v>
      </c>
      <c r="L325" s="11">
        <f>IF('respostes SINDIC'!K325=1,(IF('respostes SINDIC'!$AS325=2021,variables!$E$15,IF('respostes SINDIC'!$AS325=2022,variables!$F$15))),0)</f>
        <v>0</v>
      </c>
      <c r="M325" s="11">
        <f>IF('respostes SINDIC'!L325=1,(IF('respostes SINDIC'!$AS325=2021,variables!$E$16,IF('respostes SINDIC'!$AS325=2022,variables!$F$16))),0)</f>
        <v>0</v>
      </c>
      <c r="N325" s="11">
        <f>IF('respostes SINDIC'!M325=1,(IF('respostes SINDIC'!$AS325=2021,variables!$E$17,IF('respostes SINDIC'!$AS325=2022,variables!$F$17))),0)</f>
        <v>0</v>
      </c>
      <c r="O325" s="11">
        <f>IF('respostes SINDIC'!N325="Dintre de termini",(IF('respostes SINDIC'!$AS325=2021,variables!$E$18,IF('respostes SINDIC'!$AS325=2022,variables!$F$18))),0)</f>
        <v>0</v>
      </c>
      <c r="P325" s="16">
        <f>IF('respostes SINDIC'!O325="Null",0,(IF('respostes SINDIC'!$AS325=2021,variables!$E$20,IF('respostes SINDIC'!$AS325=2022,variables!$F$20))))</f>
        <v>0</v>
      </c>
      <c r="Q325" s="16">
        <f>IF('respostes SINDIC'!P325=1,(IF('respostes SINDIC'!$AS325=2021,variables!$E$20,IF('respostes SINDIC'!$AS325=2022,variables!$F$20))),0)</f>
        <v>0</v>
      </c>
      <c r="R325" s="16">
        <f>IF('respostes SINDIC'!Q325=1,(IF('respostes SINDIC'!$AS325=2021,variables!$E$21,IF('respostes SINDIC'!$AS325=2022,variables!$F$21))),0)</f>
        <v>0</v>
      </c>
      <c r="S325" s="16">
        <f>IF('respostes SINDIC'!R325=1,(IF('respostes SINDIC'!$AS325=2021,variables!$E$22,IF('respostes SINDIC'!$AS325=2022,variables!$F$22))),0)</f>
        <v>0</v>
      </c>
      <c r="T325" s="11">
        <f>IF('respostes SINDIC'!S325=1,(IF('respostes SINDIC'!$AS325=2021,variables!$E$23,IF('respostes SINDIC'!$AS325=2022,variables!$F$23))),0)</f>
        <v>0</v>
      </c>
      <c r="U325" s="14">
        <f>IF('respostes SINDIC'!T325=1,(IF('respostes SINDIC'!$AS325=2021,variables!$E$24,IF('respostes SINDIC'!$AS325=2022,variables!$F$24))),0)</f>
        <v>0</v>
      </c>
      <c r="V325" s="8">
        <f>IF('respostes SINDIC'!U325=1,(IF('respostes SINDIC'!$AS325=2021,variables!$E$25,IF('respostes SINDIC'!$AS325=2022,variables!$F$25))),0)</f>
        <v>20</v>
      </c>
      <c r="W325" s="8">
        <f>IF('respostes SINDIC'!V325=1,(IF('respostes SINDIC'!$AS325=2021,variables!$E$26,IF('respostes SINDIC'!$AS325=2022,variables!$F$26))),0)</f>
        <v>5</v>
      </c>
      <c r="X325" s="8">
        <f>IF('respostes SINDIC'!W325=1,(IF('respostes SINDIC'!$AS325=2021,variables!$E$27,IF('respostes SINDIC'!$AS325=2022,variables!$F$27))),0)</f>
        <v>10</v>
      </c>
      <c r="Y325" s="11">
        <f>IF('respostes SINDIC'!X325=1,(IF('respostes SINDIC'!$AS325=2021,variables!$E$28,IF('respostes SINDIC'!$AS325=2022,variables!$F$28))),0)</f>
        <v>0</v>
      </c>
      <c r="Z325" s="11">
        <f>IF('respostes SINDIC'!Y325=1,(IF('respostes SINDIC'!$AS325=2021,variables!$E$29,IF('respostes SINDIC'!$AS325=2022,variables!$F$29))),0)</f>
        <v>0</v>
      </c>
      <c r="AA325" s="18">
        <f>IF('respostes SINDIC'!Z325=1,(IF('respostes SINDIC'!$AS325=2021,variables!$E$30,IF('respostes SINDIC'!$AS325=2022,variables!$F$30))),0)</f>
        <v>0</v>
      </c>
      <c r="AB325" s="18">
        <f>IF('respostes SINDIC'!AA325=1,(IF('respostes SINDIC'!$AS325=2021,variables!$E$31,IF('respostes SINDIC'!$AS325=2022,variables!$F$31))),0)</f>
        <v>0</v>
      </c>
      <c r="AC325" s="18">
        <f>IF('respostes SINDIC'!AB325=1,(IF('respostes SINDIC'!$AS325=2021,variables!$E$32,IF('respostes SINDIC'!$AS325=2022,variables!$F$32))),0)</f>
        <v>0</v>
      </c>
      <c r="AD325" s="18">
        <f>IF('respostes SINDIC'!AC325=1,(IF('respostes SINDIC'!$AS325=2021,variables!$E$33,IF('respostes SINDIC'!$AS325=2022,variables!$F$33))),0)</f>
        <v>0</v>
      </c>
      <c r="AE325" s="20">
        <f>IF('respostes SINDIC'!AD325=1,(IF('respostes SINDIC'!$AS325=2021,variables!$E$34,IF('respostes SINDIC'!$AS325=2022,variables!$F$34))),0)</f>
        <v>0</v>
      </c>
      <c r="AF325" s="20">
        <f>IF('respostes SINDIC'!AE325=1,(IF('respostes SINDIC'!$AS325=2021,variables!$E$35,IF('respostes SINDIC'!$AS325=2022,variables!$F$35))),0)</f>
        <v>0</v>
      </c>
      <c r="AG325" s="20">
        <f>IF('respostes SINDIC'!AF325=1,(IF('respostes SINDIC'!$AS325=2021,variables!$E$36,IF('respostes SINDIC'!$AS325=2022,variables!$F$36))),0)</f>
        <v>0</v>
      </c>
      <c r="AH325" s="20">
        <f>IF('respostes SINDIC'!AG325=1,(IF('respostes SINDIC'!$AS325=2021,variables!$E$37,IF('respostes SINDIC'!$AS325=2022,variables!$F$37))),0)</f>
        <v>0</v>
      </c>
      <c r="AI325" s="14">
        <f>IF('respostes SINDIC'!AH325=1,(IF('respostes SINDIC'!$AS325=2021,variables!$E$38,IF('respostes SINDIC'!$AS325=2022,variables!$F$38))),0)</f>
        <v>25</v>
      </c>
      <c r="AJ325" s="20">
        <f>IF('respostes SINDIC'!AI325=1,(IF('respostes SINDIC'!$AS325=2021,variables!$E$39,IF('respostes SINDIC'!$AS325=2022,variables!$F$39))),0)</f>
        <v>20</v>
      </c>
      <c r="AK325" s="14">
        <f>IF('respostes SINDIC'!AJ325=1,(IF('respostes SINDIC'!$AS325=2021,variables!$E$40,IF('respostes SINDIC'!$AS325=2022,variables!$F$40))),0)</f>
        <v>0</v>
      </c>
      <c r="AL325" s="8">
        <f>IF('respostes SINDIC'!AK325=0,(IF('respostes SINDIC'!$AS325=2021,variables!$E$41,IF('respostes SINDIC'!$AS325=2022,variables!$F$41))),0)</f>
        <v>20</v>
      </c>
      <c r="AM325" s="20">
        <f>IF('respostes SINDIC'!AL325=1,(IF('respostes SINDIC'!$AS325=2021,variables!$E$42,IF('respostes SINDIC'!$AS325=2022,variables!$F$42))),0)</f>
        <v>0</v>
      </c>
      <c r="AN325" s="11">
        <f>IF('respostes SINDIC'!AM325=1,(IF('respostes SINDIC'!$AS325=2021,variables!$E$43,IF('respostes SINDIC'!$AS325=2022,variables!$F$43))),0)</f>
        <v>0</v>
      </c>
      <c r="AO325" s="8">
        <f>IF('respostes SINDIC'!AN325=1,(IF('respostes SINDIC'!$AS325=2021,variables!$E$44,IF('respostes SINDIC'!$AS325=2022,variables!$F$44))),0)</f>
        <v>0</v>
      </c>
      <c r="AP325" s="8">
        <f>IF('respostes SINDIC'!AO325=1,(IF('respostes SINDIC'!$AS325=2021,variables!$E$45,IF('respostes SINDIC'!$AS325=2022,variables!$F$45))),0)</f>
        <v>0</v>
      </c>
      <c r="AQ325" s="20">
        <f>IF('respostes SINDIC'!AP325=1,(IF('respostes SINDIC'!$AS325=2021,variables!$E$46,IF('respostes SINDIC'!$AS325=2022,variables!$F$46))),0)</f>
        <v>0</v>
      </c>
      <c r="AT325">
        <v>2022</v>
      </c>
    </row>
    <row r="326" spans="1:46" x14ac:dyDescent="0.3">
      <c r="A326">
        <v>809610007</v>
      </c>
      <c r="B326" t="e">
        <f>VLOOKUP(A326,'ine i comarca'!$A$1:$H$367,6,0)</f>
        <v>#N/A</v>
      </c>
      <c r="C326" t="s">
        <v>129</v>
      </c>
      <c r="D326" t="s">
        <v>41</v>
      </c>
      <c r="E326" t="s">
        <v>42</v>
      </c>
      <c r="F326" t="s">
        <v>61</v>
      </c>
      <c r="G326" s="8">
        <f>IF('respostes SINDIC'!F326=1,(IF('respostes SINDIC'!$AS326=2021,variables!$E$10,IF('respostes SINDIC'!$AS326=2022,variables!$F$10))),0)</f>
        <v>7.5</v>
      </c>
      <c r="H326" s="8">
        <f>IF('respostes SINDIC'!G326=1,(IF('respostes SINDIC'!$AS326=2021,variables!$E$11,IF('respostes SINDIC'!$AS326=2022,variables!$F$11))),0)</f>
        <v>7.5</v>
      </c>
      <c r="I326" s="14">
        <f>IF('respostes SINDIC'!H326=1,(IF('respostes SINDIC'!$AS326=2021,variables!$E$12,IF('respostes SINDIC'!$AS326=2022,variables!$F$12))),0)</f>
        <v>25</v>
      </c>
      <c r="J326" s="11">
        <f>IF('respostes SINDIC'!I326=1,(IF('respostes SINDIC'!$AS326=2021,variables!$E$13,IF('respostes SINDIC'!$AS326=2022,variables!$F$13))),0)</f>
        <v>1</v>
      </c>
      <c r="K326" s="11">
        <f>IF('respostes SINDIC'!J326=1,(IF('respostes SINDIC'!$AS326=2021,variables!$E$14,IF('respostes SINDIC'!$AS326=2022,variables!$F$14))),0)</f>
        <v>2</v>
      </c>
      <c r="L326" s="11">
        <f>IF('respostes SINDIC'!K326=1,(IF('respostes SINDIC'!$AS326=2021,variables!$E$15,IF('respostes SINDIC'!$AS326=2022,variables!$F$15))),0)</f>
        <v>2</v>
      </c>
      <c r="M326" s="11">
        <f>IF('respostes SINDIC'!L326=1,(IF('respostes SINDIC'!$AS326=2021,variables!$E$16,IF('respostes SINDIC'!$AS326=2022,variables!$F$16))),0)</f>
        <v>2</v>
      </c>
      <c r="N326" s="11">
        <f>IF('respostes SINDIC'!M326=1,(IF('respostes SINDIC'!$AS326=2021,variables!$E$17,IF('respostes SINDIC'!$AS326=2022,variables!$F$17))),0)</f>
        <v>1</v>
      </c>
      <c r="O326" s="11">
        <f>IF('respostes SINDIC'!N326="Dintre de termini",(IF('respostes SINDIC'!$AS326=2021,variables!$E$18,IF('respostes SINDIC'!$AS326=2022,variables!$F$18))),0)</f>
        <v>10</v>
      </c>
      <c r="P326" s="16">
        <f>IF('respostes SINDIC'!O326="Null",0,(IF('respostes SINDIC'!$AS326=2021,variables!$E$20,IF('respostes SINDIC'!$AS326=2022,variables!$F$20))))</f>
        <v>25</v>
      </c>
      <c r="Q326" s="16">
        <f>IF('respostes SINDIC'!P326=1,(IF('respostes SINDIC'!$AS326=2021,variables!$E$20,IF('respostes SINDIC'!$AS326=2022,variables!$F$20))),0)</f>
        <v>25</v>
      </c>
      <c r="R326" s="16">
        <f>IF('respostes SINDIC'!Q326=1,(IF('respostes SINDIC'!$AS326=2021,variables!$E$21,IF('respostes SINDIC'!$AS326=2022,variables!$F$21))),0)</f>
        <v>25</v>
      </c>
      <c r="S326" s="16">
        <f>IF('respostes SINDIC'!R326=1,(IF('respostes SINDIC'!$AS326=2021,variables!$E$22,IF('respostes SINDIC'!$AS326=2022,variables!$F$22))),0)</f>
        <v>25</v>
      </c>
      <c r="T326" s="11">
        <f>IF('respostes SINDIC'!S326=1,(IF('respostes SINDIC'!$AS326=2021,variables!$E$23,IF('respostes SINDIC'!$AS326=2022,variables!$F$23))),0)</f>
        <v>10</v>
      </c>
      <c r="U326" s="14">
        <f>IF('respostes SINDIC'!T326=1,(IF('respostes SINDIC'!$AS326=2021,variables!$E$24,IF('respostes SINDIC'!$AS326=2022,variables!$F$24))),0)</f>
        <v>25</v>
      </c>
      <c r="V326" s="8">
        <f>IF('respostes SINDIC'!U326=1,(IF('respostes SINDIC'!$AS326=2021,variables!$E$25,IF('respostes SINDIC'!$AS326=2022,variables!$F$25))),0)</f>
        <v>20</v>
      </c>
      <c r="W326" s="8">
        <f>IF('respostes SINDIC'!V326=1,(IF('respostes SINDIC'!$AS326=2021,variables!$E$26,IF('respostes SINDIC'!$AS326=2022,variables!$F$26))),0)</f>
        <v>5</v>
      </c>
      <c r="X326" s="8">
        <f>IF('respostes SINDIC'!W326=1,(IF('respostes SINDIC'!$AS326=2021,variables!$E$27,IF('respostes SINDIC'!$AS326=2022,variables!$F$27))),0)</f>
        <v>10</v>
      </c>
      <c r="Y326" s="11">
        <f>IF('respostes SINDIC'!X326=1,(IF('respostes SINDIC'!$AS326=2021,variables!$E$28,IF('respostes SINDIC'!$AS326=2022,variables!$F$28))),0)</f>
        <v>2</v>
      </c>
      <c r="Z326" s="11">
        <f>IF('respostes SINDIC'!Y326=1,(IF('respostes SINDIC'!$AS326=2021,variables!$E$29,IF('respostes SINDIC'!$AS326=2022,variables!$F$29))),0)</f>
        <v>20</v>
      </c>
      <c r="AA326" s="18">
        <f>IF('respostes SINDIC'!Z326=1,(IF('respostes SINDIC'!$AS326=2021,variables!$E$30,IF('respostes SINDIC'!$AS326=2022,variables!$F$30))),0)</f>
        <v>25</v>
      </c>
      <c r="AB326" s="18">
        <f>IF('respostes SINDIC'!AA326=1,(IF('respostes SINDIC'!$AS326=2021,variables!$E$31,IF('respostes SINDIC'!$AS326=2022,variables!$F$31))),0)</f>
        <v>25</v>
      </c>
      <c r="AC326" s="18">
        <f>IF('respostes SINDIC'!AB326=1,(IF('respostes SINDIC'!$AS326=2021,variables!$E$32,IF('respostes SINDIC'!$AS326=2022,variables!$F$32))),0)</f>
        <v>25</v>
      </c>
      <c r="AD326" s="18">
        <f>IF('respostes SINDIC'!AC326=1,(IF('respostes SINDIC'!$AS326=2021,variables!$E$33,IF('respostes SINDIC'!$AS326=2022,variables!$F$33))),0)</f>
        <v>25</v>
      </c>
      <c r="AE326" s="20">
        <f>IF('respostes SINDIC'!AD326=1,(IF('respostes SINDIC'!$AS326=2021,variables!$E$34,IF('respostes SINDIC'!$AS326=2022,variables!$F$34))),0)</f>
        <v>0</v>
      </c>
      <c r="AF326" s="20">
        <f>IF('respostes SINDIC'!AE326=1,(IF('respostes SINDIC'!$AS326=2021,variables!$E$35,IF('respostes SINDIC'!$AS326=2022,variables!$F$35))),0)</f>
        <v>20</v>
      </c>
      <c r="AG326" s="20">
        <f>IF('respostes SINDIC'!AF326=1,(IF('respostes SINDIC'!$AS326=2021,variables!$E$36,IF('respostes SINDIC'!$AS326=2022,variables!$F$36))),0)</f>
        <v>10</v>
      </c>
      <c r="AH326" s="20">
        <f>IF('respostes SINDIC'!AG326=1,(IF('respostes SINDIC'!$AS326=2021,variables!$E$37,IF('respostes SINDIC'!$AS326=2022,variables!$F$37))),0)</f>
        <v>10</v>
      </c>
      <c r="AI326" s="14">
        <f>IF('respostes SINDIC'!AH326=1,(IF('respostes SINDIC'!$AS326=2021,variables!$E$38,IF('respostes SINDIC'!$AS326=2022,variables!$F$38))),0)</f>
        <v>25</v>
      </c>
      <c r="AJ326" s="20">
        <f>IF('respostes SINDIC'!AI326=1,(IF('respostes SINDIC'!$AS326=2021,variables!$E$39,IF('respostes SINDIC'!$AS326=2022,variables!$F$39))),0)</f>
        <v>20</v>
      </c>
      <c r="AK326" s="14">
        <f>IF('respostes SINDIC'!AJ326=1,(IF('respostes SINDIC'!$AS326=2021,variables!$E$40,IF('respostes SINDIC'!$AS326=2022,variables!$F$40))),0)</f>
        <v>25</v>
      </c>
      <c r="AL326" s="8">
        <f>IF('respostes SINDIC'!AK326=0,(IF('respostes SINDIC'!$AS326=2021,variables!$E$41,IF('respostes SINDIC'!$AS326=2022,variables!$F$41))),0)</f>
        <v>20</v>
      </c>
      <c r="AM326" s="20">
        <f>IF('respostes SINDIC'!AL326=1,(IF('respostes SINDIC'!$AS326=2021,variables!$E$42,IF('respostes SINDIC'!$AS326=2022,variables!$F$42))),0)</f>
        <v>10</v>
      </c>
      <c r="AN326" s="11">
        <f>IF('respostes SINDIC'!AM326=1,(IF('respostes SINDIC'!$AS326=2021,variables!$E$43,IF('respostes SINDIC'!$AS326=2022,variables!$F$43))),0)</f>
        <v>50</v>
      </c>
      <c r="AO326" s="8">
        <f>IF('respostes SINDIC'!AN326=1,(IF('respostes SINDIC'!$AS326=2021,variables!$E$44,IF('respostes SINDIC'!$AS326=2022,variables!$F$44))),0)</f>
        <v>10</v>
      </c>
      <c r="AP326" s="8">
        <f>IF('respostes SINDIC'!AO326=1,(IF('respostes SINDIC'!$AS326=2021,variables!$E$45,IF('respostes SINDIC'!$AS326=2022,variables!$F$45))),0)</f>
        <v>20</v>
      </c>
      <c r="AQ326" s="20">
        <f>IF('respostes SINDIC'!AP326=1,(IF('respostes SINDIC'!$AS326=2021,variables!$E$46,IF('respostes SINDIC'!$AS326=2022,variables!$F$46))),0)</f>
        <v>10</v>
      </c>
      <c r="AT326">
        <v>2022</v>
      </c>
    </row>
    <row r="327" spans="1:46" x14ac:dyDescent="0.3">
      <c r="A327">
        <v>809770005</v>
      </c>
      <c r="B327" t="str">
        <f>VLOOKUP(A327,'ine i comarca'!$A$1:$H$367,6,0)</f>
        <v>Vallès Oriental</v>
      </c>
      <c r="C327" t="s">
        <v>130</v>
      </c>
      <c r="D327" t="s">
        <v>41</v>
      </c>
      <c r="E327" t="s">
        <v>42</v>
      </c>
      <c r="F327" t="s">
        <v>48</v>
      </c>
      <c r="G327" s="8">
        <f>IF('respostes SINDIC'!F327=1,(IF('respostes SINDIC'!$AS327=2021,variables!$E$10,IF('respostes SINDIC'!$AS327=2022,variables!$F$10))),0)</f>
        <v>7.5</v>
      </c>
      <c r="H327" s="8">
        <f>IF('respostes SINDIC'!G327=1,(IF('respostes SINDIC'!$AS327=2021,variables!$E$11,IF('respostes SINDIC'!$AS327=2022,variables!$F$11))),0)</f>
        <v>7.5</v>
      </c>
      <c r="I327" s="14">
        <f>IF('respostes SINDIC'!H327=1,(IF('respostes SINDIC'!$AS327=2021,variables!$E$12,IF('respostes SINDIC'!$AS327=2022,variables!$F$12))),0)</f>
        <v>25</v>
      </c>
      <c r="J327" s="11">
        <f>IF('respostes SINDIC'!I327=1,(IF('respostes SINDIC'!$AS327=2021,variables!$E$13,IF('respostes SINDIC'!$AS327=2022,variables!$F$13))),0)</f>
        <v>1</v>
      </c>
      <c r="K327" s="11">
        <f>IF('respostes SINDIC'!J327=1,(IF('respostes SINDIC'!$AS327=2021,variables!$E$14,IF('respostes SINDIC'!$AS327=2022,variables!$F$14))),0)</f>
        <v>0</v>
      </c>
      <c r="L327" s="11">
        <f>IF('respostes SINDIC'!K327=1,(IF('respostes SINDIC'!$AS327=2021,variables!$E$15,IF('respostes SINDIC'!$AS327=2022,variables!$F$15))),0)</f>
        <v>0</v>
      </c>
      <c r="M327" s="11">
        <f>IF('respostes SINDIC'!L327=1,(IF('respostes SINDIC'!$AS327=2021,variables!$E$16,IF('respostes SINDIC'!$AS327=2022,variables!$F$16))),0)</f>
        <v>0</v>
      </c>
      <c r="N327" s="11">
        <f>IF('respostes SINDIC'!M327=1,(IF('respostes SINDIC'!$AS327=2021,variables!$E$17,IF('respostes SINDIC'!$AS327=2022,variables!$F$17))),0)</f>
        <v>0</v>
      </c>
      <c r="O327" s="11">
        <f>IF('respostes SINDIC'!N327="Dintre de termini",(IF('respostes SINDIC'!$AS327=2021,variables!$E$18,IF('respostes SINDIC'!$AS327=2022,variables!$F$18))),0)</f>
        <v>0</v>
      </c>
      <c r="P327" s="16">
        <f>IF('respostes SINDIC'!O327="Null",0,(IF('respostes SINDIC'!$AS327=2021,variables!$E$20,IF('respostes SINDIC'!$AS327=2022,variables!$F$20))))</f>
        <v>0</v>
      </c>
      <c r="Q327" s="16">
        <f>IF('respostes SINDIC'!P327=1,(IF('respostes SINDIC'!$AS327=2021,variables!$E$20,IF('respostes SINDIC'!$AS327=2022,variables!$F$20))),0)</f>
        <v>0</v>
      </c>
      <c r="R327" s="16">
        <f>IF('respostes SINDIC'!Q327=1,(IF('respostes SINDIC'!$AS327=2021,variables!$E$21,IF('respostes SINDIC'!$AS327=2022,variables!$F$21))),0)</f>
        <v>0</v>
      </c>
      <c r="S327" s="16">
        <f>IF('respostes SINDIC'!R327=1,(IF('respostes SINDIC'!$AS327=2021,variables!$E$22,IF('respostes SINDIC'!$AS327=2022,variables!$F$22))),0)</f>
        <v>0</v>
      </c>
      <c r="T327" s="11">
        <f>IF('respostes SINDIC'!S327=1,(IF('respostes SINDIC'!$AS327=2021,variables!$E$23,IF('respostes SINDIC'!$AS327=2022,variables!$F$23))),0)</f>
        <v>0</v>
      </c>
      <c r="U327" s="14">
        <f>IF('respostes SINDIC'!T327=1,(IF('respostes SINDIC'!$AS327=2021,variables!$E$24,IF('respostes SINDIC'!$AS327=2022,variables!$F$24))),0)</f>
        <v>0</v>
      </c>
      <c r="V327" s="8">
        <f>IF('respostes SINDIC'!U327=1,(IF('respostes SINDIC'!$AS327=2021,variables!$E$25,IF('respostes SINDIC'!$AS327=2022,variables!$F$25))),0)</f>
        <v>20</v>
      </c>
      <c r="W327" s="8">
        <f>IF('respostes SINDIC'!V327=1,(IF('respostes SINDIC'!$AS327=2021,variables!$E$26,IF('respostes SINDIC'!$AS327=2022,variables!$F$26))),0)</f>
        <v>5</v>
      </c>
      <c r="X327" s="8">
        <f>IF('respostes SINDIC'!W327=1,(IF('respostes SINDIC'!$AS327=2021,variables!$E$27,IF('respostes SINDIC'!$AS327=2022,variables!$F$27))),0)</f>
        <v>10</v>
      </c>
      <c r="Y327" s="11">
        <f>IF('respostes SINDIC'!X327=1,(IF('respostes SINDIC'!$AS327=2021,variables!$E$28,IF('respostes SINDIC'!$AS327=2022,variables!$F$28))),0)</f>
        <v>0</v>
      </c>
      <c r="Z327" s="11">
        <f>IF('respostes SINDIC'!Y327=1,(IF('respostes SINDIC'!$AS327=2021,variables!$E$29,IF('respostes SINDIC'!$AS327=2022,variables!$F$29))),0)</f>
        <v>0</v>
      </c>
      <c r="AA327" s="18">
        <f>IF('respostes SINDIC'!Z327=1,(IF('respostes SINDIC'!$AS327=2021,variables!$E$30,IF('respostes SINDIC'!$AS327=2022,variables!$F$30))),0)</f>
        <v>0</v>
      </c>
      <c r="AB327" s="18">
        <f>IF('respostes SINDIC'!AA327=1,(IF('respostes SINDIC'!$AS327=2021,variables!$E$31,IF('respostes SINDIC'!$AS327=2022,variables!$F$31))),0)</f>
        <v>0</v>
      </c>
      <c r="AC327" s="18">
        <f>IF('respostes SINDIC'!AB327=1,(IF('respostes SINDIC'!$AS327=2021,variables!$E$32,IF('respostes SINDIC'!$AS327=2022,variables!$F$32))),0)</f>
        <v>0</v>
      </c>
      <c r="AD327" s="18">
        <f>IF('respostes SINDIC'!AC327=1,(IF('respostes SINDIC'!$AS327=2021,variables!$E$33,IF('respostes SINDIC'!$AS327=2022,variables!$F$33))),0)</f>
        <v>0</v>
      </c>
      <c r="AE327" s="20">
        <f>IF('respostes SINDIC'!AD327=1,(IF('respostes SINDIC'!$AS327=2021,variables!$E$34,IF('respostes SINDIC'!$AS327=2022,variables!$F$34))),0)</f>
        <v>0</v>
      </c>
      <c r="AF327" s="20">
        <f>IF('respostes SINDIC'!AE327=1,(IF('respostes SINDIC'!$AS327=2021,variables!$E$35,IF('respostes SINDIC'!$AS327=2022,variables!$F$35))),0)</f>
        <v>0</v>
      </c>
      <c r="AG327" s="20">
        <f>IF('respostes SINDIC'!AF327=1,(IF('respostes SINDIC'!$AS327=2021,variables!$E$36,IF('respostes SINDIC'!$AS327=2022,variables!$F$36))),0)</f>
        <v>0</v>
      </c>
      <c r="AH327" s="20">
        <f>IF('respostes SINDIC'!AG327=1,(IF('respostes SINDIC'!$AS327=2021,variables!$E$37,IF('respostes SINDIC'!$AS327=2022,variables!$F$37))),0)</f>
        <v>0</v>
      </c>
      <c r="AI327" s="14">
        <f>IF('respostes SINDIC'!AH327=1,(IF('respostes SINDIC'!$AS327=2021,variables!$E$38,IF('respostes SINDIC'!$AS327=2022,variables!$F$38))),0)</f>
        <v>25</v>
      </c>
      <c r="AJ327" s="20">
        <f>IF('respostes SINDIC'!AI327=1,(IF('respostes SINDIC'!$AS327=2021,variables!$E$39,IF('respostes SINDIC'!$AS327=2022,variables!$F$39))),0)</f>
        <v>20</v>
      </c>
      <c r="AK327" s="14">
        <f>IF('respostes SINDIC'!AJ327=1,(IF('respostes SINDIC'!$AS327=2021,variables!$E$40,IF('respostes SINDIC'!$AS327=2022,variables!$F$40))),0)</f>
        <v>0</v>
      </c>
      <c r="AL327" s="8">
        <f>IF('respostes SINDIC'!AK327=0,(IF('respostes SINDIC'!$AS327=2021,variables!$E$41,IF('respostes SINDIC'!$AS327=2022,variables!$F$41))),0)</f>
        <v>20</v>
      </c>
      <c r="AM327" s="20">
        <f>IF('respostes SINDIC'!AL327=1,(IF('respostes SINDIC'!$AS327=2021,variables!$E$42,IF('respostes SINDIC'!$AS327=2022,variables!$F$42))),0)</f>
        <v>0</v>
      </c>
      <c r="AN327" s="11">
        <f>IF('respostes SINDIC'!AM327=1,(IF('respostes SINDIC'!$AS327=2021,variables!$E$43,IF('respostes SINDIC'!$AS327=2022,variables!$F$43))),0)</f>
        <v>0</v>
      </c>
      <c r="AO327" s="8">
        <f>IF('respostes SINDIC'!AN327=1,(IF('respostes SINDIC'!$AS327=2021,variables!$E$44,IF('respostes SINDIC'!$AS327=2022,variables!$F$44))),0)</f>
        <v>0</v>
      </c>
      <c r="AP327" s="8">
        <f>IF('respostes SINDIC'!AO327=1,(IF('respostes SINDIC'!$AS327=2021,variables!$E$45,IF('respostes SINDIC'!$AS327=2022,variables!$F$45))),0)</f>
        <v>0</v>
      </c>
      <c r="AQ327" s="20">
        <f>IF('respostes SINDIC'!AP327=1,(IF('respostes SINDIC'!$AS327=2021,variables!$E$46,IF('respostes SINDIC'!$AS327=2022,variables!$F$46))),0)</f>
        <v>0</v>
      </c>
      <c r="AT327">
        <v>2022</v>
      </c>
    </row>
    <row r="328" spans="1:46" x14ac:dyDescent="0.3">
      <c r="A328">
        <v>809960009</v>
      </c>
      <c r="B328" t="str">
        <f>VLOOKUP(A328,'ine i comarca'!$A$1:$H$367,6,0)</f>
        <v>Berguedà</v>
      </c>
      <c r="C328" t="s">
        <v>131</v>
      </c>
      <c r="D328" t="s">
        <v>41</v>
      </c>
      <c r="E328" t="s">
        <v>42</v>
      </c>
      <c r="F328" t="s">
        <v>48</v>
      </c>
      <c r="G328" s="8">
        <f>IF('respostes SINDIC'!F328=1,(IF('respostes SINDIC'!$AS328=2021,variables!$E$10,IF('respostes SINDIC'!$AS328=2022,variables!$F$10))),0)</f>
        <v>7.5</v>
      </c>
      <c r="H328" s="8">
        <f>IF('respostes SINDIC'!G328=1,(IF('respostes SINDIC'!$AS328=2021,variables!$E$11,IF('respostes SINDIC'!$AS328=2022,variables!$F$11))),0)</f>
        <v>7.5</v>
      </c>
      <c r="I328" s="14">
        <f>IF('respostes SINDIC'!H328=1,(IF('respostes SINDIC'!$AS328=2021,variables!$E$12,IF('respostes SINDIC'!$AS328=2022,variables!$F$12))),0)</f>
        <v>25</v>
      </c>
      <c r="J328" s="11">
        <f>IF('respostes SINDIC'!I328=1,(IF('respostes SINDIC'!$AS328=2021,variables!$E$13,IF('respostes SINDIC'!$AS328=2022,variables!$F$13))),0)</f>
        <v>1</v>
      </c>
      <c r="K328" s="11">
        <f>IF('respostes SINDIC'!J328=1,(IF('respostes SINDIC'!$AS328=2021,variables!$E$14,IF('respostes SINDIC'!$AS328=2022,variables!$F$14))),0)</f>
        <v>0</v>
      </c>
      <c r="L328" s="11">
        <f>IF('respostes SINDIC'!K328=1,(IF('respostes SINDIC'!$AS328=2021,variables!$E$15,IF('respostes SINDIC'!$AS328=2022,variables!$F$15))),0)</f>
        <v>0</v>
      </c>
      <c r="M328" s="11">
        <f>IF('respostes SINDIC'!L328=1,(IF('respostes SINDIC'!$AS328=2021,variables!$E$16,IF('respostes SINDIC'!$AS328=2022,variables!$F$16))),0)</f>
        <v>0</v>
      </c>
      <c r="N328" s="11">
        <f>IF('respostes SINDIC'!M328=1,(IF('respostes SINDIC'!$AS328=2021,variables!$E$17,IF('respostes SINDIC'!$AS328=2022,variables!$F$17))),0)</f>
        <v>0</v>
      </c>
      <c r="O328" s="11">
        <f>IF('respostes SINDIC'!N328="Dintre de termini",(IF('respostes SINDIC'!$AS328=2021,variables!$E$18,IF('respostes SINDIC'!$AS328=2022,variables!$F$18))),0)</f>
        <v>10</v>
      </c>
      <c r="P328" s="16">
        <f>IF('respostes SINDIC'!O328="Null",0,(IF('respostes SINDIC'!$AS328=2021,variables!$E$20,IF('respostes SINDIC'!$AS328=2022,variables!$F$20))))</f>
        <v>25</v>
      </c>
      <c r="Q328" s="16">
        <f>IF('respostes SINDIC'!P328=1,(IF('respostes SINDIC'!$AS328=2021,variables!$E$20,IF('respostes SINDIC'!$AS328=2022,variables!$F$20))),0)</f>
        <v>25</v>
      </c>
      <c r="R328" s="16">
        <f>IF('respostes SINDIC'!Q328=1,(IF('respostes SINDIC'!$AS328=2021,variables!$E$21,IF('respostes SINDIC'!$AS328=2022,variables!$F$21))),0)</f>
        <v>0</v>
      </c>
      <c r="S328" s="16">
        <f>IF('respostes SINDIC'!R328=1,(IF('respostes SINDIC'!$AS328=2021,variables!$E$22,IF('respostes SINDIC'!$AS328=2022,variables!$F$22))),0)</f>
        <v>0</v>
      </c>
      <c r="T328" s="11">
        <f>IF('respostes SINDIC'!S328=1,(IF('respostes SINDIC'!$AS328=2021,variables!$E$23,IF('respostes SINDIC'!$AS328=2022,variables!$F$23))),0)</f>
        <v>10</v>
      </c>
      <c r="U328" s="14">
        <f>IF('respostes SINDIC'!T328=1,(IF('respostes SINDIC'!$AS328=2021,variables!$E$24,IF('respostes SINDIC'!$AS328=2022,variables!$F$24))),0)</f>
        <v>0</v>
      </c>
      <c r="V328" s="8">
        <f>IF('respostes SINDIC'!U328=1,(IF('respostes SINDIC'!$AS328=2021,variables!$E$25,IF('respostes SINDIC'!$AS328=2022,variables!$F$25))),0)</f>
        <v>0</v>
      </c>
      <c r="W328" s="8">
        <f>IF('respostes SINDIC'!V328=1,(IF('respostes SINDIC'!$AS328=2021,variables!$E$26,IF('respostes SINDIC'!$AS328=2022,variables!$F$26))),0)</f>
        <v>5</v>
      </c>
      <c r="X328" s="8">
        <f>IF('respostes SINDIC'!W328=1,(IF('respostes SINDIC'!$AS328=2021,variables!$E$27,IF('respostes SINDIC'!$AS328=2022,variables!$F$27))),0)</f>
        <v>10</v>
      </c>
      <c r="Y328" s="11">
        <f>IF('respostes SINDIC'!X328=1,(IF('respostes SINDIC'!$AS328=2021,variables!$E$28,IF('respostes SINDIC'!$AS328=2022,variables!$F$28))),0)</f>
        <v>0</v>
      </c>
      <c r="Z328" s="11">
        <f>IF('respostes SINDIC'!Y328=1,(IF('respostes SINDIC'!$AS328=2021,variables!$E$29,IF('respostes SINDIC'!$AS328=2022,variables!$F$29))),0)</f>
        <v>20</v>
      </c>
      <c r="AA328" s="18">
        <f>IF('respostes SINDIC'!Z328=1,(IF('respostes SINDIC'!$AS328=2021,variables!$E$30,IF('respostes SINDIC'!$AS328=2022,variables!$F$30))),0)</f>
        <v>0</v>
      </c>
      <c r="AB328" s="18">
        <f>IF('respostes SINDIC'!AA328=1,(IF('respostes SINDIC'!$AS328=2021,variables!$E$31,IF('respostes SINDIC'!$AS328=2022,variables!$F$31))),0)</f>
        <v>0</v>
      </c>
      <c r="AC328" s="18">
        <f>IF('respostes SINDIC'!AB328=1,(IF('respostes SINDIC'!$AS328=2021,variables!$E$32,IF('respostes SINDIC'!$AS328=2022,variables!$F$32))),0)</f>
        <v>0</v>
      </c>
      <c r="AD328" s="18">
        <f>IF('respostes SINDIC'!AC328=1,(IF('respostes SINDIC'!$AS328=2021,variables!$E$33,IF('respostes SINDIC'!$AS328=2022,variables!$F$33))),0)</f>
        <v>0</v>
      </c>
      <c r="AE328" s="20">
        <f>IF('respostes SINDIC'!AD328=1,(IF('respostes SINDIC'!$AS328=2021,variables!$E$34,IF('respostes SINDIC'!$AS328=2022,variables!$F$34))),0)</f>
        <v>0</v>
      </c>
      <c r="AF328" s="20">
        <f>IF('respostes SINDIC'!AE328=1,(IF('respostes SINDIC'!$AS328=2021,variables!$E$35,IF('respostes SINDIC'!$AS328=2022,variables!$F$35))),0)</f>
        <v>0</v>
      </c>
      <c r="AG328" s="20">
        <f>IF('respostes SINDIC'!AF328=1,(IF('respostes SINDIC'!$AS328=2021,variables!$E$36,IF('respostes SINDIC'!$AS328=2022,variables!$F$36))),0)</f>
        <v>0</v>
      </c>
      <c r="AH328" s="20">
        <f>IF('respostes SINDIC'!AG328=1,(IF('respostes SINDIC'!$AS328=2021,variables!$E$37,IF('respostes SINDIC'!$AS328=2022,variables!$F$37))),0)</f>
        <v>0</v>
      </c>
      <c r="AI328" s="14">
        <f>IF('respostes SINDIC'!AH328=1,(IF('respostes SINDIC'!$AS328=2021,variables!$E$38,IF('respostes SINDIC'!$AS328=2022,variables!$F$38))),0)</f>
        <v>25</v>
      </c>
      <c r="AJ328" s="20">
        <f>IF('respostes SINDIC'!AI328=1,(IF('respostes SINDIC'!$AS328=2021,variables!$E$39,IF('respostes SINDIC'!$AS328=2022,variables!$F$39))),0)</f>
        <v>0</v>
      </c>
      <c r="AK328" s="14">
        <f>IF('respostes SINDIC'!AJ328=1,(IF('respostes SINDIC'!$AS328=2021,variables!$E$40,IF('respostes SINDIC'!$AS328=2022,variables!$F$40))),0)</f>
        <v>0</v>
      </c>
      <c r="AL328" s="8">
        <f>IF('respostes SINDIC'!AK328=0,(IF('respostes SINDIC'!$AS328=2021,variables!$E$41,IF('respostes SINDIC'!$AS328=2022,variables!$F$41))),0)</f>
        <v>20</v>
      </c>
      <c r="AM328" s="20">
        <f>IF('respostes SINDIC'!AL328=1,(IF('respostes SINDIC'!$AS328=2021,variables!$E$42,IF('respostes SINDIC'!$AS328=2022,variables!$F$42))),0)</f>
        <v>10</v>
      </c>
      <c r="AN328" s="11">
        <f>IF('respostes SINDIC'!AM328=1,(IF('respostes SINDIC'!$AS328=2021,variables!$E$43,IF('respostes SINDIC'!$AS328=2022,variables!$F$43))),0)</f>
        <v>0</v>
      </c>
      <c r="AO328" s="8">
        <f>IF('respostes SINDIC'!AN328=1,(IF('respostes SINDIC'!$AS328=2021,variables!$E$44,IF('respostes SINDIC'!$AS328=2022,variables!$F$44))),0)</f>
        <v>0</v>
      </c>
      <c r="AP328" s="8">
        <f>IF('respostes SINDIC'!AO328=1,(IF('respostes SINDIC'!$AS328=2021,variables!$E$45,IF('respostes SINDIC'!$AS328=2022,variables!$F$45))),0)</f>
        <v>0</v>
      </c>
      <c r="AQ328" s="20">
        <f>IF('respostes SINDIC'!AP328=1,(IF('respostes SINDIC'!$AS328=2021,variables!$E$46,IF('respostes SINDIC'!$AS328=2022,variables!$F$46))),0)</f>
        <v>10</v>
      </c>
      <c r="AT328">
        <v>2022</v>
      </c>
    </row>
    <row r="329" spans="1:46" x14ac:dyDescent="0.3">
      <c r="A329">
        <v>810000000</v>
      </c>
      <c r="B329" t="str">
        <f>VLOOKUP(A329,'ine i comarca'!$A$1:$H$367,6,0)</f>
        <v>Osona</v>
      </c>
      <c r="C329" t="s">
        <v>132</v>
      </c>
      <c r="D329" t="s">
        <v>41</v>
      </c>
      <c r="E329" t="s">
        <v>42</v>
      </c>
      <c r="F329" t="s">
        <v>48</v>
      </c>
      <c r="G329" s="8">
        <f>IF('respostes SINDIC'!F329=1,(IF('respostes SINDIC'!$AS329=2021,variables!$E$10,IF('respostes SINDIC'!$AS329=2022,variables!$F$10))),0)</f>
        <v>7.5</v>
      </c>
      <c r="H329" s="8">
        <f>IF('respostes SINDIC'!G329=1,(IF('respostes SINDIC'!$AS329=2021,variables!$E$11,IF('respostes SINDIC'!$AS329=2022,variables!$F$11))),0)</f>
        <v>7.5</v>
      </c>
      <c r="I329" s="14">
        <f>IF('respostes SINDIC'!H329=1,(IF('respostes SINDIC'!$AS329=2021,variables!$E$12,IF('respostes SINDIC'!$AS329=2022,variables!$F$12))),0)</f>
        <v>25</v>
      </c>
      <c r="J329" s="11">
        <f>IF('respostes SINDIC'!I329=1,(IF('respostes SINDIC'!$AS329=2021,variables!$E$13,IF('respostes SINDIC'!$AS329=2022,variables!$F$13))),0)</f>
        <v>1</v>
      </c>
      <c r="K329" s="11">
        <f>IF('respostes SINDIC'!J329=1,(IF('respostes SINDIC'!$AS329=2021,variables!$E$14,IF('respostes SINDIC'!$AS329=2022,variables!$F$14))),0)</f>
        <v>0</v>
      </c>
      <c r="L329" s="11">
        <f>IF('respostes SINDIC'!K329=1,(IF('respostes SINDIC'!$AS329=2021,variables!$E$15,IF('respostes SINDIC'!$AS329=2022,variables!$F$15))),0)</f>
        <v>0</v>
      </c>
      <c r="M329" s="11">
        <f>IF('respostes SINDIC'!L329=1,(IF('respostes SINDIC'!$AS329=2021,variables!$E$16,IF('respostes SINDIC'!$AS329=2022,variables!$F$16))),0)</f>
        <v>0</v>
      </c>
      <c r="N329" s="11">
        <f>IF('respostes SINDIC'!M329=1,(IF('respostes SINDIC'!$AS329=2021,variables!$E$17,IF('respostes SINDIC'!$AS329=2022,variables!$F$17))),0)</f>
        <v>0</v>
      </c>
      <c r="O329" s="11">
        <f>IF('respostes SINDIC'!N329="Dintre de termini",(IF('respostes SINDIC'!$AS329=2021,variables!$E$18,IF('respostes SINDIC'!$AS329=2022,variables!$F$18))),0)</f>
        <v>10</v>
      </c>
      <c r="P329" s="16">
        <f>IF('respostes SINDIC'!O329="Null",0,(IF('respostes SINDIC'!$AS329=2021,variables!$E$20,IF('respostes SINDIC'!$AS329=2022,variables!$F$20))))</f>
        <v>25</v>
      </c>
      <c r="Q329" s="16">
        <f>IF('respostes SINDIC'!P329=1,(IF('respostes SINDIC'!$AS329=2021,variables!$E$20,IF('respostes SINDIC'!$AS329=2022,variables!$F$20))),0)</f>
        <v>0</v>
      </c>
      <c r="R329" s="16">
        <f>IF('respostes SINDIC'!Q329=1,(IF('respostes SINDIC'!$AS329=2021,variables!$E$21,IF('respostes SINDIC'!$AS329=2022,variables!$F$21))),0)</f>
        <v>0</v>
      </c>
      <c r="S329" s="16">
        <f>IF('respostes SINDIC'!R329=1,(IF('respostes SINDIC'!$AS329=2021,variables!$E$22,IF('respostes SINDIC'!$AS329=2022,variables!$F$22))),0)</f>
        <v>0</v>
      </c>
      <c r="T329" s="11">
        <f>IF('respostes SINDIC'!S329=1,(IF('respostes SINDIC'!$AS329=2021,variables!$E$23,IF('respostes SINDIC'!$AS329=2022,variables!$F$23))),0)</f>
        <v>10</v>
      </c>
      <c r="U329" s="14">
        <f>IF('respostes SINDIC'!T329=1,(IF('respostes SINDIC'!$AS329=2021,variables!$E$24,IF('respostes SINDIC'!$AS329=2022,variables!$F$24))),0)</f>
        <v>25</v>
      </c>
      <c r="V329" s="8">
        <f>IF('respostes SINDIC'!U329=1,(IF('respostes SINDIC'!$AS329=2021,variables!$E$25,IF('respostes SINDIC'!$AS329=2022,variables!$F$25))),0)</f>
        <v>20</v>
      </c>
      <c r="W329" s="8">
        <f>IF('respostes SINDIC'!V329=1,(IF('respostes SINDIC'!$AS329=2021,variables!$E$26,IF('respostes SINDIC'!$AS329=2022,variables!$F$26))),0)</f>
        <v>5</v>
      </c>
      <c r="X329" s="8">
        <f>IF('respostes SINDIC'!W329=1,(IF('respostes SINDIC'!$AS329=2021,variables!$E$27,IF('respostes SINDIC'!$AS329=2022,variables!$F$27))),0)</f>
        <v>10</v>
      </c>
      <c r="Y329" s="11">
        <f>IF('respostes SINDIC'!X329=1,(IF('respostes SINDIC'!$AS329=2021,variables!$E$28,IF('respostes SINDIC'!$AS329=2022,variables!$F$28))),0)</f>
        <v>0</v>
      </c>
      <c r="Z329" s="11">
        <f>IF('respostes SINDIC'!Y329=1,(IF('respostes SINDIC'!$AS329=2021,variables!$E$29,IF('respostes SINDIC'!$AS329=2022,variables!$F$29))),0)</f>
        <v>20</v>
      </c>
      <c r="AA329" s="18">
        <f>IF('respostes SINDIC'!Z329=1,(IF('respostes SINDIC'!$AS329=2021,variables!$E$30,IF('respostes SINDIC'!$AS329=2022,variables!$F$30))),0)</f>
        <v>0</v>
      </c>
      <c r="AB329" s="18">
        <f>IF('respostes SINDIC'!AA329=1,(IF('respostes SINDIC'!$AS329=2021,variables!$E$31,IF('respostes SINDIC'!$AS329=2022,variables!$F$31))),0)</f>
        <v>0</v>
      </c>
      <c r="AC329" s="18">
        <f>IF('respostes SINDIC'!AB329=1,(IF('respostes SINDIC'!$AS329=2021,variables!$E$32,IF('respostes SINDIC'!$AS329=2022,variables!$F$32))),0)</f>
        <v>25</v>
      </c>
      <c r="AD329" s="18">
        <f>IF('respostes SINDIC'!AC329=1,(IF('respostes SINDIC'!$AS329=2021,variables!$E$33,IF('respostes SINDIC'!$AS329=2022,variables!$F$33))),0)</f>
        <v>0</v>
      </c>
      <c r="AE329" s="20">
        <f>IF('respostes SINDIC'!AD329=1,(IF('respostes SINDIC'!$AS329=2021,variables!$E$34,IF('respostes SINDIC'!$AS329=2022,variables!$F$34))),0)</f>
        <v>0</v>
      </c>
      <c r="AF329" s="20">
        <f>IF('respostes SINDIC'!AE329=1,(IF('respostes SINDIC'!$AS329=2021,variables!$E$35,IF('respostes SINDIC'!$AS329=2022,variables!$F$35))),0)</f>
        <v>0</v>
      </c>
      <c r="AG329" s="20">
        <f>IF('respostes SINDIC'!AF329=1,(IF('respostes SINDIC'!$AS329=2021,variables!$E$36,IF('respostes SINDIC'!$AS329=2022,variables!$F$36))),0)</f>
        <v>0</v>
      </c>
      <c r="AH329" s="20">
        <f>IF('respostes SINDIC'!AG329=1,(IF('respostes SINDIC'!$AS329=2021,variables!$E$37,IF('respostes SINDIC'!$AS329=2022,variables!$F$37))),0)</f>
        <v>0</v>
      </c>
      <c r="AI329" s="14">
        <f>IF('respostes SINDIC'!AH329=1,(IF('respostes SINDIC'!$AS329=2021,variables!$E$38,IF('respostes SINDIC'!$AS329=2022,variables!$F$38))),0)</f>
        <v>25</v>
      </c>
      <c r="AJ329" s="20">
        <f>IF('respostes SINDIC'!AI329=1,(IF('respostes SINDIC'!$AS329=2021,variables!$E$39,IF('respostes SINDIC'!$AS329=2022,variables!$F$39))),0)</f>
        <v>20</v>
      </c>
      <c r="AK329" s="14">
        <f>IF('respostes SINDIC'!AJ329=1,(IF('respostes SINDIC'!$AS329=2021,variables!$E$40,IF('respostes SINDIC'!$AS329=2022,variables!$F$40))),0)</f>
        <v>25</v>
      </c>
      <c r="AL329" s="8">
        <f>IF('respostes SINDIC'!AK329=0,(IF('respostes SINDIC'!$AS329=2021,variables!$E$41,IF('respostes SINDIC'!$AS329=2022,variables!$F$41))),0)</f>
        <v>20</v>
      </c>
      <c r="AM329" s="20">
        <f>IF('respostes SINDIC'!AL329=1,(IF('respostes SINDIC'!$AS329=2021,variables!$E$42,IF('respostes SINDIC'!$AS329=2022,variables!$F$42))),0)</f>
        <v>10</v>
      </c>
      <c r="AN329" s="11">
        <f>IF('respostes SINDIC'!AM329=1,(IF('respostes SINDIC'!$AS329=2021,variables!$E$43,IF('respostes SINDIC'!$AS329=2022,variables!$F$43))),0)</f>
        <v>50</v>
      </c>
      <c r="AO329" s="8">
        <f>IF('respostes SINDIC'!AN329=1,(IF('respostes SINDIC'!$AS329=2021,variables!$E$44,IF('respostes SINDIC'!$AS329=2022,variables!$F$44))),0)</f>
        <v>0</v>
      </c>
      <c r="AP329" s="8">
        <f>IF('respostes SINDIC'!AO329=1,(IF('respostes SINDIC'!$AS329=2021,variables!$E$45,IF('respostes SINDIC'!$AS329=2022,variables!$F$45))),0)</f>
        <v>0</v>
      </c>
      <c r="AQ329" s="20">
        <f>IF('respostes SINDIC'!AP329=1,(IF('respostes SINDIC'!$AS329=2021,variables!$E$46,IF('respostes SINDIC'!$AS329=2022,variables!$F$46))),0)</f>
        <v>10</v>
      </c>
      <c r="AT329">
        <v>2022</v>
      </c>
    </row>
    <row r="330" spans="1:46" x14ac:dyDescent="0.3">
      <c r="A330">
        <v>810170005</v>
      </c>
      <c r="B330" t="e">
        <f>VLOOKUP(A330,'ine i comarca'!$A$1:$H$367,6,0)</f>
        <v>#N/A</v>
      </c>
      <c r="C330" t="s">
        <v>133</v>
      </c>
      <c r="D330" t="s">
        <v>41</v>
      </c>
      <c r="E330" t="s">
        <v>42</v>
      </c>
      <c r="F330" t="s">
        <v>61</v>
      </c>
      <c r="G330" s="8">
        <f>IF('respostes SINDIC'!F330=1,(IF('respostes SINDIC'!$AS330=2021,variables!$E$10,IF('respostes SINDIC'!$AS330=2022,variables!$F$10))),0)</f>
        <v>7.5</v>
      </c>
      <c r="H330" s="8">
        <f>IF('respostes SINDIC'!G330=1,(IF('respostes SINDIC'!$AS330=2021,variables!$E$11,IF('respostes SINDIC'!$AS330=2022,variables!$F$11))),0)</f>
        <v>7.5</v>
      </c>
      <c r="I330" s="14">
        <f>IF('respostes SINDIC'!H330=1,(IF('respostes SINDIC'!$AS330=2021,variables!$E$12,IF('respostes SINDIC'!$AS330=2022,variables!$F$12))),0)</f>
        <v>25</v>
      </c>
      <c r="J330" s="11">
        <f>IF('respostes SINDIC'!I330=1,(IF('respostes SINDIC'!$AS330=2021,variables!$E$13,IF('respostes SINDIC'!$AS330=2022,variables!$F$13))),0)</f>
        <v>1</v>
      </c>
      <c r="K330" s="11">
        <f>IF('respostes SINDIC'!J330=1,(IF('respostes SINDIC'!$AS330=2021,variables!$E$14,IF('respostes SINDIC'!$AS330=2022,variables!$F$14))),0)</f>
        <v>2</v>
      </c>
      <c r="L330" s="11">
        <f>IF('respostes SINDIC'!K330=1,(IF('respostes SINDIC'!$AS330=2021,variables!$E$15,IF('respostes SINDIC'!$AS330=2022,variables!$F$15))),0)</f>
        <v>2</v>
      </c>
      <c r="M330" s="11">
        <f>IF('respostes SINDIC'!L330=1,(IF('respostes SINDIC'!$AS330=2021,variables!$E$16,IF('respostes SINDIC'!$AS330=2022,variables!$F$16))),0)</f>
        <v>2</v>
      </c>
      <c r="N330" s="11">
        <f>IF('respostes SINDIC'!M330=1,(IF('respostes SINDIC'!$AS330=2021,variables!$E$17,IF('respostes SINDIC'!$AS330=2022,variables!$F$17))),0)</f>
        <v>1</v>
      </c>
      <c r="O330" s="11">
        <f>IF('respostes SINDIC'!N330="Dintre de termini",(IF('respostes SINDIC'!$AS330=2021,variables!$E$18,IF('respostes SINDIC'!$AS330=2022,variables!$F$18))),0)</f>
        <v>10</v>
      </c>
      <c r="P330" s="16">
        <f>IF('respostes SINDIC'!O330="Null",0,(IF('respostes SINDIC'!$AS330=2021,variables!$E$20,IF('respostes SINDIC'!$AS330=2022,variables!$F$20))))</f>
        <v>25</v>
      </c>
      <c r="Q330" s="16">
        <f>IF('respostes SINDIC'!P330=1,(IF('respostes SINDIC'!$AS330=2021,variables!$E$20,IF('respostes SINDIC'!$AS330=2022,variables!$F$20))),0)</f>
        <v>25</v>
      </c>
      <c r="R330" s="16">
        <f>IF('respostes SINDIC'!Q330=1,(IF('respostes SINDIC'!$AS330=2021,variables!$E$21,IF('respostes SINDIC'!$AS330=2022,variables!$F$21))),0)</f>
        <v>25</v>
      </c>
      <c r="S330" s="16">
        <f>IF('respostes SINDIC'!R330=1,(IF('respostes SINDIC'!$AS330=2021,variables!$E$22,IF('respostes SINDIC'!$AS330=2022,variables!$F$22))),0)</f>
        <v>25</v>
      </c>
      <c r="T330" s="11">
        <f>IF('respostes SINDIC'!S330=1,(IF('respostes SINDIC'!$AS330=2021,variables!$E$23,IF('respostes SINDIC'!$AS330=2022,variables!$F$23))),0)</f>
        <v>10</v>
      </c>
      <c r="U330" s="14">
        <f>IF('respostes SINDIC'!T330=1,(IF('respostes SINDIC'!$AS330=2021,variables!$E$24,IF('respostes SINDIC'!$AS330=2022,variables!$F$24))),0)</f>
        <v>25</v>
      </c>
      <c r="V330" s="8">
        <f>IF('respostes SINDIC'!U330=1,(IF('respostes SINDIC'!$AS330=2021,variables!$E$25,IF('respostes SINDIC'!$AS330=2022,variables!$F$25))),0)</f>
        <v>20</v>
      </c>
      <c r="W330" s="8">
        <f>IF('respostes SINDIC'!V330=1,(IF('respostes SINDIC'!$AS330=2021,variables!$E$26,IF('respostes SINDIC'!$AS330=2022,variables!$F$26))),0)</f>
        <v>5</v>
      </c>
      <c r="X330" s="8">
        <f>IF('respostes SINDIC'!W330=1,(IF('respostes SINDIC'!$AS330=2021,variables!$E$27,IF('respostes SINDIC'!$AS330=2022,variables!$F$27))),0)</f>
        <v>10</v>
      </c>
      <c r="Y330" s="11">
        <f>IF('respostes SINDIC'!X330=1,(IF('respostes SINDIC'!$AS330=2021,variables!$E$28,IF('respostes SINDIC'!$AS330=2022,variables!$F$28))),0)</f>
        <v>2</v>
      </c>
      <c r="Z330" s="11">
        <f>IF('respostes SINDIC'!Y330=1,(IF('respostes SINDIC'!$AS330=2021,variables!$E$29,IF('respostes SINDIC'!$AS330=2022,variables!$F$29))),0)</f>
        <v>20</v>
      </c>
      <c r="AA330" s="18">
        <f>IF('respostes SINDIC'!Z330=1,(IF('respostes SINDIC'!$AS330=2021,variables!$E$30,IF('respostes SINDIC'!$AS330=2022,variables!$F$30))),0)</f>
        <v>25</v>
      </c>
      <c r="AB330" s="18">
        <f>IF('respostes SINDIC'!AA330=1,(IF('respostes SINDIC'!$AS330=2021,variables!$E$31,IF('respostes SINDIC'!$AS330=2022,variables!$F$31))),0)</f>
        <v>25</v>
      </c>
      <c r="AC330" s="18">
        <f>IF('respostes SINDIC'!AB330=1,(IF('respostes SINDIC'!$AS330=2021,variables!$E$32,IF('respostes SINDIC'!$AS330=2022,variables!$F$32))),0)</f>
        <v>25</v>
      </c>
      <c r="AD330" s="18">
        <f>IF('respostes SINDIC'!AC330=1,(IF('respostes SINDIC'!$AS330=2021,variables!$E$33,IF('respostes SINDIC'!$AS330=2022,variables!$F$33))),0)</f>
        <v>0</v>
      </c>
      <c r="AE330" s="20">
        <f>IF('respostes SINDIC'!AD330=1,(IF('respostes SINDIC'!$AS330=2021,variables!$E$34,IF('respostes SINDIC'!$AS330=2022,variables!$F$34))),0)</f>
        <v>0</v>
      </c>
      <c r="AF330" s="20">
        <f>IF('respostes SINDIC'!AE330=1,(IF('respostes SINDIC'!$AS330=2021,variables!$E$35,IF('respostes SINDIC'!$AS330=2022,variables!$F$35))),0)</f>
        <v>0</v>
      </c>
      <c r="AG330" s="20">
        <f>IF('respostes SINDIC'!AF330=1,(IF('respostes SINDIC'!$AS330=2021,variables!$E$36,IF('respostes SINDIC'!$AS330=2022,variables!$F$36))),0)</f>
        <v>0</v>
      </c>
      <c r="AH330" s="20">
        <f>IF('respostes SINDIC'!AG330=1,(IF('respostes SINDIC'!$AS330=2021,variables!$E$37,IF('respostes SINDIC'!$AS330=2022,variables!$F$37))),0)</f>
        <v>10</v>
      </c>
      <c r="AI330" s="14">
        <f>IF('respostes SINDIC'!AH330=1,(IF('respostes SINDIC'!$AS330=2021,variables!$E$38,IF('respostes SINDIC'!$AS330=2022,variables!$F$38))),0)</f>
        <v>25</v>
      </c>
      <c r="AJ330" s="20">
        <f>IF('respostes SINDIC'!AI330=1,(IF('respostes SINDIC'!$AS330=2021,variables!$E$39,IF('respostes SINDIC'!$AS330=2022,variables!$F$39))),0)</f>
        <v>20</v>
      </c>
      <c r="AK330" s="14">
        <f>IF('respostes SINDIC'!AJ330=1,(IF('respostes SINDIC'!$AS330=2021,variables!$E$40,IF('respostes SINDIC'!$AS330=2022,variables!$F$40))),0)</f>
        <v>25</v>
      </c>
      <c r="AL330" s="8">
        <f>IF('respostes SINDIC'!AK330=0,(IF('respostes SINDIC'!$AS330=2021,variables!$E$41,IF('respostes SINDIC'!$AS330=2022,variables!$F$41))),0)</f>
        <v>20</v>
      </c>
      <c r="AM330" s="20">
        <f>IF('respostes SINDIC'!AL330=1,(IF('respostes SINDIC'!$AS330=2021,variables!$E$42,IF('respostes SINDIC'!$AS330=2022,variables!$F$42))),0)</f>
        <v>10</v>
      </c>
      <c r="AN330" s="11">
        <f>IF('respostes SINDIC'!AM330=1,(IF('respostes SINDIC'!$AS330=2021,variables!$E$43,IF('respostes SINDIC'!$AS330=2022,variables!$F$43))),0)</f>
        <v>50</v>
      </c>
      <c r="AO330" s="8">
        <f>IF('respostes SINDIC'!AN330=1,(IF('respostes SINDIC'!$AS330=2021,variables!$E$44,IF('respostes SINDIC'!$AS330=2022,variables!$F$44))),0)</f>
        <v>10</v>
      </c>
      <c r="AP330" s="8">
        <f>IF('respostes SINDIC'!AO330=1,(IF('respostes SINDIC'!$AS330=2021,variables!$E$45,IF('respostes SINDIC'!$AS330=2022,variables!$F$45))),0)</f>
        <v>20</v>
      </c>
      <c r="AQ330" s="20">
        <f>IF('respostes SINDIC'!AP330=1,(IF('respostes SINDIC'!$AS330=2021,variables!$E$46,IF('respostes SINDIC'!$AS330=2022,variables!$F$46))),0)</f>
        <v>0</v>
      </c>
      <c r="AT330">
        <v>2022</v>
      </c>
    </row>
    <row r="331" spans="1:46" x14ac:dyDescent="0.3">
      <c r="A331">
        <v>816290004</v>
      </c>
      <c r="B331" t="str">
        <f>VLOOKUP(A331,'ine i comarca'!$A$1:$H$367,6,0)</f>
        <v>Anoia</v>
      </c>
      <c r="C331" t="s">
        <v>134</v>
      </c>
      <c r="D331" t="s">
        <v>41</v>
      </c>
      <c r="E331" t="s">
        <v>42</v>
      </c>
      <c r="F331" t="s">
        <v>48</v>
      </c>
      <c r="G331" s="8">
        <f>IF('respostes SINDIC'!F331=1,(IF('respostes SINDIC'!$AS331=2021,variables!$E$10,IF('respostes SINDIC'!$AS331=2022,variables!$F$10))),0)</f>
        <v>7.5</v>
      </c>
      <c r="H331" s="8">
        <f>IF('respostes SINDIC'!G331=1,(IF('respostes SINDIC'!$AS331=2021,variables!$E$11,IF('respostes SINDIC'!$AS331=2022,variables!$F$11))),0)</f>
        <v>7.5</v>
      </c>
      <c r="I331" s="14">
        <f>IF('respostes SINDIC'!H331=1,(IF('respostes SINDIC'!$AS331=2021,variables!$E$12,IF('respostes SINDIC'!$AS331=2022,variables!$F$12))),0)</f>
        <v>25</v>
      </c>
      <c r="J331" s="11">
        <f>IF('respostes SINDIC'!I331=1,(IF('respostes SINDIC'!$AS331=2021,variables!$E$13,IF('respostes SINDIC'!$AS331=2022,variables!$F$13))),0)</f>
        <v>1</v>
      </c>
      <c r="K331" s="11">
        <f>IF('respostes SINDIC'!J331=1,(IF('respostes SINDIC'!$AS331=2021,variables!$E$14,IF('respostes SINDIC'!$AS331=2022,variables!$F$14))),0)</f>
        <v>0</v>
      </c>
      <c r="L331" s="11">
        <f>IF('respostes SINDIC'!K331=1,(IF('respostes SINDIC'!$AS331=2021,variables!$E$15,IF('respostes SINDIC'!$AS331=2022,variables!$F$15))),0)</f>
        <v>0</v>
      </c>
      <c r="M331" s="11">
        <f>IF('respostes SINDIC'!L331=1,(IF('respostes SINDIC'!$AS331=2021,variables!$E$16,IF('respostes SINDIC'!$AS331=2022,variables!$F$16))),0)</f>
        <v>0</v>
      </c>
      <c r="N331" s="11">
        <f>IF('respostes SINDIC'!M331=1,(IF('respostes SINDIC'!$AS331=2021,variables!$E$17,IF('respostes SINDIC'!$AS331=2022,variables!$F$17))),0)</f>
        <v>0</v>
      </c>
      <c r="O331" s="11">
        <f>IF('respostes SINDIC'!N331="Dintre de termini",(IF('respostes SINDIC'!$AS331=2021,variables!$E$18,IF('respostes SINDIC'!$AS331=2022,variables!$F$18))),0)</f>
        <v>10</v>
      </c>
      <c r="P331" s="16">
        <f>IF('respostes SINDIC'!O331="Null",0,(IF('respostes SINDIC'!$AS331=2021,variables!$E$20,IF('respostes SINDIC'!$AS331=2022,variables!$F$20))))</f>
        <v>25</v>
      </c>
      <c r="Q331" s="16">
        <f>IF('respostes SINDIC'!P331=1,(IF('respostes SINDIC'!$AS331=2021,variables!$E$20,IF('respostes SINDIC'!$AS331=2022,variables!$F$20))),0)</f>
        <v>25</v>
      </c>
      <c r="R331" s="16">
        <f>IF('respostes SINDIC'!Q331=1,(IF('respostes SINDIC'!$AS331=2021,variables!$E$21,IF('respostes SINDIC'!$AS331=2022,variables!$F$21))),0)</f>
        <v>0</v>
      </c>
      <c r="S331" s="16">
        <f>IF('respostes SINDIC'!R331=1,(IF('respostes SINDIC'!$AS331=2021,variables!$E$22,IF('respostes SINDIC'!$AS331=2022,variables!$F$22))),0)</f>
        <v>0</v>
      </c>
      <c r="T331" s="11">
        <f>IF('respostes SINDIC'!S331=1,(IF('respostes SINDIC'!$AS331=2021,variables!$E$23,IF('respostes SINDIC'!$AS331=2022,variables!$F$23))),0)</f>
        <v>10</v>
      </c>
      <c r="U331" s="14">
        <f>IF('respostes SINDIC'!T331=1,(IF('respostes SINDIC'!$AS331=2021,variables!$E$24,IF('respostes SINDIC'!$AS331=2022,variables!$F$24))),0)</f>
        <v>25</v>
      </c>
      <c r="V331" s="8">
        <f>IF('respostes SINDIC'!U331=1,(IF('respostes SINDIC'!$AS331=2021,variables!$E$25,IF('respostes SINDIC'!$AS331=2022,variables!$F$25))),0)</f>
        <v>20</v>
      </c>
      <c r="W331" s="8">
        <f>IF('respostes SINDIC'!V331=1,(IF('respostes SINDIC'!$AS331=2021,variables!$E$26,IF('respostes SINDIC'!$AS331=2022,variables!$F$26))),0)</f>
        <v>5</v>
      </c>
      <c r="X331" s="8">
        <f>IF('respostes SINDIC'!W331=1,(IF('respostes SINDIC'!$AS331=2021,variables!$E$27,IF('respostes SINDIC'!$AS331=2022,variables!$F$27))),0)</f>
        <v>10</v>
      </c>
      <c r="Y331" s="11">
        <f>IF('respostes SINDIC'!X331=1,(IF('respostes SINDIC'!$AS331=2021,variables!$E$28,IF('respostes SINDIC'!$AS331=2022,variables!$F$28))),0)</f>
        <v>0</v>
      </c>
      <c r="Z331" s="11">
        <f>IF('respostes SINDIC'!Y331=1,(IF('respostes SINDIC'!$AS331=2021,variables!$E$29,IF('respostes SINDIC'!$AS331=2022,variables!$F$29))),0)</f>
        <v>20</v>
      </c>
      <c r="AA331" s="18">
        <f>IF('respostes SINDIC'!Z331=1,(IF('respostes SINDIC'!$AS331=2021,variables!$E$30,IF('respostes SINDIC'!$AS331=2022,variables!$F$30))),0)</f>
        <v>0</v>
      </c>
      <c r="AB331" s="18">
        <f>IF('respostes SINDIC'!AA331=1,(IF('respostes SINDIC'!$AS331=2021,variables!$E$31,IF('respostes SINDIC'!$AS331=2022,variables!$F$31))),0)</f>
        <v>25</v>
      </c>
      <c r="AC331" s="18">
        <f>IF('respostes SINDIC'!AB331=1,(IF('respostes SINDIC'!$AS331=2021,variables!$E$32,IF('respostes SINDIC'!$AS331=2022,variables!$F$32))),0)</f>
        <v>25</v>
      </c>
      <c r="AD331" s="18">
        <f>IF('respostes SINDIC'!AC331=1,(IF('respostes SINDIC'!$AS331=2021,variables!$E$33,IF('respostes SINDIC'!$AS331=2022,variables!$F$33))),0)</f>
        <v>0</v>
      </c>
      <c r="AE331" s="20">
        <f>IF('respostes SINDIC'!AD331=1,(IF('respostes SINDIC'!$AS331=2021,variables!$E$34,IF('respostes SINDIC'!$AS331=2022,variables!$F$34))),0)</f>
        <v>0</v>
      </c>
      <c r="AF331" s="20">
        <f>IF('respostes SINDIC'!AE331=1,(IF('respostes SINDIC'!$AS331=2021,variables!$E$35,IF('respostes SINDIC'!$AS331=2022,variables!$F$35))),0)</f>
        <v>0</v>
      </c>
      <c r="AG331" s="20">
        <f>IF('respostes SINDIC'!AF331=1,(IF('respostes SINDIC'!$AS331=2021,variables!$E$36,IF('respostes SINDIC'!$AS331=2022,variables!$F$36))),0)</f>
        <v>0</v>
      </c>
      <c r="AH331" s="20">
        <f>IF('respostes SINDIC'!AG331=1,(IF('respostes SINDIC'!$AS331=2021,variables!$E$37,IF('respostes SINDIC'!$AS331=2022,variables!$F$37))),0)</f>
        <v>10</v>
      </c>
      <c r="AI331" s="14">
        <f>IF('respostes SINDIC'!AH331=1,(IF('respostes SINDIC'!$AS331=2021,variables!$E$38,IF('respostes SINDIC'!$AS331=2022,variables!$F$38))),0)</f>
        <v>25</v>
      </c>
      <c r="AJ331" s="20">
        <f>IF('respostes SINDIC'!AI331=1,(IF('respostes SINDIC'!$AS331=2021,variables!$E$39,IF('respostes SINDIC'!$AS331=2022,variables!$F$39))),0)</f>
        <v>20</v>
      </c>
      <c r="AK331" s="14">
        <f>IF('respostes SINDIC'!AJ331=1,(IF('respostes SINDIC'!$AS331=2021,variables!$E$40,IF('respostes SINDIC'!$AS331=2022,variables!$F$40))),0)</f>
        <v>25</v>
      </c>
      <c r="AL331" s="8">
        <f>IF('respostes SINDIC'!AK331=0,(IF('respostes SINDIC'!$AS331=2021,variables!$E$41,IF('respostes SINDIC'!$AS331=2022,variables!$F$41))),0)</f>
        <v>20</v>
      </c>
      <c r="AM331" s="20">
        <f>IF('respostes SINDIC'!AL331=1,(IF('respostes SINDIC'!$AS331=2021,variables!$E$42,IF('respostes SINDIC'!$AS331=2022,variables!$F$42))),0)</f>
        <v>10</v>
      </c>
      <c r="AN331" s="11">
        <f>IF('respostes SINDIC'!AM331=1,(IF('respostes SINDIC'!$AS331=2021,variables!$E$43,IF('respostes SINDIC'!$AS331=2022,variables!$F$43))),0)</f>
        <v>50</v>
      </c>
      <c r="AO331" s="8">
        <f>IF('respostes SINDIC'!AN331=1,(IF('respostes SINDIC'!$AS331=2021,variables!$E$44,IF('respostes SINDIC'!$AS331=2022,variables!$F$44))),0)</f>
        <v>0</v>
      </c>
      <c r="AP331" s="8">
        <f>IF('respostes SINDIC'!AO331=1,(IF('respostes SINDIC'!$AS331=2021,variables!$E$45,IF('respostes SINDIC'!$AS331=2022,variables!$F$45))),0)</f>
        <v>0</v>
      </c>
      <c r="AQ331" s="20">
        <f>IF('respostes SINDIC'!AP331=1,(IF('respostes SINDIC'!$AS331=2021,variables!$E$46,IF('respostes SINDIC'!$AS331=2022,variables!$F$46))),0)</f>
        <v>10</v>
      </c>
      <c r="AT331">
        <v>2022</v>
      </c>
    </row>
    <row r="332" spans="1:46" x14ac:dyDescent="0.3">
      <c r="A332">
        <v>810220002</v>
      </c>
      <c r="B332" t="str">
        <f>VLOOKUP(A332,'ine i comarca'!$A$1:$H$367,6,0)</f>
        <v>Anoia</v>
      </c>
      <c r="C332" t="s">
        <v>135</v>
      </c>
      <c r="D332" t="s">
        <v>41</v>
      </c>
      <c r="E332" t="s">
        <v>42</v>
      </c>
      <c r="F332" t="s">
        <v>68</v>
      </c>
      <c r="G332" s="8">
        <f>IF('respostes SINDIC'!F332=1,(IF('respostes SINDIC'!$AS332=2021,variables!$E$10,IF('respostes SINDIC'!$AS332=2022,variables!$F$10))),0)</f>
        <v>7.5</v>
      </c>
      <c r="H332" s="8">
        <f>IF('respostes SINDIC'!G332=1,(IF('respostes SINDIC'!$AS332=2021,variables!$E$11,IF('respostes SINDIC'!$AS332=2022,variables!$F$11))),0)</f>
        <v>7.5</v>
      </c>
      <c r="I332" s="14">
        <f>IF('respostes SINDIC'!H332=1,(IF('respostes SINDIC'!$AS332=2021,variables!$E$12,IF('respostes SINDIC'!$AS332=2022,variables!$F$12))),0)</f>
        <v>25</v>
      </c>
      <c r="J332" s="11">
        <f>IF('respostes SINDIC'!I332=1,(IF('respostes SINDIC'!$AS332=2021,variables!$E$13,IF('respostes SINDIC'!$AS332=2022,variables!$F$13))),0)</f>
        <v>1</v>
      </c>
      <c r="K332" s="11">
        <f>IF('respostes SINDIC'!J332=1,(IF('respostes SINDIC'!$AS332=2021,variables!$E$14,IF('respostes SINDIC'!$AS332=2022,variables!$F$14))),0)</f>
        <v>0</v>
      </c>
      <c r="L332" s="11">
        <f>IF('respostes SINDIC'!K332=1,(IF('respostes SINDIC'!$AS332=2021,variables!$E$15,IF('respostes SINDIC'!$AS332=2022,variables!$F$15))),0)</f>
        <v>0</v>
      </c>
      <c r="M332" s="11">
        <f>IF('respostes SINDIC'!L332=1,(IF('respostes SINDIC'!$AS332=2021,variables!$E$16,IF('respostes SINDIC'!$AS332=2022,variables!$F$16))),0)</f>
        <v>0</v>
      </c>
      <c r="N332" s="11">
        <f>IF('respostes SINDIC'!M332=1,(IF('respostes SINDIC'!$AS332=2021,variables!$E$17,IF('respostes SINDIC'!$AS332=2022,variables!$F$17))),0)</f>
        <v>0</v>
      </c>
      <c r="O332" s="11">
        <f>IF('respostes SINDIC'!N332="Dintre de termini",(IF('respostes SINDIC'!$AS332=2021,variables!$E$18,IF('respostes SINDIC'!$AS332=2022,variables!$F$18))),0)</f>
        <v>10</v>
      </c>
      <c r="P332" s="16">
        <f>IF('respostes SINDIC'!O332="Null",0,(IF('respostes SINDIC'!$AS332=2021,variables!$E$20,IF('respostes SINDIC'!$AS332=2022,variables!$F$20))))</f>
        <v>25</v>
      </c>
      <c r="Q332" s="16">
        <f>IF('respostes SINDIC'!P332=1,(IF('respostes SINDIC'!$AS332=2021,variables!$E$20,IF('respostes SINDIC'!$AS332=2022,variables!$F$20))),0)</f>
        <v>25</v>
      </c>
      <c r="R332" s="16">
        <f>IF('respostes SINDIC'!Q332=1,(IF('respostes SINDIC'!$AS332=2021,variables!$E$21,IF('respostes SINDIC'!$AS332=2022,variables!$F$21))),0)</f>
        <v>25</v>
      </c>
      <c r="S332" s="16">
        <f>IF('respostes SINDIC'!R332=1,(IF('respostes SINDIC'!$AS332=2021,variables!$E$22,IF('respostes SINDIC'!$AS332=2022,variables!$F$22))),0)</f>
        <v>25</v>
      </c>
      <c r="T332" s="11">
        <f>IF('respostes SINDIC'!S332=1,(IF('respostes SINDIC'!$AS332=2021,variables!$E$23,IF('respostes SINDIC'!$AS332=2022,variables!$F$23))),0)</f>
        <v>10</v>
      </c>
      <c r="U332" s="14">
        <f>IF('respostes SINDIC'!T332=1,(IF('respostes SINDIC'!$AS332=2021,variables!$E$24,IF('respostes SINDIC'!$AS332=2022,variables!$F$24))),0)</f>
        <v>25</v>
      </c>
      <c r="V332" s="8">
        <f>IF('respostes SINDIC'!U332=1,(IF('respostes SINDIC'!$AS332=2021,variables!$E$25,IF('respostes SINDIC'!$AS332=2022,variables!$F$25))),0)</f>
        <v>20</v>
      </c>
      <c r="W332" s="8">
        <f>IF('respostes SINDIC'!V332=1,(IF('respostes SINDIC'!$AS332=2021,variables!$E$26,IF('respostes SINDIC'!$AS332=2022,variables!$F$26))),0)</f>
        <v>5</v>
      </c>
      <c r="X332" s="8">
        <f>IF('respostes SINDIC'!W332=1,(IF('respostes SINDIC'!$AS332=2021,variables!$E$27,IF('respostes SINDIC'!$AS332=2022,variables!$F$27))),0)</f>
        <v>10</v>
      </c>
      <c r="Y332" s="11">
        <f>IF('respostes SINDIC'!X332=1,(IF('respostes SINDIC'!$AS332=2021,variables!$E$28,IF('respostes SINDIC'!$AS332=2022,variables!$F$28))),0)</f>
        <v>0</v>
      </c>
      <c r="Z332" s="11">
        <f>IF('respostes SINDIC'!Y332=1,(IF('respostes SINDIC'!$AS332=2021,variables!$E$29,IF('respostes SINDIC'!$AS332=2022,variables!$F$29))),0)</f>
        <v>20</v>
      </c>
      <c r="AA332" s="18">
        <f>IF('respostes SINDIC'!Z332=1,(IF('respostes SINDIC'!$AS332=2021,variables!$E$30,IF('respostes SINDIC'!$AS332=2022,variables!$F$30))),0)</f>
        <v>0</v>
      </c>
      <c r="AB332" s="18">
        <f>IF('respostes SINDIC'!AA332=1,(IF('respostes SINDIC'!$AS332=2021,variables!$E$31,IF('respostes SINDIC'!$AS332=2022,variables!$F$31))),0)</f>
        <v>25</v>
      </c>
      <c r="AC332" s="18">
        <f>IF('respostes SINDIC'!AB332=1,(IF('respostes SINDIC'!$AS332=2021,variables!$E$32,IF('respostes SINDIC'!$AS332=2022,variables!$F$32))),0)</f>
        <v>25</v>
      </c>
      <c r="AD332" s="18">
        <f>IF('respostes SINDIC'!AC332=1,(IF('respostes SINDIC'!$AS332=2021,variables!$E$33,IF('respostes SINDIC'!$AS332=2022,variables!$F$33))),0)</f>
        <v>0</v>
      </c>
      <c r="AE332" s="20">
        <f>IF('respostes SINDIC'!AD332=1,(IF('respostes SINDIC'!$AS332=2021,variables!$E$34,IF('respostes SINDIC'!$AS332=2022,variables!$F$34))),0)</f>
        <v>0</v>
      </c>
      <c r="AF332" s="20">
        <f>IF('respostes SINDIC'!AE332=1,(IF('respostes SINDIC'!$AS332=2021,variables!$E$35,IF('respostes SINDIC'!$AS332=2022,variables!$F$35))),0)</f>
        <v>0</v>
      </c>
      <c r="AG332" s="20">
        <f>IF('respostes SINDIC'!AF332=1,(IF('respostes SINDIC'!$AS332=2021,variables!$E$36,IF('respostes SINDIC'!$AS332=2022,variables!$F$36))),0)</f>
        <v>0</v>
      </c>
      <c r="AH332" s="20">
        <f>IF('respostes SINDIC'!AG332=1,(IF('respostes SINDIC'!$AS332=2021,variables!$E$37,IF('respostes SINDIC'!$AS332=2022,variables!$F$37))),0)</f>
        <v>0</v>
      </c>
      <c r="AI332" s="14">
        <f>IF('respostes SINDIC'!AH332=1,(IF('respostes SINDIC'!$AS332=2021,variables!$E$38,IF('respostes SINDIC'!$AS332=2022,variables!$F$38))),0)</f>
        <v>25</v>
      </c>
      <c r="AJ332" s="20">
        <f>IF('respostes SINDIC'!AI332=1,(IF('respostes SINDIC'!$AS332=2021,variables!$E$39,IF('respostes SINDIC'!$AS332=2022,variables!$F$39))),0)</f>
        <v>20</v>
      </c>
      <c r="AK332" s="14">
        <f>IF('respostes SINDIC'!AJ332=1,(IF('respostes SINDIC'!$AS332=2021,variables!$E$40,IF('respostes SINDIC'!$AS332=2022,variables!$F$40))),0)</f>
        <v>25</v>
      </c>
      <c r="AL332" s="8">
        <f>IF('respostes SINDIC'!AK332=0,(IF('respostes SINDIC'!$AS332=2021,variables!$E$41,IF('respostes SINDIC'!$AS332=2022,variables!$F$41))),0)</f>
        <v>20</v>
      </c>
      <c r="AM332" s="20">
        <f>IF('respostes SINDIC'!AL332=1,(IF('respostes SINDIC'!$AS332=2021,variables!$E$42,IF('respostes SINDIC'!$AS332=2022,variables!$F$42))),0)</f>
        <v>10</v>
      </c>
      <c r="AN332" s="11">
        <f>IF('respostes SINDIC'!AM332=1,(IF('respostes SINDIC'!$AS332=2021,variables!$E$43,IF('respostes SINDIC'!$AS332=2022,variables!$F$43))),0)</f>
        <v>50</v>
      </c>
      <c r="AO332" s="8">
        <f>IF('respostes SINDIC'!AN332=1,(IF('respostes SINDIC'!$AS332=2021,variables!$E$44,IF('respostes SINDIC'!$AS332=2022,variables!$F$44))),0)</f>
        <v>10</v>
      </c>
      <c r="AP332" s="8">
        <f>IF('respostes SINDIC'!AO332=1,(IF('respostes SINDIC'!$AS332=2021,variables!$E$45,IF('respostes SINDIC'!$AS332=2022,variables!$F$45))),0)</f>
        <v>20</v>
      </c>
      <c r="AQ332" s="20">
        <f>IF('respostes SINDIC'!AP332=1,(IF('respostes SINDIC'!$AS332=2021,variables!$E$46,IF('respostes SINDIC'!$AS332=2022,variables!$F$46))),0)</f>
        <v>0</v>
      </c>
      <c r="AT332">
        <v>2022</v>
      </c>
    </row>
    <row r="333" spans="1:46" x14ac:dyDescent="0.3">
      <c r="A333">
        <v>810380001</v>
      </c>
      <c r="B333" t="str">
        <f>VLOOKUP(A333,'ine i comarca'!$A$1:$H$367,6,0)</f>
        <v>Anoia</v>
      </c>
      <c r="C333" t="s">
        <v>136</v>
      </c>
      <c r="D333" t="s">
        <v>41</v>
      </c>
      <c r="E333" t="s">
        <v>42</v>
      </c>
      <c r="F333" t="s">
        <v>48</v>
      </c>
      <c r="G333" s="8">
        <f>IF('respostes SINDIC'!F333=1,(IF('respostes SINDIC'!$AS333=2021,variables!$E$10,IF('respostes SINDIC'!$AS333=2022,variables!$F$10))),0)</f>
        <v>7.5</v>
      </c>
      <c r="H333" s="8">
        <f>IF('respostes SINDIC'!G333=1,(IF('respostes SINDIC'!$AS333=2021,variables!$E$11,IF('respostes SINDIC'!$AS333=2022,variables!$F$11))),0)</f>
        <v>7.5</v>
      </c>
      <c r="I333" s="14">
        <f>IF('respostes SINDIC'!H333=1,(IF('respostes SINDIC'!$AS333=2021,variables!$E$12,IF('respostes SINDIC'!$AS333=2022,variables!$F$12))),0)</f>
        <v>25</v>
      </c>
      <c r="J333" s="11">
        <f>IF('respostes SINDIC'!I333=1,(IF('respostes SINDIC'!$AS333=2021,variables!$E$13,IF('respostes SINDIC'!$AS333=2022,variables!$F$13))),0)</f>
        <v>1</v>
      </c>
      <c r="K333" s="11">
        <f>IF('respostes SINDIC'!J333=1,(IF('respostes SINDIC'!$AS333=2021,variables!$E$14,IF('respostes SINDIC'!$AS333=2022,variables!$F$14))),0)</f>
        <v>0</v>
      </c>
      <c r="L333" s="11">
        <f>IF('respostes SINDIC'!K333=1,(IF('respostes SINDIC'!$AS333=2021,variables!$E$15,IF('respostes SINDIC'!$AS333=2022,variables!$F$15))),0)</f>
        <v>0</v>
      </c>
      <c r="M333" s="11">
        <f>IF('respostes SINDIC'!L333=1,(IF('respostes SINDIC'!$AS333=2021,variables!$E$16,IF('respostes SINDIC'!$AS333=2022,variables!$F$16))),0)</f>
        <v>0</v>
      </c>
      <c r="N333" s="11">
        <f>IF('respostes SINDIC'!M333=1,(IF('respostes SINDIC'!$AS333=2021,variables!$E$17,IF('respostes SINDIC'!$AS333=2022,variables!$F$17))),0)</f>
        <v>0</v>
      </c>
      <c r="O333" s="11">
        <f>IF('respostes SINDIC'!N333="Dintre de termini",(IF('respostes SINDIC'!$AS333=2021,variables!$E$18,IF('respostes SINDIC'!$AS333=2022,variables!$F$18))),0)</f>
        <v>0</v>
      </c>
      <c r="P333" s="16">
        <f>IF('respostes SINDIC'!O333="Null",0,(IF('respostes SINDIC'!$AS333=2021,variables!$E$20,IF('respostes SINDIC'!$AS333=2022,variables!$F$20))))</f>
        <v>25</v>
      </c>
      <c r="Q333" s="16">
        <f>IF('respostes SINDIC'!P333=1,(IF('respostes SINDIC'!$AS333=2021,variables!$E$20,IF('respostes SINDIC'!$AS333=2022,variables!$F$20))),0)</f>
        <v>25</v>
      </c>
      <c r="R333" s="16">
        <f>IF('respostes SINDIC'!Q333=1,(IF('respostes SINDIC'!$AS333=2021,variables!$E$21,IF('respostes SINDIC'!$AS333=2022,variables!$F$21))),0)</f>
        <v>25</v>
      </c>
      <c r="S333" s="16">
        <f>IF('respostes SINDIC'!R333=1,(IF('respostes SINDIC'!$AS333=2021,variables!$E$22,IF('respostes SINDIC'!$AS333=2022,variables!$F$22))),0)</f>
        <v>25</v>
      </c>
      <c r="T333" s="11">
        <f>IF('respostes SINDIC'!S333=1,(IF('respostes SINDIC'!$AS333=2021,variables!$E$23,IF('respostes SINDIC'!$AS333=2022,variables!$F$23))),0)</f>
        <v>0</v>
      </c>
      <c r="U333" s="14">
        <f>IF('respostes SINDIC'!T333=1,(IF('respostes SINDIC'!$AS333=2021,variables!$E$24,IF('respostes SINDIC'!$AS333=2022,variables!$F$24))),0)</f>
        <v>0</v>
      </c>
      <c r="V333" s="8">
        <f>IF('respostes SINDIC'!U333=1,(IF('respostes SINDIC'!$AS333=2021,variables!$E$25,IF('respostes SINDIC'!$AS333=2022,variables!$F$25))),0)</f>
        <v>20</v>
      </c>
      <c r="W333" s="8">
        <f>IF('respostes SINDIC'!V333=1,(IF('respostes SINDIC'!$AS333=2021,variables!$E$26,IF('respostes SINDIC'!$AS333=2022,variables!$F$26))),0)</f>
        <v>5</v>
      </c>
      <c r="X333" s="8">
        <f>IF('respostes SINDIC'!W333=1,(IF('respostes SINDIC'!$AS333=2021,variables!$E$27,IF('respostes SINDIC'!$AS333=2022,variables!$F$27))),0)</f>
        <v>10</v>
      </c>
      <c r="Y333" s="11">
        <f>IF('respostes SINDIC'!X333=1,(IF('respostes SINDIC'!$AS333=2021,variables!$E$28,IF('respostes SINDIC'!$AS333=2022,variables!$F$28))),0)</f>
        <v>0</v>
      </c>
      <c r="Z333" s="11">
        <f>IF('respostes SINDIC'!Y333=1,(IF('respostes SINDIC'!$AS333=2021,variables!$E$29,IF('respostes SINDIC'!$AS333=2022,variables!$F$29))),0)</f>
        <v>20</v>
      </c>
      <c r="AA333" s="18">
        <f>IF('respostes SINDIC'!Z333=1,(IF('respostes SINDIC'!$AS333=2021,variables!$E$30,IF('respostes SINDIC'!$AS333=2022,variables!$F$30))),0)</f>
        <v>25</v>
      </c>
      <c r="AB333" s="18">
        <f>IF('respostes SINDIC'!AA333=1,(IF('respostes SINDIC'!$AS333=2021,variables!$E$31,IF('respostes SINDIC'!$AS333=2022,variables!$F$31))),0)</f>
        <v>0</v>
      </c>
      <c r="AC333" s="18">
        <f>IF('respostes SINDIC'!AB333=1,(IF('respostes SINDIC'!$AS333=2021,variables!$E$32,IF('respostes SINDIC'!$AS333=2022,variables!$F$32))),0)</f>
        <v>0</v>
      </c>
      <c r="AD333" s="18">
        <f>IF('respostes SINDIC'!AC333=1,(IF('respostes SINDIC'!$AS333=2021,variables!$E$33,IF('respostes SINDIC'!$AS333=2022,variables!$F$33))),0)</f>
        <v>0</v>
      </c>
      <c r="AE333" s="20">
        <f>IF('respostes SINDIC'!AD333=1,(IF('respostes SINDIC'!$AS333=2021,variables!$E$34,IF('respostes SINDIC'!$AS333=2022,variables!$F$34))),0)</f>
        <v>0</v>
      </c>
      <c r="AF333" s="20">
        <f>IF('respostes SINDIC'!AE333=1,(IF('respostes SINDIC'!$AS333=2021,variables!$E$35,IF('respostes SINDIC'!$AS333=2022,variables!$F$35))),0)</f>
        <v>0</v>
      </c>
      <c r="AG333" s="20">
        <f>IF('respostes SINDIC'!AF333=1,(IF('respostes SINDIC'!$AS333=2021,variables!$E$36,IF('respostes SINDIC'!$AS333=2022,variables!$F$36))),0)</f>
        <v>0</v>
      </c>
      <c r="AH333" s="20">
        <f>IF('respostes SINDIC'!AG333=1,(IF('respostes SINDIC'!$AS333=2021,variables!$E$37,IF('respostes SINDIC'!$AS333=2022,variables!$F$37))),0)</f>
        <v>0</v>
      </c>
      <c r="AI333" s="14">
        <f>IF('respostes SINDIC'!AH333=1,(IF('respostes SINDIC'!$AS333=2021,variables!$E$38,IF('respostes SINDIC'!$AS333=2022,variables!$F$38))),0)</f>
        <v>25</v>
      </c>
      <c r="AJ333" s="20">
        <f>IF('respostes SINDIC'!AI333=1,(IF('respostes SINDIC'!$AS333=2021,variables!$E$39,IF('respostes SINDIC'!$AS333=2022,variables!$F$39))),0)</f>
        <v>20</v>
      </c>
      <c r="AK333" s="14">
        <f>IF('respostes SINDIC'!AJ333=1,(IF('respostes SINDIC'!$AS333=2021,variables!$E$40,IF('respostes SINDIC'!$AS333=2022,variables!$F$40))),0)</f>
        <v>25</v>
      </c>
      <c r="AL333" s="8">
        <f>IF('respostes SINDIC'!AK333=0,(IF('respostes SINDIC'!$AS333=2021,variables!$E$41,IF('respostes SINDIC'!$AS333=2022,variables!$F$41))),0)</f>
        <v>20</v>
      </c>
      <c r="AM333" s="20">
        <f>IF('respostes SINDIC'!AL333=1,(IF('respostes SINDIC'!$AS333=2021,variables!$E$42,IF('respostes SINDIC'!$AS333=2022,variables!$F$42))),0)</f>
        <v>0</v>
      </c>
      <c r="AN333" s="11">
        <f>IF('respostes SINDIC'!AM333=1,(IF('respostes SINDIC'!$AS333=2021,variables!$E$43,IF('respostes SINDIC'!$AS333=2022,variables!$F$43))),0)</f>
        <v>0</v>
      </c>
      <c r="AO333" s="8">
        <f>IF('respostes SINDIC'!AN333=1,(IF('respostes SINDIC'!$AS333=2021,variables!$E$44,IF('respostes SINDIC'!$AS333=2022,variables!$F$44))),0)</f>
        <v>0</v>
      </c>
      <c r="AP333" s="8">
        <f>IF('respostes SINDIC'!AO333=1,(IF('respostes SINDIC'!$AS333=2021,variables!$E$45,IF('respostes SINDIC'!$AS333=2022,variables!$F$45))),0)</f>
        <v>0</v>
      </c>
      <c r="AQ333" s="20">
        <f>IF('respostes SINDIC'!AP333=1,(IF('respostes SINDIC'!$AS333=2021,variables!$E$46,IF('respostes SINDIC'!$AS333=2022,variables!$F$46))),0)</f>
        <v>0</v>
      </c>
      <c r="AT333">
        <v>2022</v>
      </c>
    </row>
    <row r="334" spans="1:46" x14ac:dyDescent="0.3">
      <c r="A334">
        <v>810430008</v>
      </c>
      <c r="B334" t="str">
        <f>VLOOKUP(A334,'ine i comarca'!$A$1:$H$367,6,0)</f>
        <v>Anoia</v>
      </c>
      <c r="C334" t="s">
        <v>137</v>
      </c>
      <c r="D334" t="s">
        <v>41</v>
      </c>
      <c r="E334" t="s">
        <v>42</v>
      </c>
      <c r="F334" t="s">
        <v>48</v>
      </c>
      <c r="G334" s="8">
        <f>IF('respostes SINDIC'!F334=1,(IF('respostes SINDIC'!$AS334=2021,variables!$E$10,IF('respostes SINDIC'!$AS334=2022,variables!$F$10))),0)</f>
        <v>7.5</v>
      </c>
      <c r="H334" s="8">
        <f>IF('respostes SINDIC'!G334=1,(IF('respostes SINDIC'!$AS334=2021,variables!$E$11,IF('respostes SINDIC'!$AS334=2022,variables!$F$11))),0)</f>
        <v>7.5</v>
      </c>
      <c r="I334" s="14">
        <f>IF('respostes SINDIC'!H334=1,(IF('respostes SINDIC'!$AS334=2021,variables!$E$12,IF('respostes SINDIC'!$AS334=2022,variables!$F$12))),0)</f>
        <v>25</v>
      </c>
      <c r="J334" s="11">
        <f>IF('respostes SINDIC'!I334=1,(IF('respostes SINDIC'!$AS334=2021,variables!$E$13,IF('respostes SINDIC'!$AS334=2022,variables!$F$13))),0)</f>
        <v>0</v>
      </c>
      <c r="K334" s="11">
        <f>IF('respostes SINDIC'!J334=1,(IF('respostes SINDIC'!$AS334=2021,variables!$E$14,IF('respostes SINDIC'!$AS334=2022,variables!$F$14))),0)</f>
        <v>0</v>
      </c>
      <c r="L334" s="11">
        <f>IF('respostes SINDIC'!K334=1,(IF('respostes SINDIC'!$AS334=2021,variables!$E$15,IF('respostes SINDIC'!$AS334=2022,variables!$F$15))),0)</f>
        <v>0</v>
      </c>
      <c r="M334" s="11">
        <f>IF('respostes SINDIC'!L334=1,(IF('respostes SINDIC'!$AS334=2021,variables!$E$16,IF('respostes SINDIC'!$AS334=2022,variables!$F$16))),0)</f>
        <v>0</v>
      </c>
      <c r="N334" s="11">
        <f>IF('respostes SINDIC'!M334=1,(IF('respostes SINDIC'!$AS334=2021,variables!$E$17,IF('respostes SINDIC'!$AS334=2022,variables!$F$17))),0)</f>
        <v>0</v>
      </c>
      <c r="O334" s="11">
        <f>IF('respostes SINDIC'!N334="Dintre de termini",(IF('respostes SINDIC'!$AS334=2021,variables!$E$18,IF('respostes SINDIC'!$AS334=2022,variables!$F$18))),0)</f>
        <v>0</v>
      </c>
      <c r="P334" s="16">
        <f>IF('respostes SINDIC'!O334="Null",0,(IF('respostes SINDIC'!$AS334=2021,variables!$E$20,IF('respostes SINDIC'!$AS334=2022,variables!$F$20))))</f>
        <v>0</v>
      </c>
      <c r="Q334" s="16">
        <f>IF('respostes SINDIC'!P334=1,(IF('respostes SINDIC'!$AS334=2021,variables!$E$20,IF('respostes SINDIC'!$AS334=2022,variables!$F$20))),0)</f>
        <v>0</v>
      </c>
      <c r="R334" s="16">
        <f>IF('respostes SINDIC'!Q334=1,(IF('respostes SINDIC'!$AS334=2021,variables!$E$21,IF('respostes SINDIC'!$AS334=2022,variables!$F$21))),0)</f>
        <v>0</v>
      </c>
      <c r="S334" s="16">
        <f>IF('respostes SINDIC'!R334=1,(IF('respostes SINDIC'!$AS334=2021,variables!$E$22,IF('respostes SINDIC'!$AS334=2022,variables!$F$22))),0)</f>
        <v>0</v>
      </c>
      <c r="T334" s="11">
        <f>IF('respostes SINDIC'!S334=1,(IF('respostes SINDIC'!$AS334=2021,variables!$E$23,IF('respostes SINDIC'!$AS334=2022,variables!$F$23))),0)</f>
        <v>0</v>
      </c>
      <c r="U334" s="14">
        <f>IF('respostes SINDIC'!T334=1,(IF('respostes SINDIC'!$AS334=2021,variables!$E$24,IF('respostes SINDIC'!$AS334=2022,variables!$F$24))),0)</f>
        <v>0</v>
      </c>
      <c r="V334" s="8">
        <f>IF('respostes SINDIC'!U334=1,(IF('respostes SINDIC'!$AS334=2021,variables!$E$25,IF('respostes SINDIC'!$AS334=2022,variables!$F$25))),0)</f>
        <v>20</v>
      </c>
      <c r="W334" s="8">
        <f>IF('respostes SINDIC'!V334=1,(IF('respostes SINDIC'!$AS334=2021,variables!$E$26,IF('respostes SINDIC'!$AS334=2022,variables!$F$26))),0)</f>
        <v>5</v>
      </c>
      <c r="X334" s="8">
        <f>IF('respostes SINDIC'!W334=1,(IF('respostes SINDIC'!$AS334=2021,variables!$E$27,IF('respostes SINDIC'!$AS334=2022,variables!$F$27))),0)</f>
        <v>10</v>
      </c>
      <c r="Y334" s="11">
        <f>IF('respostes SINDIC'!X334=1,(IF('respostes SINDIC'!$AS334=2021,variables!$E$28,IF('respostes SINDIC'!$AS334=2022,variables!$F$28))),0)</f>
        <v>0</v>
      </c>
      <c r="Z334" s="11">
        <f>IF('respostes SINDIC'!Y334=1,(IF('respostes SINDIC'!$AS334=2021,variables!$E$29,IF('respostes SINDIC'!$AS334=2022,variables!$F$29))),0)</f>
        <v>0</v>
      </c>
      <c r="AA334" s="18">
        <f>IF('respostes SINDIC'!Z334=1,(IF('respostes SINDIC'!$AS334=2021,variables!$E$30,IF('respostes SINDIC'!$AS334=2022,variables!$F$30))),0)</f>
        <v>0</v>
      </c>
      <c r="AB334" s="18">
        <f>IF('respostes SINDIC'!AA334=1,(IF('respostes SINDIC'!$AS334=2021,variables!$E$31,IF('respostes SINDIC'!$AS334=2022,variables!$F$31))),0)</f>
        <v>0</v>
      </c>
      <c r="AC334" s="18">
        <f>IF('respostes SINDIC'!AB334=1,(IF('respostes SINDIC'!$AS334=2021,variables!$E$32,IF('respostes SINDIC'!$AS334=2022,variables!$F$32))),0)</f>
        <v>0</v>
      </c>
      <c r="AD334" s="18">
        <f>IF('respostes SINDIC'!AC334=1,(IF('respostes SINDIC'!$AS334=2021,variables!$E$33,IF('respostes SINDIC'!$AS334=2022,variables!$F$33))),0)</f>
        <v>0</v>
      </c>
      <c r="AE334" s="20">
        <f>IF('respostes SINDIC'!AD334=1,(IF('respostes SINDIC'!$AS334=2021,variables!$E$34,IF('respostes SINDIC'!$AS334=2022,variables!$F$34))),0)</f>
        <v>0</v>
      </c>
      <c r="AF334" s="20">
        <f>IF('respostes SINDIC'!AE334=1,(IF('respostes SINDIC'!$AS334=2021,variables!$E$35,IF('respostes SINDIC'!$AS334=2022,variables!$F$35))),0)</f>
        <v>0</v>
      </c>
      <c r="AG334" s="20">
        <f>IF('respostes SINDIC'!AF334=1,(IF('respostes SINDIC'!$AS334=2021,variables!$E$36,IF('respostes SINDIC'!$AS334=2022,variables!$F$36))),0)</f>
        <v>0</v>
      </c>
      <c r="AH334" s="20">
        <f>IF('respostes SINDIC'!AG334=1,(IF('respostes SINDIC'!$AS334=2021,variables!$E$37,IF('respostes SINDIC'!$AS334=2022,variables!$F$37))),0)</f>
        <v>0</v>
      </c>
      <c r="AI334" s="14">
        <f>IF('respostes SINDIC'!AH334=1,(IF('respostes SINDIC'!$AS334=2021,variables!$E$38,IF('respostes SINDIC'!$AS334=2022,variables!$F$38))),0)</f>
        <v>25</v>
      </c>
      <c r="AJ334" s="20">
        <f>IF('respostes SINDIC'!AI334=1,(IF('respostes SINDIC'!$AS334=2021,variables!$E$39,IF('respostes SINDIC'!$AS334=2022,variables!$F$39))),0)</f>
        <v>20</v>
      </c>
      <c r="AK334" s="14">
        <f>IF('respostes SINDIC'!AJ334=1,(IF('respostes SINDIC'!$AS334=2021,variables!$E$40,IF('respostes SINDIC'!$AS334=2022,variables!$F$40))),0)</f>
        <v>0</v>
      </c>
      <c r="AL334" s="8">
        <f>IF('respostes SINDIC'!AK334=0,(IF('respostes SINDIC'!$AS334=2021,variables!$E$41,IF('respostes SINDIC'!$AS334=2022,variables!$F$41))),0)</f>
        <v>20</v>
      </c>
      <c r="AM334" s="20">
        <f>IF('respostes SINDIC'!AL334=1,(IF('respostes SINDIC'!$AS334=2021,variables!$E$42,IF('respostes SINDIC'!$AS334=2022,variables!$F$42))),0)</f>
        <v>0</v>
      </c>
      <c r="AN334" s="11">
        <f>IF('respostes SINDIC'!AM334=1,(IF('respostes SINDIC'!$AS334=2021,variables!$E$43,IF('respostes SINDIC'!$AS334=2022,variables!$F$43))),0)</f>
        <v>0</v>
      </c>
      <c r="AO334" s="8">
        <f>IF('respostes SINDIC'!AN334=1,(IF('respostes SINDIC'!$AS334=2021,variables!$E$44,IF('respostes SINDIC'!$AS334=2022,variables!$F$44))),0)</f>
        <v>0</v>
      </c>
      <c r="AP334" s="8">
        <f>IF('respostes SINDIC'!AO334=1,(IF('respostes SINDIC'!$AS334=2021,variables!$E$45,IF('respostes SINDIC'!$AS334=2022,variables!$F$45))),0)</f>
        <v>0</v>
      </c>
      <c r="AQ334" s="20">
        <f>IF('respostes SINDIC'!AP334=1,(IF('respostes SINDIC'!$AS334=2021,variables!$E$46,IF('respostes SINDIC'!$AS334=2022,variables!$F$46))),0)</f>
        <v>0</v>
      </c>
      <c r="AT334">
        <v>2022</v>
      </c>
    </row>
    <row r="335" spans="1:46" x14ac:dyDescent="0.3">
      <c r="A335">
        <v>810560009</v>
      </c>
      <c r="B335" t="str">
        <f>VLOOKUP(A335,'ine i comarca'!$A$1:$H$367,6,0)</f>
        <v>Vallès Oriental</v>
      </c>
      <c r="C335" t="s">
        <v>138</v>
      </c>
      <c r="D335" t="s">
        <v>41</v>
      </c>
      <c r="E335" t="s">
        <v>42</v>
      </c>
      <c r="F335" t="s">
        <v>43</v>
      </c>
      <c r="G335" s="8">
        <f>IF('respostes SINDIC'!F335=1,(IF('respostes SINDIC'!$AS335=2021,variables!$E$10,IF('respostes SINDIC'!$AS335=2022,variables!$F$10))),0)</f>
        <v>7.5</v>
      </c>
      <c r="H335" s="8">
        <f>IF('respostes SINDIC'!G335=1,(IF('respostes SINDIC'!$AS335=2021,variables!$E$11,IF('respostes SINDIC'!$AS335=2022,variables!$F$11))),0)</f>
        <v>7.5</v>
      </c>
      <c r="I335" s="14">
        <f>IF('respostes SINDIC'!H335=1,(IF('respostes SINDIC'!$AS335=2021,variables!$E$12,IF('respostes SINDIC'!$AS335=2022,variables!$F$12))),0)</f>
        <v>25</v>
      </c>
      <c r="J335" s="11">
        <f>IF('respostes SINDIC'!I335=1,(IF('respostes SINDIC'!$AS335=2021,variables!$E$13,IF('respostes SINDIC'!$AS335=2022,variables!$F$13))),0)</f>
        <v>1</v>
      </c>
      <c r="K335" s="11">
        <f>IF('respostes SINDIC'!J335=1,(IF('respostes SINDIC'!$AS335=2021,variables!$E$14,IF('respostes SINDIC'!$AS335=2022,variables!$F$14))),0)</f>
        <v>0</v>
      </c>
      <c r="L335" s="11">
        <f>IF('respostes SINDIC'!K335=1,(IF('respostes SINDIC'!$AS335=2021,variables!$E$15,IF('respostes SINDIC'!$AS335=2022,variables!$F$15))),0)</f>
        <v>0</v>
      </c>
      <c r="M335" s="11">
        <f>IF('respostes SINDIC'!L335=1,(IF('respostes SINDIC'!$AS335=2021,variables!$E$16,IF('respostes SINDIC'!$AS335=2022,variables!$F$16))),0)</f>
        <v>0</v>
      </c>
      <c r="N335" s="11">
        <f>IF('respostes SINDIC'!M335=1,(IF('respostes SINDIC'!$AS335=2021,variables!$E$17,IF('respostes SINDIC'!$AS335=2022,variables!$F$17))),0)</f>
        <v>0</v>
      </c>
      <c r="O335" s="11">
        <f>IF('respostes SINDIC'!N335="Dintre de termini",(IF('respostes SINDIC'!$AS335=2021,variables!$E$18,IF('respostes SINDIC'!$AS335=2022,variables!$F$18))),0)</f>
        <v>10</v>
      </c>
      <c r="P335" s="16">
        <f>IF('respostes SINDIC'!O335="Null",0,(IF('respostes SINDIC'!$AS335=2021,variables!$E$20,IF('respostes SINDIC'!$AS335=2022,variables!$F$20))))</f>
        <v>25</v>
      </c>
      <c r="Q335" s="16">
        <f>IF('respostes SINDIC'!P335=1,(IF('respostes SINDIC'!$AS335=2021,variables!$E$20,IF('respostes SINDIC'!$AS335=2022,variables!$F$20))),0)</f>
        <v>25</v>
      </c>
      <c r="R335" s="16">
        <f>IF('respostes SINDIC'!Q335=1,(IF('respostes SINDIC'!$AS335=2021,variables!$E$21,IF('respostes SINDIC'!$AS335=2022,variables!$F$21))),0)</f>
        <v>25</v>
      </c>
      <c r="S335" s="16">
        <f>IF('respostes SINDIC'!R335=1,(IF('respostes SINDIC'!$AS335=2021,variables!$E$22,IF('respostes SINDIC'!$AS335=2022,variables!$F$22))),0)</f>
        <v>0</v>
      </c>
      <c r="T335" s="11">
        <f>IF('respostes SINDIC'!S335=1,(IF('respostes SINDIC'!$AS335=2021,variables!$E$23,IF('respostes SINDIC'!$AS335=2022,variables!$F$23))),0)</f>
        <v>10</v>
      </c>
      <c r="U335" s="14">
        <f>IF('respostes SINDIC'!T335=1,(IF('respostes SINDIC'!$AS335=2021,variables!$E$24,IF('respostes SINDIC'!$AS335=2022,variables!$F$24))),0)</f>
        <v>25</v>
      </c>
      <c r="V335" s="8">
        <f>IF('respostes SINDIC'!U335=1,(IF('respostes SINDIC'!$AS335=2021,variables!$E$25,IF('respostes SINDIC'!$AS335=2022,variables!$F$25))),0)</f>
        <v>20</v>
      </c>
      <c r="W335" s="8">
        <f>IF('respostes SINDIC'!V335=1,(IF('respostes SINDIC'!$AS335=2021,variables!$E$26,IF('respostes SINDIC'!$AS335=2022,variables!$F$26))),0)</f>
        <v>5</v>
      </c>
      <c r="X335" s="8">
        <f>IF('respostes SINDIC'!W335=1,(IF('respostes SINDIC'!$AS335=2021,variables!$E$27,IF('respostes SINDIC'!$AS335=2022,variables!$F$27))),0)</f>
        <v>10</v>
      </c>
      <c r="Y335" s="11">
        <f>IF('respostes SINDIC'!X335=1,(IF('respostes SINDIC'!$AS335=2021,variables!$E$28,IF('respostes SINDIC'!$AS335=2022,variables!$F$28))),0)</f>
        <v>0</v>
      </c>
      <c r="Z335" s="11">
        <f>IF('respostes SINDIC'!Y335=1,(IF('respostes SINDIC'!$AS335=2021,variables!$E$29,IF('respostes SINDIC'!$AS335=2022,variables!$F$29))),0)</f>
        <v>20</v>
      </c>
      <c r="AA335" s="18">
        <f>IF('respostes SINDIC'!Z335=1,(IF('respostes SINDIC'!$AS335=2021,variables!$E$30,IF('respostes SINDIC'!$AS335=2022,variables!$F$30))),0)</f>
        <v>0</v>
      </c>
      <c r="AB335" s="18">
        <f>IF('respostes SINDIC'!AA335=1,(IF('respostes SINDIC'!$AS335=2021,variables!$E$31,IF('respostes SINDIC'!$AS335=2022,variables!$F$31))),0)</f>
        <v>0</v>
      </c>
      <c r="AC335" s="18">
        <f>IF('respostes SINDIC'!AB335=1,(IF('respostes SINDIC'!$AS335=2021,variables!$E$32,IF('respostes SINDIC'!$AS335=2022,variables!$F$32))),0)</f>
        <v>25</v>
      </c>
      <c r="AD335" s="18">
        <f>IF('respostes SINDIC'!AC335=1,(IF('respostes SINDIC'!$AS335=2021,variables!$E$33,IF('respostes SINDIC'!$AS335=2022,variables!$F$33))),0)</f>
        <v>0</v>
      </c>
      <c r="AE335" s="20">
        <f>IF('respostes SINDIC'!AD335=1,(IF('respostes SINDIC'!$AS335=2021,variables!$E$34,IF('respostes SINDIC'!$AS335=2022,variables!$F$34))),0)</f>
        <v>0</v>
      </c>
      <c r="AF335" s="20">
        <f>IF('respostes SINDIC'!AE335=1,(IF('respostes SINDIC'!$AS335=2021,variables!$E$35,IF('respostes SINDIC'!$AS335=2022,variables!$F$35))),0)</f>
        <v>0</v>
      </c>
      <c r="AG335" s="20">
        <f>IF('respostes SINDIC'!AF335=1,(IF('respostes SINDIC'!$AS335=2021,variables!$E$36,IF('respostes SINDIC'!$AS335=2022,variables!$F$36))),0)</f>
        <v>0</v>
      </c>
      <c r="AH335" s="20">
        <f>IF('respostes SINDIC'!AG335=1,(IF('respostes SINDIC'!$AS335=2021,variables!$E$37,IF('respostes SINDIC'!$AS335=2022,variables!$F$37))),0)</f>
        <v>10</v>
      </c>
      <c r="AI335" s="14">
        <f>IF('respostes SINDIC'!AH335=1,(IF('respostes SINDIC'!$AS335=2021,variables!$E$38,IF('respostes SINDIC'!$AS335=2022,variables!$F$38))),0)</f>
        <v>25</v>
      </c>
      <c r="AJ335" s="20">
        <f>IF('respostes SINDIC'!AI335=1,(IF('respostes SINDIC'!$AS335=2021,variables!$E$39,IF('respostes SINDIC'!$AS335=2022,variables!$F$39))),0)</f>
        <v>20</v>
      </c>
      <c r="AK335" s="14">
        <f>IF('respostes SINDIC'!AJ335=1,(IF('respostes SINDIC'!$AS335=2021,variables!$E$40,IF('respostes SINDIC'!$AS335=2022,variables!$F$40))),0)</f>
        <v>25</v>
      </c>
      <c r="AL335" s="8">
        <f>IF('respostes SINDIC'!AK335=0,(IF('respostes SINDIC'!$AS335=2021,variables!$E$41,IF('respostes SINDIC'!$AS335=2022,variables!$F$41))),0)</f>
        <v>20</v>
      </c>
      <c r="AM335" s="20">
        <f>IF('respostes SINDIC'!AL335=1,(IF('respostes SINDIC'!$AS335=2021,variables!$E$42,IF('respostes SINDIC'!$AS335=2022,variables!$F$42))),0)</f>
        <v>10</v>
      </c>
      <c r="AN335" s="11">
        <f>IF('respostes SINDIC'!AM335=1,(IF('respostes SINDIC'!$AS335=2021,variables!$E$43,IF('respostes SINDIC'!$AS335=2022,variables!$F$43))),0)</f>
        <v>50</v>
      </c>
      <c r="AO335" s="8">
        <f>IF('respostes SINDIC'!AN335=1,(IF('respostes SINDIC'!$AS335=2021,variables!$E$44,IF('respostes SINDIC'!$AS335=2022,variables!$F$44))),0)</f>
        <v>10</v>
      </c>
      <c r="AP335" s="8">
        <f>IF('respostes SINDIC'!AO335=1,(IF('respostes SINDIC'!$AS335=2021,variables!$E$45,IF('respostes SINDIC'!$AS335=2022,variables!$F$45))),0)</f>
        <v>20</v>
      </c>
      <c r="AQ335" s="20">
        <f>IF('respostes SINDIC'!AP335=1,(IF('respostes SINDIC'!$AS335=2021,variables!$E$46,IF('respostes SINDIC'!$AS335=2022,variables!$F$46))),0)</f>
        <v>0</v>
      </c>
      <c r="AT335">
        <v>2022</v>
      </c>
    </row>
    <row r="336" spans="1:46" x14ac:dyDescent="0.3">
      <c r="A336">
        <v>810750006</v>
      </c>
      <c r="B336" t="str">
        <f>VLOOKUP(A336,'ine i comarca'!$A$1:$H$367,6,0)</f>
        <v>Vallès Oriental</v>
      </c>
      <c r="C336" t="s">
        <v>139</v>
      </c>
      <c r="D336" t="s">
        <v>41</v>
      </c>
      <c r="E336" t="s">
        <v>42</v>
      </c>
      <c r="F336" t="s">
        <v>43</v>
      </c>
      <c r="G336" s="8">
        <f>IF('respostes SINDIC'!F336=1,(IF('respostes SINDIC'!$AS336=2021,variables!$E$10,IF('respostes SINDIC'!$AS336=2022,variables!$F$10))),0)</f>
        <v>7.5</v>
      </c>
      <c r="H336" s="8">
        <f>IF('respostes SINDIC'!G336=1,(IF('respostes SINDIC'!$AS336=2021,variables!$E$11,IF('respostes SINDIC'!$AS336=2022,variables!$F$11))),0)</f>
        <v>7.5</v>
      </c>
      <c r="I336" s="14">
        <f>IF('respostes SINDIC'!H336=1,(IF('respostes SINDIC'!$AS336=2021,variables!$E$12,IF('respostes SINDIC'!$AS336=2022,variables!$F$12))),0)</f>
        <v>25</v>
      </c>
      <c r="J336" s="11">
        <f>IF('respostes SINDIC'!I336=1,(IF('respostes SINDIC'!$AS336=2021,variables!$E$13,IF('respostes SINDIC'!$AS336=2022,variables!$F$13))),0)</f>
        <v>1</v>
      </c>
      <c r="K336" s="11">
        <f>IF('respostes SINDIC'!J336=1,(IF('respostes SINDIC'!$AS336=2021,variables!$E$14,IF('respostes SINDIC'!$AS336=2022,variables!$F$14))),0)</f>
        <v>0</v>
      </c>
      <c r="L336" s="11">
        <f>IF('respostes SINDIC'!K336=1,(IF('respostes SINDIC'!$AS336=2021,variables!$E$15,IF('respostes SINDIC'!$AS336=2022,variables!$F$15))),0)</f>
        <v>0</v>
      </c>
      <c r="M336" s="11">
        <f>IF('respostes SINDIC'!L336=1,(IF('respostes SINDIC'!$AS336=2021,variables!$E$16,IF('respostes SINDIC'!$AS336=2022,variables!$F$16))),0)</f>
        <v>0</v>
      </c>
      <c r="N336" s="11">
        <f>IF('respostes SINDIC'!M336=1,(IF('respostes SINDIC'!$AS336=2021,variables!$E$17,IF('respostes SINDIC'!$AS336=2022,variables!$F$17))),0)</f>
        <v>0</v>
      </c>
      <c r="O336" s="11">
        <f>IF('respostes SINDIC'!N336="Dintre de termini",(IF('respostes SINDIC'!$AS336=2021,variables!$E$18,IF('respostes SINDIC'!$AS336=2022,variables!$F$18))),0)</f>
        <v>10</v>
      </c>
      <c r="P336" s="16">
        <f>IF('respostes SINDIC'!O336="Null",0,(IF('respostes SINDIC'!$AS336=2021,variables!$E$20,IF('respostes SINDIC'!$AS336=2022,variables!$F$20))))</f>
        <v>25</v>
      </c>
      <c r="Q336" s="16">
        <f>IF('respostes SINDIC'!P336=1,(IF('respostes SINDIC'!$AS336=2021,variables!$E$20,IF('respostes SINDIC'!$AS336=2022,variables!$F$20))),0)</f>
        <v>25</v>
      </c>
      <c r="R336" s="16">
        <f>IF('respostes SINDIC'!Q336=1,(IF('respostes SINDIC'!$AS336=2021,variables!$E$21,IF('respostes SINDIC'!$AS336=2022,variables!$F$21))),0)</f>
        <v>0</v>
      </c>
      <c r="S336" s="16">
        <f>IF('respostes SINDIC'!R336=1,(IF('respostes SINDIC'!$AS336=2021,variables!$E$22,IF('respostes SINDIC'!$AS336=2022,variables!$F$22))),0)</f>
        <v>0</v>
      </c>
      <c r="T336" s="11">
        <f>IF('respostes SINDIC'!S336=1,(IF('respostes SINDIC'!$AS336=2021,variables!$E$23,IF('respostes SINDIC'!$AS336=2022,variables!$F$23))),0)</f>
        <v>10</v>
      </c>
      <c r="U336" s="14">
        <f>IF('respostes SINDIC'!T336=1,(IF('respostes SINDIC'!$AS336=2021,variables!$E$24,IF('respostes SINDIC'!$AS336=2022,variables!$F$24))),0)</f>
        <v>25</v>
      </c>
      <c r="V336" s="8">
        <f>IF('respostes SINDIC'!U336=1,(IF('respostes SINDIC'!$AS336=2021,variables!$E$25,IF('respostes SINDIC'!$AS336=2022,variables!$F$25))),0)</f>
        <v>20</v>
      </c>
      <c r="W336" s="8">
        <f>IF('respostes SINDIC'!V336=1,(IF('respostes SINDIC'!$AS336=2021,variables!$E$26,IF('respostes SINDIC'!$AS336=2022,variables!$F$26))),0)</f>
        <v>5</v>
      </c>
      <c r="X336" s="8">
        <f>IF('respostes SINDIC'!W336=1,(IF('respostes SINDIC'!$AS336=2021,variables!$E$27,IF('respostes SINDIC'!$AS336=2022,variables!$F$27))),0)</f>
        <v>10</v>
      </c>
      <c r="Y336" s="11">
        <f>IF('respostes SINDIC'!X336=1,(IF('respostes SINDIC'!$AS336=2021,variables!$E$28,IF('respostes SINDIC'!$AS336=2022,variables!$F$28))),0)</f>
        <v>0</v>
      </c>
      <c r="Z336" s="11">
        <f>IF('respostes SINDIC'!Y336=1,(IF('respostes SINDIC'!$AS336=2021,variables!$E$29,IF('respostes SINDIC'!$AS336=2022,variables!$F$29))),0)</f>
        <v>20</v>
      </c>
      <c r="AA336" s="18">
        <f>IF('respostes SINDIC'!Z336=1,(IF('respostes SINDIC'!$AS336=2021,variables!$E$30,IF('respostes SINDIC'!$AS336=2022,variables!$F$30))),0)</f>
        <v>0</v>
      </c>
      <c r="AB336" s="18">
        <f>IF('respostes SINDIC'!AA336=1,(IF('respostes SINDIC'!$AS336=2021,variables!$E$31,IF('respostes SINDIC'!$AS336=2022,variables!$F$31))),0)</f>
        <v>25</v>
      </c>
      <c r="AC336" s="18">
        <f>IF('respostes SINDIC'!AB336=1,(IF('respostes SINDIC'!$AS336=2021,variables!$E$32,IF('respostes SINDIC'!$AS336=2022,variables!$F$32))),0)</f>
        <v>25</v>
      </c>
      <c r="AD336" s="18">
        <f>IF('respostes SINDIC'!AC336=1,(IF('respostes SINDIC'!$AS336=2021,variables!$E$33,IF('respostes SINDIC'!$AS336=2022,variables!$F$33))),0)</f>
        <v>0</v>
      </c>
      <c r="AE336" s="20">
        <f>IF('respostes SINDIC'!AD336=1,(IF('respostes SINDIC'!$AS336=2021,variables!$E$34,IF('respostes SINDIC'!$AS336=2022,variables!$F$34))),0)</f>
        <v>0</v>
      </c>
      <c r="AF336" s="20">
        <f>IF('respostes SINDIC'!AE336=1,(IF('respostes SINDIC'!$AS336=2021,variables!$E$35,IF('respostes SINDIC'!$AS336=2022,variables!$F$35))),0)</f>
        <v>0</v>
      </c>
      <c r="AG336" s="20">
        <f>IF('respostes SINDIC'!AF336=1,(IF('respostes SINDIC'!$AS336=2021,variables!$E$36,IF('respostes SINDIC'!$AS336=2022,variables!$F$36))),0)</f>
        <v>0</v>
      </c>
      <c r="AH336" s="20">
        <f>IF('respostes SINDIC'!AG336=1,(IF('respostes SINDIC'!$AS336=2021,variables!$E$37,IF('respostes SINDIC'!$AS336=2022,variables!$F$37))),0)</f>
        <v>0</v>
      </c>
      <c r="AI336" s="14">
        <f>IF('respostes SINDIC'!AH336=1,(IF('respostes SINDIC'!$AS336=2021,variables!$E$38,IF('respostes SINDIC'!$AS336=2022,variables!$F$38))),0)</f>
        <v>25</v>
      </c>
      <c r="AJ336" s="20">
        <f>IF('respostes SINDIC'!AI336=1,(IF('respostes SINDIC'!$AS336=2021,variables!$E$39,IF('respostes SINDIC'!$AS336=2022,variables!$F$39))),0)</f>
        <v>20</v>
      </c>
      <c r="AK336" s="14">
        <f>IF('respostes SINDIC'!AJ336=1,(IF('respostes SINDIC'!$AS336=2021,variables!$E$40,IF('respostes SINDIC'!$AS336=2022,variables!$F$40))),0)</f>
        <v>25</v>
      </c>
      <c r="AL336" s="8">
        <f>IF('respostes SINDIC'!AK336=0,(IF('respostes SINDIC'!$AS336=2021,variables!$E$41,IF('respostes SINDIC'!$AS336=2022,variables!$F$41))),0)</f>
        <v>20</v>
      </c>
      <c r="AM336" s="20">
        <f>IF('respostes SINDIC'!AL336=1,(IF('respostes SINDIC'!$AS336=2021,variables!$E$42,IF('respostes SINDIC'!$AS336=2022,variables!$F$42))),0)</f>
        <v>10</v>
      </c>
      <c r="AN336" s="11">
        <f>IF('respostes SINDIC'!AM336=1,(IF('respostes SINDIC'!$AS336=2021,variables!$E$43,IF('respostes SINDIC'!$AS336=2022,variables!$F$43))),0)</f>
        <v>50</v>
      </c>
      <c r="AO336" s="8">
        <f>IF('respostes SINDIC'!AN336=1,(IF('respostes SINDIC'!$AS336=2021,variables!$E$44,IF('respostes SINDIC'!$AS336=2022,variables!$F$44))),0)</f>
        <v>10</v>
      </c>
      <c r="AP336" s="8">
        <f>IF('respostes SINDIC'!AO336=1,(IF('respostes SINDIC'!$AS336=2021,variables!$E$45,IF('respostes SINDIC'!$AS336=2022,variables!$F$45))),0)</f>
        <v>20</v>
      </c>
      <c r="AQ336" s="20">
        <f>IF('respostes SINDIC'!AP336=1,(IF('respostes SINDIC'!$AS336=2021,variables!$E$46,IF('respostes SINDIC'!$AS336=2022,variables!$F$46))),0)</f>
        <v>10</v>
      </c>
      <c r="AT336">
        <v>2022</v>
      </c>
    </row>
    <row r="337" spans="1:46" x14ac:dyDescent="0.3">
      <c r="A337">
        <v>810810007</v>
      </c>
      <c r="B337" t="str">
        <f>VLOOKUP(A337,'ine i comarca'!$A$1:$H$367,6,0)</f>
        <v>Vallès Oriental</v>
      </c>
      <c r="C337" t="s">
        <v>140</v>
      </c>
      <c r="D337" t="s">
        <v>41</v>
      </c>
      <c r="E337" t="s">
        <v>42</v>
      </c>
      <c r="F337" t="s">
        <v>43</v>
      </c>
      <c r="G337" s="8">
        <f>IF('respostes SINDIC'!F337=1,(IF('respostes SINDIC'!$AS337=2021,variables!$E$10,IF('respostes SINDIC'!$AS337=2022,variables!$F$10))),0)</f>
        <v>7.5</v>
      </c>
      <c r="H337" s="8">
        <f>IF('respostes SINDIC'!G337=1,(IF('respostes SINDIC'!$AS337=2021,variables!$E$11,IF('respostes SINDIC'!$AS337=2022,variables!$F$11))),0)</f>
        <v>7.5</v>
      </c>
      <c r="I337" s="14">
        <f>IF('respostes SINDIC'!H337=1,(IF('respostes SINDIC'!$AS337=2021,variables!$E$12,IF('respostes SINDIC'!$AS337=2022,variables!$F$12))),0)</f>
        <v>25</v>
      </c>
      <c r="J337" s="11">
        <f>IF('respostes SINDIC'!I337=1,(IF('respostes SINDIC'!$AS337=2021,variables!$E$13,IF('respostes SINDIC'!$AS337=2022,variables!$F$13))),0)</f>
        <v>1</v>
      </c>
      <c r="K337" s="11">
        <f>IF('respostes SINDIC'!J337=1,(IF('respostes SINDIC'!$AS337=2021,variables!$E$14,IF('respostes SINDIC'!$AS337=2022,variables!$F$14))),0)</f>
        <v>0</v>
      </c>
      <c r="L337" s="11">
        <f>IF('respostes SINDIC'!K337=1,(IF('respostes SINDIC'!$AS337=2021,variables!$E$15,IF('respostes SINDIC'!$AS337=2022,variables!$F$15))),0)</f>
        <v>0</v>
      </c>
      <c r="M337" s="11">
        <f>IF('respostes SINDIC'!L337=1,(IF('respostes SINDIC'!$AS337=2021,variables!$E$16,IF('respostes SINDIC'!$AS337=2022,variables!$F$16))),0)</f>
        <v>0</v>
      </c>
      <c r="N337" s="11">
        <f>IF('respostes SINDIC'!M337=1,(IF('respostes SINDIC'!$AS337=2021,variables!$E$17,IF('respostes SINDIC'!$AS337=2022,variables!$F$17))),0)</f>
        <v>0</v>
      </c>
      <c r="O337" s="11">
        <f>IF('respostes SINDIC'!N337="Dintre de termini",(IF('respostes SINDIC'!$AS337=2021,variables!$E$18,IF('respostes SINDIC'!$AS337=2022,variables!$F$18))),0)</f>
        <v>0</v>
      </c>
      <c r="P337" s="16">
        <f>IF('respostes SINDIC'!O337="Null",0,(IF('respostes SINDIC'!$AS337=2021,variables!$E$20,IF('respostes SINDIC'!$AS337=2022,variables!$F$20))))</f>
        <v>25</v>
      </c>
      <c r="Q337" s="16">
        <f>IF('respostes SINDIC'!P337=1,(IF('respostes SINDIC'!$AS337=2021,variables!$E$20,IF('respostes SINDIC'!$AS337=2022,variables!$F$20))),0)</f>
        <v>25</v>
      </c>
      <c r="R337" s="16">
        <f>IF('respostes SINDIC'!Q337=1,(IF('respostes SINDIC'!$AS337=2021,variables!$E$21,IF('respostes SINDIC'!$AS337=2022,variables!$F$21))),0)</f>
        <v>0</v>
      </c>
      <c r="S337" s="16">
        <f>IF('respostes SINDIC'!R337=1,(IF('respostes SINDIC'!$AS337=2021,variables!$E$22,IF('respostes SINDIC'!$AS337=2022,variables!$F$22))),0)</f>
        <v>0</v>
      </c>
      <c r="T337" s="11">
        <f>IF('respostes SINDIC'!S337=1,(IF('respostes SINDIC'!$AS337=2021,variables!$E$23,IF('respostes SINDIC'!$AS337=2022,variables!$F$23))),0)</f>
        <v>10</v>
      </c>
      <c r="U337" s="14">
        <f>IF('respostes SINDIC'!T337=1,(IF('respostes SINDIC'!$AS337=2021,variables!$E$24,IF('respostes SINDIC'!$AS337=2022,variables!$F$24))),0)</f>
        <v>25</v>
      </c>
      <c r="V337" s="8">
        <f>IF('respostes SINDIC'!U337=1,(IF('respostes SINDIC'!$AS337=2021,variables!$E$25,IF('respostes SINDIC'!$AS337=2022,variables!$F$25))),0)</f>
        <v>20</v>
      </c>
      <c r="W337" s="8">
        <f>IF('respostes SINDIC'!V337=1,(IF('respostes SINDIC'!$AS337=2021,variables!$E$26,IF('respostes SINDIC'!$AS337=2022,variables!$F$26))),0)</f>
        <v>5</v>
      </c>
      <c r="X337" s="8">
        <f>IF('respostes SINDIC'!W337=1,(IF('respostes SINDIC'!$AS337=2021,variables!$E$27,IF('respostes SINDIC'!$AS337=2022,variables!$F$27))),0)</f>
        <v>10</v>
      </c>
      <c r="Y337" s="11">
        <f>IF('respostes SINDIC'!X337=1,(IF('respostes SINDIC'!$AS337=2021,variables!$E$28,IF('respostes SINDIC'!$AS337=2022,variables!$F$28))),0)</f>
        <v>0</v>
      </c>
      <c r="Z337" s="11">
        <f>IF('respostes SINDIC'!Y337=1,(IF('respostes SINDIC'!$AS337=2021,variables!$E$29,IF('respostes SINDIC'!$AS337=2022,variables!$F$29))),0)</f>
        <v>20</v>
      </c>
      <c r="AA337" s="18">
        <f>IF('respostes SINDIC'!Z337=1,(IF('respostes SINDIC'!$AS337=2021,variables!$E$30,IF('respostes SINDIC'!$AS337=2022,variables!$F$30))),0)</f>
        <v>0</v>
      </c>
      <c r="AB337" s="18">
        <f>IF('respostes SINDIC'!AA337=1,(IF('respostes SINDIC'!$AS337=2021,variables!$E$31,IF('respostes SINDIC'!$AS337=2022,variables!$F$31))),0)</f>
        <v>0</v>
      </c>
      <c r="AC337" s="18">
        <f>IF('respostes SINDIC'!AB337=1,(IF('respostes SINDIC'!$AS337=2021,variables!$E$32,IF('respostes SINDIC'!$AS337=2022,variables!$F$32))),0)</f>
        <v>25</v>
      </c>
      <c r="AD337" s="18">
        <f>IF('respostes SINDIC'!AC337=1,(IF('respostes SINDIC'!$AS337=2021,variables!$E$33,IF('respostes SINDIC'!$AS337=2022,variables!$F$33))),0)</f>
        <v>0</v>
      </c>
      <c r="AE337" s="20">
        <f>IF('respostes SINDIC'!AD337=1,(IF('respostes SINDIC'!$AS337=2021,variables!$E$34,IF('respostes SINDIC'!$AS337=2022,variables!$F$34))),0)</f>
        <v>0</v>
      </c>
      <c r="AF337" s="20">
        <f>IF('respostes SINDIC'!AE337=1,(IF('respostes SINDIC'!$AS337=2021,variables!$E$35,IF('respostes SINDIC'!$AS337=2022,variables!$F$35))),0)</f>
        <v>0</v>
      </c>
      <c r="AG337" s="20">
        <f>IF('respostes SINDIC'!AF337=1,(IF('respostes SINDIC'!$AS337=2021,variables!$E$36,IF('respostes SINDIC'!$AS337=2022,variables!$F$36))),0)</f>
        <v>0</v>
      </c>
      <c r="AH337" s="20">
        <f>IF('respostes SINDIC'!AG337=1,(IF('respostes SINDIC'!$AS337=2021,variables!$E$37,IF('respostes SINDIC'!$AS337=2022,variables!$F$37))),0)</f>
        <v>0</v>
      </c>
      <c r="AI337" s="14">
        <f>IF('respostes SINDIC'!AH337=1,(IF('respostes SINDIC'!$AS337=2021,variables!$E$38,IF('respostes SINDIC'!$AS337=2022,variables!$F$38))),0)</f>
        <v>25</v>
      </c>
      <c r="AJ337" s="20">
        <f>IF('respostes SINDIC'!AI337=1,(IF('respostes SINDIC'!$AS337=2021,variables!$E$39,IF('respostes SINDIC'!$AS337=2022,variables!$F$39))),0)</f>
        <v>20</v>
      </c>
      <c r="AK337" s="14">
        <f>IF('respostes SINDIC'!AJ337=1,(IF('respostes SINDIC'!$AS337=2021,variables!$E$40,IF('respostes SINDIC'!$AS337=2022,variables!$F$40))),0)</f>
        <v>25</v>
      </c>
      <c r="AL337" s="8">
        <f>IF('respostes SINDIC'!AK337=0,(IF('respostes SINDIC'!$AS337=2021,variables!$E$41,IF('respostes SINDIC'!$AS337=2022,variables!$F$41))),0)</f>
        <v>0</v>
      </c>
      <c r="AM337" s="20">
        <f>IF('respostes SINDIC'!AL337=1,(IF('respostes SINDIC'!$AS337=2021,variables!$E$42,IF('respostes SINDIC'!$AS337=2022,variables!$F$42))),0)</f>
        <v>10</v>
      </c>
      <c r="AN337" s="11">
        <f>IF('respostes SINDIC'!AM337=1,(IF('respostes SINDIC'!$AS337=2021,variables!$E$43,IF('respostes SINDIC'!$AS337=2022,variables!$F$43))),0)</f>
        <v>50</v>
      </c>
      <c r="AO337" s="8">
        <f>IF('respostes SINDIC'!AN337=1,(IF('respostes SINDIC'!$AS337=2021,variables!$E$44,IF('respostes SINDIC'!$AS337=2022,variables!$F$44))),0)</f>
        <v>10</v>
      </c>
      <c r="AP337" s="8">
        <f>IF('respostes SINDIC'!AO337=1,(IF('respostes SINDIC'!$AS337=2021,variables!$E$45,IF('respostes SINDIC'!$AS337=2022,variables!$F$45))),0)</f>
        <v>20</v>
      </c>
      <c r="AQ337" s="20">
        <f>IF('respostes SINDIC'!AP337=1,(IF('respostes SINDIC'!$AS337=2021,variables!$E$46,IF('respostes SINDIC'!$AS337=2022,variables!$F$46))),0)</f>
        <v>10</v>
      </c>
      <c r="AT337">
        <v>2022</v>
      </c>
    </row>
    <row r="338" spans="1:46" x14ac:dyDescent="0.3">
      <c r="A338">
        <v>810690004</v>
      </c>
      <c r="B338" t="str">
        <f>VLOOKUP(A338,'ine i comarca'!$A$1:$H$367,6,0)</f>
        <v>Vallès Oriental</v>
      </c>
      <c r="C338" t="s">
        <v>141</v>
      </c>
      <c r="D338" t="s">
        <v>41</v>
      </c>
      <c r="E338" t="s">
        <v>42</v>
      </c>
      <c r="F338" t="s">
        <v>43</v>
      </c>
      <c r="G338" s="8">
        <f>IF('respostes SINDIC'!F338=1,(IF('respostes SINDIC'!$AS338=2021,variables!$E$10,IF('respostes SINDIC'!$AS338=2022,variables!$F$10))),0)</f>
        <v>7.5</v>
      </c>
      <c r="H338" s="8">
        <f>IF('respostes SINDIC'!G338=1,(IF('respostes SINDIC'!$AS338=2021,variables!$E$11,IF('respostes SINDIC'!$AS338=2022,variables!$F$11))),0)</f>
        <v>7.5</v>
      </c>
      <c r="I338" s="14">
        <f>IF('respostes SINDIC'!H338=1,(IF('respostes SINDIC'!$AS338=2021,variables!$E$12,IF('respostes SINDIC'!$AS338=2022,variables!$F$12))),0)</f>
        <v>25</v>
      </c>
      <c r="J338" s="11">
        <f>IF('respostes SINDIC'!I338=1,(IF('respostes SINDIC'!$AS338=2021,variables!$E$13,IF('respostes SINDIC'!$AS338=2022,variables!$F$13))),0)</f>
        <v>1</v>
      </c>
      <c r="K338" s="11">
        <f>IF('respostes SINDIC'!J338=1,(IF('respostes SINDIC'!$AS338=2021,variables!$E$14,IF('respostes SINDIC'!$AS338=2022,variables!$F$14))),0)</f>
        <v>0</v>
      </c>
      <c r="L338" s="11">
        <f>IF('respostes SINDIC'!K338=1,(IF('respostes SINDIC'!$AS338=2021,variables!$E$15,IF('respostes SINDIC'!$AS338=2022,variables!$F$15))),0)</f>
        <v>0</v>
      </c>
      <c r="M338" s="11">
        <f>IF('respostes SINDIC'!L338=1,(IF('respostes SINDIC'!$AS338=2021,variables!$E$16,IF('respostes SINDIC'!$AS338=2022,variables!$F$16))),0)</f>
        <v>0</v>
      </c>
      <c r="N338" s="11">
        <f>IF('respostes SINDIC'!M338=1,(IF('respostes SINDIC'!$AS338=2021,variables!$E$17,IF('respostes SINDIC'!$AS338=2022,variables!$F$17))),0)</f>
        <v>0</v>
      </c>
      <c r="O338" s="11">
        <f>IF('respostes SINDIC'!N338="Dintre de termini",(IF('respostes SINDIC'!$AS338=2021,variables!$E$18,IF('respostes SINDIC'!$AS338=2022,variables!$F$18))),0)</f>
        <v>10</v>
      </c>
      <c r="P338" s="16">
        <f>IF('respostes SINDIC'!O338="Null",0,(IF('respostes SINDIC'!$AS338=2021,variables!$E$20,IF('respostes SINDIC'!$AS338=2022,variables!$F$20))))</f>
        <v>25</v>
      </c>
      <c r="Q338" s="16">
        <f>IF('respostes SINDIC'!P338=1,(IF('respostes SINDIC'!$AS338=2021,variables!$E$20,IF('respostes SINDIC'!$AS338=2022,variables!$F$20))),0)</f>
        <v>25</v>
      </c>
      <c r="R338" s="16">
        <f>IF('respostes SINDIC'!Q338=1,(IF('respostes SINDIC'!$AS338=2021,variables!$E$21,IF('respostes SINDIC'!$AS338=2022,variables!$F$21))),0)</f>
        <v>0</v>
      </c>
      <c r="S338" s="16">
        <f>IF('respostes SINDIC'!R338=1,(IF('respostes SINDIC'!$AS338=2021,variables!$E$22,IF('respostes SINDIC'!$AS338=2022,variables!$F$22))),0)</f>
        <v>0</v>
      </c>
      <c r="T338" s="11">
        <f>IF('respostes SINDIC'!S338=1,(IF('respostes SINDIC'!$AS338=2021,variables!$E$23,IF('respostes SINDIC'!$AS338=2022,variables!$F$23))),0)</f>
        <v>10</v>
      </c>
      <c r="U338" s="14">
        <f>IF('respostes SINDIC'!T338=1,(IF('respostes SINDIC'!$AS338=2021,variables!$E$24,IF('respostes SINDIC'!$AS338=2022,variables!$F$24))),0)</f>
        <v>25</v>
      </c>
      <c r="V338" s="8">
        <f>IF('respostes SINDIC'!U338=1,(IF('respostes SINDIC'!$AS338=2021,variables!$E$25,IF('respostes SINDIC'!$AS338=2022,variables!$F$25))),0)</f>
        <v>20</v>
      </c>
      <c r="W338" s="8">
        <f>IF('respostes SINDIC'!V338=1,(IF('respostes SINDIC'!$AS338=2021,variables!$E$26,IF('respostes SINDIC'!$AS338=2022,variables!$F$26))),0)</f>
        <v>5</v>
      </c>
      <c r="X338" s="8">
        <f>IF('respostes SINDIC'!W338=1,(IF('respostes SINDIC'!$AS338=2021,variables!$E$27,IF('respostes SINDIC'!$AS338=2022,variables!$F$27))),0)</f>
        <v>10</v>
      </c>
      <c r="Y338" s="11">
        <f>IF('respostes SINDIC'!X338=1,(IF('respostes SINDIC'!$AS338=2021,variables!$E$28,IF('respostes SINDIC'!$AS338=2022,variables!$F$28))),0)</f>
        <v>0</v>
      </c>
      <c r="Z338" s="11">
        <f>IF('respostes SINDIC'!Y338=1,(IF('respostes SINDIC'!$AS338=2021,variables!$E$29,IF('respostes SINDIC'!$AS338=2022,variables!$F$29))),0)</f>
        <v>20</v>
      </c>
      <c r="AA338" s="18">
        <f>IF('respostes SINDIC'!Z338=1,(IF('respostes SINDIC'!$AS338=2021,variables!$E$30,IF('respostes SINDIC'!$AS338=2022,variables!$F$30))),0)</f>
        <v>0</v>
      </c>
      <c r="AB338" s="18">
        <f>IF('respostes SINDIC'!AA338=1,(IF('respostes SINDIC'!$AS338=2021,variables!$E$31,IF('respostes SINDIC'!$AS338=2022,variables!$F$31))),0)</f>
        <v>25</v>
      </c>
      <c r="AC338" s="18">
        <f>IF('respostes SINDIC'!AB338=1,(IF('respostes SINDIC'!$AS338=2021,variables!$E$32,IF('respostes SINDIC'!$AS338=2022,variables!$F$32))),0)</f>
        <v>25</v>
      </c>
      <c r="AD338" s="18">
        <f>IF('respostes SINDIC'!AC338=1,(IF('respostes SINDIC'!$AS338=2021,variables!$E$33,IF('respostes SINDIC'!$AS338=2022,variables!$F$33))),0)</f>
        <v>0</v>
      </c>
      <c r="AE338" s="20">
        <f>IF('respostes SINDIC'!AD338=1,(IF('respostes SINDIC'!$AS338=2021,variables!$E$34,IF('respostes SINDIC'!$AS338=2022,variables!$F$34))),0)</f>
        <v>0</v>
      </c>
      <c r="AF338" s="20">
        <f>IF('respostes SINDIC'!AE338=1,(IF('respostes SINDIC'!$AS338=2021,variables!$E$35,IF('respostes SINDIC'!$AS338=2022,variables!$F$35))),0)</f>
        <v>0</v>
      </c>
      <c r="AG338" s="20">
        <f>IF('respostes SINDIC'!AF338=1,(IF('respostes SINDIC'!$AS338=2021,variables!$E$36,IF('respostes SINDIC'!$AS338=2022,variables!$F$36))),0)</f>
        <v>0</v>
      </c>
      <c r="AH338" s="20">
        <f>IF('respostes SINDIC'!AG338=1,(IF('respostes SINDIC'!$AS338=2021,variables!$E$37,IF('respostes SINDIC'!$AS338=2022,variables!$F$37))),0)</f>
        <v>0</v>
      </c>
      <c r="AI338" s="14">
        <f>IF('respostes SINDIC'!AH338=1,(IF('respostes SINDIC'!$AS338=2021,variables!$E$38,IF('respostes SINDIC'!$AS338=2022,variables!$F$38))),0)</f>
        <v>25</v>
      </c>
      <c r="AJ338" s="20">
        <f>IF('respostes SINDIC'!AI338=1,(IF('respostes SINDIC'!$AS338=2021,variables!$E$39,IF('respostes SINDIC'!$AS338=2022,variables!$F$39))),0)</f>
        <v>0</v>
      </c>
      <c r="AK338" s="14">
        <f>IF('respostes SINDIC'!AJ338=1,(IF('respostes SINDIC'!$AS338=2021,variables!$E$40,IF('respostes SINDIC'!$AS338=2022,variables!$F$40))),0)</f>
        <v>25</v>
      </c>
      <c r="AL338" s="8">
        <f>IF('respostes SINDIC'!AK338=0,(IF('respostes SINDIC'!$AS338=2021,variables!$E$41,IF('respostes SINDIC'!$AS338=2022,variables!$F$41))),0)</f>
        <v>20</v>
      </c>
      <c r="AM338" s="20">
        <f>IF('respostes SINDIC'!AL338=1,(IF('respostes SINDIC'!$AS338=2021,variables!$E$42,IF('respostes SINDIC'!$AS338=2022,variables!$F$42))),0)</f>
        <v>10</v>
      </c>
      <c r="AN338" s="11">
        <f>IF('respostes SINDIC'!AM338=1,(IF('respostes SINDIC'!$AS338=2021,variables!$E$43,IF('respostes SINDIC'!$AS338=2022,variables!$F$43))),0)</f>
        <v>50</v>
      </c>
      <c r="AO338" s="8">
        <f>IF('respostes SINDIC'!AN338=1,(IF('respostes SINDIC'!$AS338=2021,variables!$E$44,IF('respostes SINDIC'!$AS338=2022,variables!$F$44))),0)</f>
        <v>10</v>
      </c>
      <c r="AP338" s="8">
        <f>IF('respostes SINDIC'!AO338=1,(IF('respostes SINDIC'!$AS338=2021,variables!$E$45,IF('respostes SINDIC'!$AS338=2022,variables!$F$45))),0)</f>
        <v>20</v>
      </c>
      <c r="AQ338" s="20">
        <f>IF('respostes SINDIC'!AP338=1,(IF('respostes SINDIC'!$AS338=2021,variables!$E$46,IF('respostes SINDIC'!$AS338=2022,variables!$F$46))),0)</f>
        <v>10</v>
      </c>
      <c r="AT338">
        <v>2022</v>
      </c>
    </row>
    <row r="339" spans="1:46" x14ac:dyDescent="0.3">
      <c r="A339">
        <v>811080001</v>
      </c>
      <c r="B339" t="str">
        <f>VLOOKUP(A339,'ine i comarca'!$A$1:$H$367,6,0)</f>
        <v>Maresme</v>
      </c>
      <c r="C339" t="s">
        <v>142</v>
      </c>
      <c r="D339" t="s">
        <v>41</v>
      </c>
      <c r="E339" t="s">
        <v>42</v>
      </c>
      <c r="F339" t="s">
        <v>43</v>
      </c>
      <c r="G339" s="8">
        <f>IF('respostes SINDIC'!F339=1,(IF('respostes SINDIC'!$AS339=2021,variables!$E$10,IF('respostes SINDIC'!$AS339=2022,variables!$F$10))),0)</f>
        <v>7.5</v>
      </c>
      <c r="H339" s="8">
        <f>IF('respostes SINDIC'!G339=1,(IF('respostes SINDIC'!$AS339=2021,variables!$E$11,IF('respostes SINDIC'!$AS339=2022,variables!$F$11))),0)</f>
        <v>7.5</v>
      </c>
      <c r="I339" s="14">
        <f>IF('respostes SINDIC'!H339=1,(IF('respostes SINDIC'!$AS339=2021,variables!$E$12,IF('respostes SINDIC'!$AS339=2022,variables!$F$12))),0)</f>
        <v>25</v>
      </c>
      <c r="J339" s="11">
        <f>IF('respostes SINDIC'!I339=1,(IF('respostes SINDIC'!$AS339=2021,variables!$E$13,IF('respostes SINDIC'!$AS339=2022,variables!$F$13))),0)</f>
        <v>1</v>
      </c>
      <c r="K339" s="11">
        <f>IF('respostes SINDIC'!J339=1,(IF('respostes SINDIC'!$AS339=2021,variables!$E$14,IF('respostes SINDIC'!$AS339=2022,variables!$F$14))),0)</f>
        <v>0</v>
      </c>
      <c r="L339" s="11">
        <f>IF('respostes SINDIC'!K339=1,(IF('respostes SINDIC'!$AS339=2021,variables!$E$15,IF('respostes SINDIC'!$AS339=2022,variables!$F$15))),0)</f>
        <v>0</v>
      </c>
      <c r="M339" s="11">
        <f>IF('respostes SINDIC'!L339=1,(IF('respostes SINDIC'!$AS339=2021,variables!$E$16,IF('respostes SINDIC'!$AS339=2022,variables!$F$16))),0)</f>
        <v>0</v>
      </c>
      <c r="N339" s="11">
        <f>IF('respostes SINDIC'!M339=1,(IF('respostes SINDIC'!$AS339=2021,variables!$E$17,IF('respostes SINDIC'!$AS339=2022,variables!$F$17))),0)</f>
        <v>0</v>
      </c>
      <c r="O339" s="11">
        <f>IF('respostes SINDIC'!N339="Dintre de termini",(IF('respostes SINDIC'!$AS339=2021,variables!$E$18,IF('respostes SINDIC'!$AS339=2022,variables!$F$18))),0)</f>
        <v>10</v>
      </c>
      <c r="P339" s="16">
        <f>IF('respostes SINDIC'!O339="Null",0,(IF('respostes SINDIC'!$AS339=2021,variables!$E$20,IF('respostes SINDIC'!$AS339=2022,variables!$F$20))))</f>
        <v>25</v>
      </c>
      <c r="Q339" s="16">
        <f>IF('respostes SINDIC'!P339=1,(IF('respostes SINDIC'!$AS339=2021,variables!$E$20,IF('respostes SINDIC'!$AS339=2022,variables!$F$20))),0)</f>
        <v>25</v>
      </c>
      <c r="R339" s="16">
        <f>IF('respostes SINDIC'!Q339=1,(IF('respostes SINDIC'!$AS339=2021,variables!$E$21,IF('respostes SINDIC'!$AS339=2022,variables!$F$21))),0)</f>
        <v>0</v>
      </c>
      <c r="S339" s="16">
        <f>IF('respostes SINDIC'!R339=1,(IF('respostes SINDIC'!$AS339=2021,variables!$E$22,IF('respostes SINDIC'!$AS339=2022,variables!$F$22))),0)</f>
        <v>0</v>
      </c>
      <c r="T339" s="11">
        <f>IF('respostes SINDIC'!S339=1,(IF('respostes SINDIC'!$AS339=2021,variables!$E$23,IF('respostes SINDIC'!$AS339=2022,variables!$F$23))),0)</f>
        <v>10</v>
      </c>
      <c r="U339" s="14">
        <f>IF('respostes SINDIC'!T339=1,(IF('respostes SINDIC'!$AS339=2021,variables!$E$24,IF('respostes SINDIC'!$AS339=2022,variables!$F$24))),0)</f>
        <v>25</v>
      </c>
      <c r="V339" s="8">
        <f>IF('respostes SINDIC'!U339=1,(IF('respostes SINDIC'!$AS339=2021,variables!$E$25,IF('respostes SINDIC'!$AS339=2022,variables!$F$25))),0)</f>
        <v>20</v>
      </c>
      <c r="W339" s="8">
        <f>IF('respostes SINDIC'!V339=1,(IF('respostes SINDIC'!$AS339=2021,variables!$E$26,IF('respostes SINDIC'!$AS339=2022,variables!$F$26))),0)</f>
        <v>5</v>
      </c>
      <c r="X339" s="8">
        <f>IF('respostes SINDIC'!W339=1,(IF('respostes SINDIC'!$AS339=2021,variables!$E$27,IF('respostes SINDIC'!$AS339=2022,variables!$F$27))),0)</f>
        <v>10</v>
      </c>
      <c r="Y339" s="11">
        <f>IF('respostes SINDIC'!X339=1,(IF('respostes SINDIC'!$AS339=2021,variables!$E$28,IF('respostes SINDIC'!$AS339=2022,variables!$F$28))),0)</f>
        <v>0</v>
      </c>
      <c r="Z339" s="11">
        <f>IF('respostes SINDIC'!Y339=1,(IF('respostes SINDIC'!$AS339=2021,variables!$E$29,IF('respostes SINDIC'!$AS339=2022,variables!$F$29))),0)</f>
        <v>20</v>
      </c>
      <c r="AA339" s="18">
        <f>IF('respostes SINDIC'!Z339=1,(IF('respostes SINDIC'!$AS339=2021,variables!$E$30,IF('respostes SINDIC'!$AS339=2022,variables!$F$30))),0)</f>
        <v>25</v>
      </c>
      <c r="AB339" s="18">
        <f>IF('respostes SINDIC'!AA339=1,(IF('respostes SINDIC'!$AS339=2021,variables!$E$31,IF('respostes SINDIC'!$AS339=2022,variables!$F$31))),0)</f>
        <v>0</v>
      </c>
      <c r="AC339" s="18">
        <f>IF('respostes SINDIC'!AB339=1,(IF('respostes SINDIC'!$AS339=2021,variables!$E$32,IF('respostes SINDIC'!$AS339=2022,variables!$F$32))),0)</f>
        <v>0</v>
      </c>
      <c r="AD339" s="18">
        <f>IF('respostes SINDIC'!AC339=1,(IF('respostes SINDIC'!$AS339=2021,variables!$E$33,IF('respostes SINDIC'!$AS339=2022,variables!$F$33))),0)</f>
        <v>0</v>
      </c>
      <c r="AE339" s="20">
        <f>IF('respostes SINDIC'!AD339=1,(IF('respostes SINDIC'!$AS339=2021,variables!$E$34,IF('respostes SINDIC'!$AS339=2022,variables!$F$34))),0)</f>
        <v>0</v>
      </c>
      <c r="AF339" s="20">
        <f>IF('respostes SINDIC'!AE339=1,(IF('respostes SINDIC'!$AS339=2021,variables!$E$35,IF('respostes SINDIC'!$AS339=2022,variables!$F$35))),0)</f>
        <v>0</v>
      </c>
      <c r="AG339" s="20">
        <f>IF('respostes SINDIC'!AF339=1,(IF('respostes SINDIC'!$AS339=2021,variables!$E$36,IF('respostes SINDIC'!$AS339=2022,variables!$F$36))),0)</f>
        <v>0</v>
      </c>
      <c r="AH339" s="20">
        <f>IF('respostes SINDIC'!AG339=1,(IF('respostes SINDIC'!$AS339=2021,variables!$E$37,IF('respostes SINDIC'!$AS339=2022,variables!$F$37))),0)</f>
        <v>0</v>
      </c>
      <c r="AI339" s="14">
        <f>IF('respostes SINDIC'!AH339=1,(IF('respostes SINDIC'!$AS339=2021,variables!$E$38,IF('respostes SINDIC'!$AS339=2022,variables!$F$38))),0)</f>
        <v>25</v>
      </c>
      <c r="AJ339" s="20">
        <f>IF('respostes SINDIC'!AI339=1,(IF('respostes SINDIC'!$AS339=2021,variables!$E$39,IF('respostes SINDIC'!$AS339=2022,variables!$F$39))),0)</f>
        <v>20</v>
      </c>
      <c r="AK339" s="14">
        <f>IF('respostes SINDIC'!AJ339=1,(IF('respostes SINDIC'!$AS339=2021,variables!$E$40,IF('respostes SINDIC'!$AS339=2022,variables!$F$40))),0)</f>
        <v>25</v>
      </c>
      <c r="AL339" s="8">
        <f>IF('respostes SINDIC'!AK339=0,(IF('respostes SINDIC'!$AS339=2021,variables!$E$41,IF('respostes SINDIC'!$AS339=2022,variables!$F$41))),0)</f>
        <v>20</v>
      </c>
      <c r="AM339" s="20">
        <f>IF('respostes SINDIC'!AL339=1,(IF('respostes SINDIC'!$AS339=2021,variables!$E$42,IF('respostes SINDIC'!$AS339=2022,variables!$F$42))),0)</f>
        <v>10</v>
      </c>
      <c r="AN339" s="11">
        <f>IF('respostes SINDIC'!AM339=1,(IF('respostes SINDIC'!$AS339=2021,variables!$E$43,IF('respostes SINDIC'!$AS339=2022,variables!$F$43))),0)</f>
        <v>50</v>
      </c>
      <c r="AO339" s="8">
        <f>IF('respostes SINDIC'!AN339=1,(IF('respostes SINDIC'!$AS339=2021,variables!$E$44,IF('respostes SINDIC'!$AS339=2022,variables!$F$44))),0)</f>
        <v>10</v>
      </c>
      <c r="AP339" s="8">
        <f>IF('respostes SINDIC'!AO339=1,(IF('respostes SINDIC'!$AS339=2021,variables!$E$45,IF('respostes SINDIC'!$AS339=2022,variables!$F$45))),0)</f>
        <v>20</v>
      </c>
      <c r="AQ339" s="20">
        <f>IF('respostes SINDIC'!AP339=1,(IF('respostes SINDIC'!$AS339=2021,variables!$E$46,IF('respostes SINDIC'!$AS339=2022,variables!$F$46))),0)</f>
        <v>0</v>
      </c>
      <c r="AT339">
        <v>2022</v>
      </c>
    </row>
    <row r="340" spans="1:46" x14ac:dyDescent="0.3">
      <c r="A340">
        <v>811200000</v>
      </c>
      <c r="B340" t="str">
        <f>VLOOKUP(A340,'ine i comarca'!$A$1:$H$367,6,0)</f>
        <v>Osona</v>
      </c>
      <c r="C340" t="s">
        <v>143</v>
      </c>
      <c r="D340" t="s">
        <v>41</v>
      </c>
      <c r="E340" t="s">
        <v>42</v>
      </c>
      <c r="F340" t="s">
        <v>68</v>
      </c>
      <c r="G340" s="8">
        <f>IF('respostes SINDIC'!F340=1,(IF('respostes SINDIC'!$AS340=2021,variables!$E$10,IF('respostes SINDIC'!$AS340=2022,variables!$F$10))),0)</f>
        <v>7.5</v>
      </c>
      <c r="H340" s="8">
        <f>IF('respostes SINDIC'!G340=1,(IF('respostes SINDIC'!$AS340=2021,variables!$E$11,IF('respostes SINDIC'!$AS340=2022,variables!$F$11))),0)</f>
        <v>7.5</v>
      </c>
      <c r="I340" s="14">
        <f>IF('respostes SINDIC'!H340=1,(IF('respostes SINDIC'!$AS340=2021,variables!$E$12,IF('respostes SINDIC'!$AS340=2022,variables!$F$12))),0)</f>
        <v>25</v>
      </c>
      <c r="J340" s="11">
        <f>IF('respostes SINDIC'!I340=1,(IF('respostes SINDIC'!$AS340=2021,variables!$E$13,IF('respostes SINDIC'!$AS340=2022,variables!$F$13))),0)</f>
        <v>1</v>
      </c>
      <c r="K340" s="11">
        <f>IF('respostes SINDIC'!J340=1,(IF('respostes SINDIC'!$AS340=2021,variables!$E$14,IF('respostes SINDIC'!$AS340=2022,variables!$F$14))),0)</f>
        <v>2</v>
      </c>
      <c r="L340" s="11">
        <f>IF('respostes SINDIC'!K340=1,(IF('respostes SINDIC'!$AS340=2021,variables!$E$15,IF('respostes SINDIC'!$AS340=2022,variables!$F$15))),0)</f>
        <v>2</v>
      </c>
      <c r="M340" s="11">
        <f>IF('respostes SINDIC'!L340=1,(IF('respostes SINDIC'!$AS340=2021,variables!$E$16,IF('respostes SINDIC'!$AS340=2022,variables!$F$16))),0)</f>
        <v>2</v>
      </c>
      <c r="N340" s="11">
        <f>IF('respostes SINDIC'!M340=1,(IF('respostes SINDIC'!$AS340=2021,variables!$E$17,IF('respostes SINDIC'!$AS340=2022,variables!$F$17))),0)</f>
        <v>1</v>
      </c>
      <c r="O340" s="11">
        <f>IF('respostes SINDIC'!N340="Dintre de termini",(IF('respostes SINDIC'!$AS340=2021,variables!$E$18,IF('respostes SINDIC'!$AS340=2022,variables!$F$18))),0)</f>
        <v>10</v>
      </c>
      <c r="P340" s="16">
        <f>IF('respostes SINDIC'!O340="Null",0,(IF('respostes SINDIC'!$AS340=2021,variables!$E$20,IF('respostes SINDIC'!$AS340=2022,variables!$F$20))))</f>
        <v>25</v>
      </c>
      <c r="Q340" s="16">
        <f>IF('respostes SINDIC'!P340=1,(IF('respostes SINDIC'!$AS340=2021,variables!$E$20,IF('respostes SINDIC'!$AS340=2022,variables!$F$20))),0)</f>
        <v>25</v>
      </c>
      <c r="R340" s="16">
        <f>IF('respostes SINDIC'!Q340=1,(IF('respostes SINDIC'!$AS340=2021,variables!$E$21,IF('respostes SINDIC'!$AS340=2022,variables!$F$21))),0)</f>
        <v>25</v>
      </c>
      <c r="S340" s="16">
        <f>IF('respostes SINDIC'!R340=1,(IF('respostes SINDIC'!$AS340=2021,variables!$E$22,IF('respostes SINDIC'!$AS340=2022,variables!$F$22))),0)</f>
        <v>25</v>
      </c>
      <c r="T340" s="11">
        <f>IF('respostes SINDIC'!S340=1,(IF('respostes SINDIC'!$AS340=2021,variables!$E$23,IF('respostes SINDIC'!$AS340=2022,variables!$F$23))),0)</f>
        <v>10</v>
      </c>
      <c r="U340" s="14">
        <f>IF('respostes SINDIC'!T340=1,(IF('respostes SINDIC'!$AS340=2021,variables!$E$24,IF('respostes SINDIC'!$AS340=2022,variables!$F$24))),0)</f>
        <v>25</v>
      </c>
      <c r="V340" s="8">
        <f>IF('respostes SINDIC'!U340=1,(IF('respostes SINDIC'!$AS340=2021,variables!$E$25,IF('respostes SINDIC'!$AS340=2022,variables!$F$25))),0)</f>
        <v>20</v>
      </c>
      <c r="W340" s="8">
        <f>IF('respostes SINDIC'!V340=1,(IF('respostes SINDIC'!$AS340=2021,variables!$E$26,IF('respostes SINDIC'!$AS340=2022,variables!$F$26))),0)</f>
        <v>5</v>
      </c>
      <c r="X340" s="8">
        <f>IF('respostes SINDIC'!W340=1,(IF('respostes SINDIC'!$AS340=2021,variables!$E$27,IF('respostes SINDIC'!$AS340=2022,variables!$F$27))),0)</f>
        <v>10</v>
      </c>
      <c r="Y340" s="11">
        <f>IF('respostes SINDIC'!X340=1,(IF('respostes SINDIC'!$AS340=2021,variables!$E$28,IF('respostes SINDIC'!$AS340=2022,variables!$F$28))),0)</f>
        <v>2</v>
      </c>
      <c r="Z340" s="11">
        <f>IF('respostes SINDIC'!Y340=1,(IF('respostes SINDIC'!$AS340=2021,variables!$E$29,IF('respostes SINDIC'!$AS340=2022,variables!$F$29))),0)</f>
        <v>20</v>
      </c>
      <c r="AA340" s="18">
        <f>IF('respostes SINDIC'!Z340=1,(IF('respostes SINDIC'!$AS340=2021,variables!$E$30,IF('respostes SINDIC'!$AS340=2022,variables!$F$30))),0)</f>
        <v>25</v>
      </c>
      <c r="AB340" s="18">
        <f>IF('respostes SINDIC'!AA340=1,(IF('respostes SINDIC'!$AS340=2021,variables!$E$31,IF('respostes SINDIC'!$AS340=2022,variables!$F$31))),0)</f>
        <v>25</v>
      </c>
      <c r="AC340" s="18">
        <f>IF('respostes SINDIC'!AB340=1,(IF('respostes SINDIC'!$AS340=2021,variables!$E$32,IF('respostes SINDIC'!$AS340=2022,variables!$F$32))),0)</f>
        <v>25</v>
      </c>
      <c r="AD340" s="18">
        <f>IF('respostes SINDIC'!AC340=1,(IF('respostes SINDIC'!$AS340=2021,variables!$E$33,IF('respostes SINDIC'!$AS340=2022,variables!$F$33))),0)</f>
        <v>0</v>
      </c>
      <c r="AE340" s="20">
        <f>IF('respostes SINDIC'!AD340=1,(IF('respostes SINDIC'!$AS340=2021,variables!$E$34,IF('respostes SINDIC'!$AS340=2022,variables!$F$34))),0)</f>
        <v>0</v>
      </c>
      <c r="AF340" s="20">
        <f>IF('respostes SINDIC'!AE340=1,(IF('respostes SINDIC'!$AS340=2021,variables!$E$35,IF('respostes SINDIC'!$AS340=2022,variables!$F$35))),0)</f>
        <v>20</v>
      </c>
      <c r="AG340" s="20">
        <f>IF('respostes SINDIC'!AF340=1,(IF('respostes SINDIC'!$AS340=2021,variables!$E$36,IF('respostes SINDIC'!$AS340=2022,variables!$F$36))),0)</f>
        <v>0</v>
      </c>
      <c r="AH340" s="20">
        <f>IF('respostes SINDIC'!AG340=1,(IF('respostes SINDIC'!$AS340=2021,variables!$E$37,IF('respostes SINDIC'!$AS340=2022,variables!$F$37))),0)</f>
        <v>0</v>
      </c>
      <c r="AI340" s="14">
        <f>IF('respostes SINDIC'!AH340=1,(IF('respostes SINDIC'!$AS340=2021,variables!$E$38,IF('respostes SINDIC'!$AS340=2022,variables!$F$38))),0)</f>
        <v>25</v>
      </c>
      <c r="AJ340" s="20">
        <f>IF('respostes SINDIC'!AI340=1,(IF('respostes SINDIC'!$AS340=2021,variables!$E$39,IF('respostes SINDIC'!$AS340=2022,variables!$F$39))),0)</f>
        <v>20</v>
      </c>
      <c r="AK340" s="14">
        <f>IF('respostes SINDIC'!AJ340=1,(IF('respostes SINDIC'!$AS340=2021,variables!$E$40,IF('respostes SINDIC'!$AS340=2022,variables!$F$40))),0)</f>
        <v>25</v>
      </c>
      <c r="AL340" s="8">
        <f>IF('respostes SINDIC'!AK340=0,(IF('respostes SINDIC'!$AS340=2021,variables!$E$41,IF('respostes SINDIC'!$AS340=2022,variables!$F$41))),0)</f>
        <v>20</v>
      </c>
      <c r="AM340" s="20">
        <f>IF('respostes SINDIC'!AL340=1,(IF('respostes SINDIC'!$AS340=2021,variables!$E$42,IF('respostes SINDIC'!$AS340=2022,variables!$F$42))),0)</f>
        <v>10</v>
      </c>
      <c r="AN340" s="11">
        <f>IF('respostes SINDIC'!AM340=1,(IF('respostes SINDIC'!$AS340=2021,variables!$E$43,IF('respostes SINDIC'!$AS340=2022,variables!$F$43))),0)</f>
        <v>50</v>
      </c>
      <c r="AO340" s="8">
        <f>IF('respostes SINDIC'!AN340=1,(IF('respostes SINDIC'!$AS340=2021,variables!$E$44,IF('respostes SINDIC'!$AS340=2022,variables!$F$44))),0)</f>
        <v>10</v>
      </c>
      <c r="AP340" s="8">
        <f>IF('respostes SINDIC'!AO340=1,(IF('respostes SINDIC'!$AS340=2021,variables!$E$45,IF('respostes SINDIC'!$AS340=2022,variables!$F$45))),0)</f>
        <v>20</v>
      </c>
      <c r="AQ340" s="20">
        <f>IF('respostes SINDIC'!AP340=1,(IF('respostes SINDIC'!$AS340=2021,variables!$E$46,IF('respostes SINDIC'!$AS340=2022,variables!$F$46))),0)</f>
        <v>0</v>
      </c>
      <c r="AT340">
        <v>2022</v>
      </c>
    </row>
    <row r="341" spans="1:46" x14ac:dyDescent="0.3">
      <c r="A341">
        <v>811360009</v>
      </c>
      <c r="B341" t="e">
        <f>VLOOKUP(A341,'ine i comarca'!$A$1:$H$367,6,0)</f>
        <v>#N/A</v>
      </c>
      <c r="C341" t="s">
        <v>144</v>
      </c>
      <c r="D341" t="s">
        <v>41</v>
      </c>
      <c r="E341" t="s">
        <v>42</v>
      </c>
      <c r="F341" t="s">
        <v>61</v>
      </c>
      <c r="G341" s="8">
        <f>IF('respostes SINDIC'!F341=1,(IF('respostes SINDIC'!$AS341=2021,variables!$E$10,IF('respostes SINDIC'!$AS341=2022,variables!$F$10))),0)</f>
        <v>7.5</v>
      </c>
      <c r="H341" s="8">
        <f>IF('respostes SINDIC'!G341=1,(IF('respostes SINDIC'!$AS341=2021,variables!$E$11,IF('respostes SINDIC'!$AS341=2022,variables!$F$11))),0)</f>
        <v>7.5</v>
      </c>
      <c r="I341" s="14">
        <f>IF('respostes SINDIC'!H341=1,(IF('respostes SINDIC'!$AS341=2021,variables!$E$12,IF('respostes SINDIC'!$AS341=2022,variables!$F$12))),0)</f>
        <v>25</v>
      </c>
      <c r="J341" s="11">
        <f>IF('respostes SINDIC'!I341=1,(IF('respostes SINDIC'!$AS341=2021,variables!$E$13,IF('respostes SINDIC'!$AS341=2022,variables!$F$13))),0)</f>
        <v>1</v>
      </c>
      <c r="K341" s="11">
        <f>IF('respostes SINDIC'!J341=1,(IF('respostes SINDIC'!$AS341=2021,variables!$E$14,IF('respostes SINDIC'!$AS341=2022,variables!$F$14))),0)</f>
        <v>2</v>
      </c>
      <c r="L341" s="11">
        <f>IF('respostes SINDIC'!K341=1,(IF('respostes SINDIC'!$AS341=2021,variables!$E$15,IF('respostes SINDIC'!$AS341=2022,variables!$F$15))),0)</f>
        <v>2</v>
      </c>
      <c r="M341" s="11">
        <f>IF('respostes SINDIC'!L341=1,(IF('respostes SINDIC'!$AS341=2021,variables!$E$16,IF('respostes SINDIC'!$AS341=2022,variables!$F$16))),0)</f>
        <v>2</v>
      </c>
      <c r="N341" s="11">
        <f>IF('respostes SINDIC'!M341=1,(IF('respostes SINDIC'!$AS341=2021,variables!$E$17,IF('respostes SINDIC'!$AS341=2022,variables!$F$17))),0)</f>
        <v>1</v>
      </c>
      <c r="O341" s="11">
        <f>IF('respostes SINDIC'!N341="Dintre de termini",(IF('respostes SINDIC'!$AS341=2021,variables!$E$18,IF('respostes SINDIC'!$AS341=2022,variables!$F$18))),0)</f>
        <v>10</v>
      </c>
      <c r="P341" s="16">
        <f>IF('respostes SINDIC'!O341="Null",0,(IF('respostes SINDIC'!$AS341=2021,variables!$E$20,IF('respostes SINDIC'!$AS341=2022,variables!$F$20))))</f>
        <v>25</v>
      </c>
      <c r="Q341" s="16">
        <f>IF('respostes SINDIC'!P341=1,(IF('respostes SINDIC'!$AS341=2021,variables!$E$20,IF('respostes SINDIC'!$AS341=2022,variables!$F$20))),0)</f>
        <v>25</v>
      </c>
      <c r="R341" s="16">
        <f>IF('respostes SINDIC'!Q341=1,(IF('respostes SINDIC'!$AS341=2021,variables!$E$21,IF('respostes SINDIC'!$AS341=2022,variables!$F$21))),0)</f>
        <v>25</v>
      </c>
      <c r="S341" s="16">
        <f>IF('respostes SINDIC'!R341=1,(IF('respostes SINDIC'!$AS341=2021,variables!$E$22,IF('respostes SINDIC'!$AS341=2022,variables!$F$22))),0)</f>
        <v>25</v>
      </c>
      <c r="T341" s="11">
        <f>IF('respostes SINDIC'!S341=1,(IF('respostes SINDIC'!$AS341=2021,variables!$E$23,IF('respostes SINDIC'!$AS341=2022,variables!$F$23))),0)</f>
        <v>10</v>
      </c>
      <c r="U341" s="14">
        <f>IF('respostes SINDIC'!T341=1,(IF('respostes SINDIC'!$AS341=2021,variables!$E$24,IF('respostes SINDIC'!$AS341=2022,variables!$F$24))),0)</f>
        <v>25</v>
      </c>
      <c r="V341" s="8">
        <f>IF('respostes SINDIC'!U341=1,(IF('respostes SINDIC'!$AS341=2021,variables!$E$25,IF('respostes SINDIC'!$AS341=2022,variables!$F$25))),0)</f>
        <v>20</v>
      </c>
      <c r="W341" s="8">
        <f>IF('respostes SINDIC'!V341=1,(IF('respostes SINDIC'!$AS341=2021,variables!$E$26,IF('respostes SINDIC'!$AS341=2022,variables!$F$26))),0)</f>
        <v>5</v>
      </c>
      <c r="X341" s="8">
        <f>IF('respostes SINDIC'!W341=1,(IF('respostes SINDIC'!$AS341=2021,variables!$E$27,IF('respostes SINDIC'!$AS341=2022,variables!$F$27))),0)</f>
        <v>10</v>
      </c>
      <c r="Y341" s="11">
        <f>IF('respostes SINDIC'!X341=1,(IF('respostes SINDIC'!$AS341=2021,variables!$E$28,IF('respostes SINDIC'!$AS341=2022,variables!$F$28))),0)</f>
        <v>0</v>
      </c>
      <c r="Z341" s="11">
        <f>IF('respostes SINDIC'!Y341=1,(IF('respostes SINDIC'!$AS341=2021,variables!$E$29,IF('respostes SINDIC'!$AS341=2022,variables!$F$29))),0)</f>
        <v>20</v>
      </c>
      <c r="AA341" s="18">
        <f>IF('respostes SINDIC'!Z341=1,(IF('respostes SINDIC'!$AS341=2021,variables!$E$30,IF('respostes SINDIC'!$AS341=2022,variables!$F$30))),0)</f>
        <v>0</v>
      </c>
      <c r="AB341" s="18">
        <f>IF('respostes SINDIC'!AA341=1,(IF('respostes SINDIC'!$AS341=2021,variables!$E$31,IF('respostes SINDIC'!$AS341=2022,variables!$F$31))),0)</f>
        <v>25</v>
      </c>
      <c r="AC341" s="18">
        <f>IF('respostes SINDIC'!AB341=1,(IF('respostes SINDIC'!$AS341=2021,variables!$E$32,IF('respostes SINDIC'!$AS341=2022,variables!$F$32))),0)</f>
        <v>25</v>
      </c>
      <c r="AD341" s="18">
        <f>IF('respostes SINDIC'!AC341=1,(IF('respostes SINDIC'!$AS341=2021,variables!$E$33,IF('respostes SINDIC'!$AS341=2022,variables!$F$33))),0)</f>
        <v>0</v>
      </c>
      <c r="AE341" s="20">
        <f>IF('respostes SINDIC'!AD341=1,(IF('respostes SINDIC'!$AS341=2021,variables!$E$34,IF('respostes SINDIC'!$AS341=2022,variables!$F$34))),0)</f>
        <v>0</v>
      </c>
      <c r="AF341" s="20">
        <f>IF('respostes SINDIC'!AE341=1,(IF('respostes SINDIC'!$AS341=2021,variables!$E$35,IF('respostes SINDIC'!$AS341=2022,variables!$F$35))),0)</f>
        <v>20</v>
      </c>
      <c r="AG341" s="20">
        <f>IF('respostes SINDIC'!AF341=1,(IF('respostes SINDIC'!$AS341=2021,variables!$E$36,IF('respostes SINDIC'!$AS341=2022,variables!$F$36))),0)</f>
        <v>0</v>
      </c>
      <c r="AH341" s="20">
        <f>IF('respostes SINDIC'!AG341=1,(IF('respostes SINDIC'!$AS341=2021,variables!$E$37,IF('respostes SINDIC'!$AS341=2022,variables!$F$37))),0)</f>
        <v>0</v>
      </c>
      <c r="AI341" s="14">
        <f>IF('respostes SINDIC'!AH341=1,(IF('respostes SINDIC'!$AS341=2021,variables!$E$38,IF('respostes SINDIC'!$AS341=2022,variables!$F$38))),0)</f>
        <v>25</v>
      </c>
      <c r="AJ341" s="20">
        <f>IF('respostes SINDIC'!AI341=1,(IF('respostes SINDIC'!$AS341=2021,variables!$E$39,IF('respostes SINDIC'!$AS341=2022,variables!$F$39))),0)</f>
        <v>20</v>
      </c>
      <c r="AK341" s="14">
        <f>IF('respostes SINDIC'!AJ341=1,(IF('respostes SINDIC'!$AS341=2021,variables!$E$40,IF('respostes SINDIC'!$AS341=2022,variables!$F$40))),0)</f>
        <v>25</v>
      </c>
      <c r="AL341" s="8">
        <f>IF('respostes SINDIC'!AK341=0,(IF('respostes SINDIC'!$AS341=2021,variables!$E$41,IF('respostes SINDIC'!$AS341=2022,variables!$F$41))),0)</f>
        <v>20</v>
      </c>
      <c r="AM341" s="20">
        <f>IF('respostes SINDIC'!AL341=1,(IF('respostes SINDIC'!$AS341=2021,variables!$E$42,IF('respostes SINDIC'!$AS341=2022,variables!$F$42))),0)</f>
        <v>10</v>
      </c>
      <c r="AN341" s="11">
        <f>IF('respostes SINDIC'!AM341=1,(IF('respostes SINDIC'!$AS341=2021,variables!$E$43,IF('respostes SINDIC'!$AS341=2022,variables!$F$43))),0)</f>
        <v>50</v>
      </c>
      <c r="AO341" s="8">
        <f>IF('respostes SINDIC'!AN341=1,(IF('respostes SINDIC'!$AS341=2021,variables!$E$44,IF('respostes SINDIC'!$AS341=2022,variables!$F$44))),0)</f>
        <v>10</v>
      </c>
      <c r="AP341" s="8">
        <f>IF('respostes SINDIC'!AO341=1,(IF('respostes SINDIC'!$AS341=2021,variables!$E$45,IF('respostes SINDIC'!$AS341=2022,variables!$F$45))),0)</f>
        <v>20</v>
      </c>
      <c r="AQ341" s="20">
        <f>IF('respostes SINDIC'!AP341=1,(IF('respostes SINDIC'!$AS341=2021,variables!$E$46,IF('respostes SINDIC'!$AS341=2022,variables!$F$46))),0)</f>
        <v>10</v>
      </c>
      <c r="AT341">
        <v>2022</v>
      </c>
    </row>
    <row r="342" spans="1:46" x14ac:dyDescent="0.3">
      <c r="A342">
        <v>811410007</v>
      </c>
      <c r="B342" t="str">
        <f>VLOOKUP(A342,'ine i comarca'!$A$1:$H$367,6,0)</f>
        <v>Baix Llobregat</v>
      </c>
      <c r="C342" t="s">
        <v>145</v>
      </c>
      <c r="D342" t="s">
        <v>41</v>
      </c>
      <c r="E342" t="s">
        <v>42</v>
      </c>
      <c r="F342" t="s">
        <v>68</v>
      </c>
      <c r="G342" s="8">
        <f>IF('respostes SINDIC'!F342=1,(IF('respostes SINDIC'!$AS342=2021,variables!$E$10,IF('respostes SINDIC'!$AS342=2022,variables!$F$10))),0)</f>
        <v>7.5</v>
      </c>
      <c r="H342" s="8">
        <f>IF('respostes SINDIC'!G342=1,(IF('respostes SINDIC'!$AS342=2021,variables!$E$11,IF('respostes SINDIC'!$AS342=2022,variables!$F$11))),0)</f>
        <v>7.5</v>
      </c>
      <c r="I342" s="14">
        <f>IF('respostes SINDIC'!H342=1,(IF('respostes SINDIC'!$AS342=2021,variables!$E$12,IF('respostes SINDIC'!$AS342=2022,variables!$F$12))),0)</f>
        <v>25</v>
      </c>
      <c r="J342" s="11">
        <f>IF('respostes SINDIC'!I342=1,(IF('respostes SINDIC'!$AS342=2021,variables!$E$13,IF('respostes SINDIC'!$AS342=2022,variables!$F$13))),0)</f>
        <v>1</v>
      </c>
      <c r="K342" s="11">
        <f>IF('respostes SINDIC'!J342=1,(IF('respostes SINDIC'!$AS342=2021,variables!$E$14,IF('respostes SINDIC'!$AS342=2022,variables!$F$14))),0)</f>
        <v>0</v>
      </c>
      <c r="L342" s="11">
        <f>IF('respostes SINDIC'!K342=1,(IF('respostes SINDIC'!$AS342=2021,variables!$E$15,IF('respostes SINDIC'!$AS342=2022,variables!$F$15))),0)</f>
        <v>0</v>
      </c>
      <c r="M342" s="11">
        <f>IF('respostes SINDIC'!L342=1,(IF('respostes SINDIC'!$AS342=2021,variables!$E$16,IF('respostes SINDIC'!$AS342=2022,variables!$F$16))),0)</f>
        <v>0</v>
      </c>
      <c r="N342" s="11">
        <f>IF('respostes SINDIC'!M342=1,(IF('respostes SINDIC'!$AS342=2021,variables!$E$17,IF('respostes SINDIC'!$AS342=2022,variables!$F$17))),0)</f>
        <v>0</v>
      </c>
      <c r="O342" s="11">
        <f>IF('respostes SINDIC'!N342="Dintre de termini",(IF('respostes SINDIC'!$AS342=2021,variables!$E$18,IF('respostes SINDIC'!$AS342=2022,variables!$F$18))),0)</f>
        <v>10</v>
      </c>
      <c r="P342" s="16">
        <f>IF('respostes SINDIC'!O342="Null",0,(IF('respostes SINDIC'!$AS342=2021,variables!$E$20,IF('respostes SINDIC'!$AS342=2022,variables!$F$20))))</f>
        <v>25</v>
      </c>
      <c r="Q342" s="16">
        <f>IF('respostes SINDIC'!P342=1,(IF('respostes SINDIC'!$AS342=2021,variables!$E$20,IF('respostes SINDIC'!$AS342=2022,variables!$F$20))),0)</f>
        <v>25</v>
      </c>
      <c r="R342" s="16">
        <f>IF('respostes SINDIC'!Q342=1,(IF('respostes SINDIC'!$AS342=2021,variables!$E$21,IF('respostes SINDIC'!$AS342=2022,variables!$F$21))),0)</f>
        <v>25</v>
      </c>
      <c r="S342" s="16">
        <f>IF('respostes SINDIC'!R342=1,(IF('respostes SINDIC'!$AS342=2021,variables!$E$22,IF('respostes SINDIC'!$AS342=2022,variables!$F$22))),0)</f>
        <v>0</v>
      </c>
      <c r="T342" s="11">
        <f>IF('respostes SINDIC'!S342=1,(IF('respostes SINDIC'!$AS342=2021,variables!$E$23,IF('respostes SINDIC'!$AS342=2022,variables!$F$23))),0)</f>
        <v>0</v>
      </c>
      <c r="U342" s="14">
        <f>IF('respostes SINDIC'!T342=1,(IF('respostes SINDIC'!$AS342=2021,variables!$E$24,IF('respostes SINDIC'!$AS342=2022,variables!$F$24))),0)</f>
        <v>0</v>
      </c>
      <c r="V342" s="8">
        <f>IF('respostes SINDIC'!U342=1,(IF('respostes SINDIC'!$AS342=2021,variables!$E$25,IF('respostes SINDIC'!$AS342=2022,variables!$F$25))),0)</f>
        <v>20</v>
      </c>
      <c r="W342" s="8">
        <f>IF('respostes SINDIC'!V342=1,(IF('respostes SINDIC'!$AS342=2021,variables!$E$26,IF('respostes SINDIC'!$AS342=2022,variables!$F$26))),0)</f>
        <v>5</v>
      </c>
      <c r="X342" s="8">
        <f>IF('respostes SINDIC'!W342=1,(IF('respostes SINDIC'!$AS342=2021,variables!$E$27,IF('respostes SINDIC'!$AS342=2022,variables!$F$27))),0)</f>
        <v>10</v>
      </c>
      <c r="Y342" s="11">
        <f>IF('respostes SINDIC'!X342=1,(IF('respostes SINDIC'!$AS342=2021,variables!$E$28,IF('respostes SINDIC'!$AS342=2022,variables!$F$28))),0)</f>
        <v>0</v>
      </c>
      <c r="Z342" s="11">
        <f>IF('respostes SINDIC'!Y342=1,(IF('respostes SINDIC'!$AS342=2021,variables!$E$29,IF('respostes SINDIC'!$AS342=2022,variables!$F$29))),0)</f>
        <v>20</v>
      </c>
      <c r="AA342" s="18">
        <f>IF('respostes SINDIC'!Z342=1,(IF('respostes SINDIC'!$AS342=2021,variables!$E$30,IF('respostes SINDIC'!$AS342=2022,variables!$F$30))),0)</f>
        <v>0</v>
      </c>
      <c r="AB342" s="18">
        <f>IF('respostes SINDIC'!AA342=1,(IF('respostes SINDIC'!$AS342=2021,variables!$E$31,IF('respostes SINDIC'!$AS342=2022,variables!$F$31))),0)</f>
        <v>0</v>
      </c>
      <c r="AC342" s="18">
        <f>IF('respostes SINDIC'!AB342=1,(IF('respostes SINDIC'!$AS342=2021,variables!$E$32,IF('respostes SINDIC'!$AS342=2022,variables!$F$32))),0)</f>
        <v>0</v>
      </c>
      <c r="AD342" s="18">
        <f>IF('respostes SINDIC'!AC342=1,(IF('respostes SINDIC'!$AS342=2021,variables!$E$33,IF('respostes SINDIC'!$AS342=2022,variables!$F$33))),0)</f>
        <v>0</v>
      </c>
      <c r="AE342" s="20">
        <f>IF('respostes SINDIC'!AD342=1,(IF('respostes SINDIC'!$AS342=2021,variables!$E$34,IF('respostes SINDIC'!$AS342=2022,variables!$F$34))),0)</f>
        <v>0</v>
      </c>
      <c r="AF342" s="20">
        <f>IF('respostes SINDIC'!AE342=1,(IF('respostes SINDIC'!$AS342=2021,variables!$E$35,IF('respostes SINDIC'!$AS342=2022,variables!$F$35))),0)</f>
        <v>20</v>
      </c>
      <c r="AG342" s="20">
        <f>IF('respostes SINDIC'!AF342=1,(IF('respostes SINDIC'!$AS342=2021,variables!$E$36,IF('respostes SINDIC'!$AS342=2022,variables!$F$36))),0)</f>
        <v>0</v>
      </c>
      <c r="AH342" s="20">
        <f>IF('respostes SINDIC'!AG342=1,(IF('respostes SINDIC'!$AS342=2021,variables!$E$37,IF('respostes SINDIC'!$AS342=2022,variables!$F$37))),0)</f>
        <v>0</v>
      </c>
      <c r="AI342" s="14">
        <f>IF('respostes SINDIC'!AH342=1,(IF('respostes SINDIC'!$AS342=2021,variables!$E$38,IF('respostes SINDIC'!$AS342=2022,variables!$F$38))),0)</f>
        <v>25</v>
      </c>
      <c r="AJ342" s="20">
        <f>IF('respostes SINDIC'!AI342=1,(IF('respostes SINDIC'!$AS342=2021,variables!$E$39,IF('respostes SINDIC'!$AS342=2022,variables!$F$39))),0)</f>
        <v>20</v>
      </c>
      <c r="AK342" s="14">
        <f>IF('respostes SINDIC'!AJ342=1,(IF('respostes SINDIC'!$AS342=2021,variables!$E$40,IF('respostes SINDIC'!$AS342=2022,variables!$F$40))),0)</f>
        <v>25</v>
      </c>
      <c r="AL342" s="8">
        <f>IF('respostes SINDIC'!AK342=0,(IF('respostes SINDIC'!$AS342=2021,variables!$E$41,IF('respostes SINDIC'!$AS342=2022,variables!$F$41))),0)</f>
        <v>20</v>
      </c>
      <c r="AM342" s="20">
        <f>IF('respostes SINDIC'!AL342=1,(IF('respostes SINDIC'!$AS342=2021,variables!$E$42,IF('respostes SINDIC'!$AS342=2022,variables!$F$42))),0)</f>
        <v>0</v>
      </c>
      <c r="AN342" s="11">
        <f>IF('respostes SINDIC'!AM342=1,(IF('respostes SINDIC'!$AS342=2021,variables!$E$43,IF('respostes SINDIC'!$AS342=2022,variables!$F$43))),0)</f>
        <v>0</v>
      </c>
      <c r="AO342" s="8">
        <f>IF('respostes SINDIC'!AN342=1,(IF('respostes SINDIC'!$AS342=2021,variables!$E$44,IF('respostes SINDIC'!$AS342=2022,variables!$F$44))),0)</f>
        <v>10</v>
      </c>
      <c r="AP342" s="8">
        <f>IF('respostes SINDIC'!AO342=1,(IF('respostes SINDIC'!$AS342=2021,variables!$E$45,IF('respostes SINDIC'!$AS342=2022,variables!$F$45))),0)</f>
        <v>20</v>
      </c>
      <c r="AQ342" s="20">
        <f>IF('respostes SINDIC'!AP342=1,(IF('respostes SINDIC'!$AS342=2021,variables!$E$46,IF('respostes SINDIC'!$AS342=2022,variables!$F$46))),0)</f>
        <v>0</v>
      </c>
      <c r="AT342">
        <v>2022</v>
      </c>
    </row>
    <row r="343" spans="1:46" x14ac:dyDescent="0.3">
      <c r="A343">
        <v>811540003</v>
      </c>
      <c r="B343" t="str">
        <f>VLOOKUP(A343,'ine i comarca'!$A$1:$H$367,6,0)</f>
        <v>Vallès Oriental</v>
      </c>
      <c r="C343" t="s">
        <v>146</v>
      </c>
      <c r="D343" t="s">
        <v>41</v>
      </c>
      <c r="E343" t="s">
        <v>42</v>
      </c>
      <c r="F343" t="s">
        <v>48</v>
      </c>
      <c r="G343" s="8">
        <f>IF('respostes SINDIC'!F343=1,(IF('respostes SINDIC'!$AS343=2021,variables!$E$10,IF('respostes SINDIC'!$AS343=2022,variables!$F$10))),0)</f>
        <v>7.5</v>
      </c>
      <c r="H343" s="8">
        <f>IF('respostes SINDIC'!G343=1,(IF('respostes SINDIC'!$AS343=2021,variables!$E$11,IF('respostes SINDIC'!$AS343=2022,variables!$F$11))),0)</f>
        <v>0</v>
      </c>
      <c r="I343" s="14">
        <f>IF('respostes SINDIC'!H343=1,(IF('respostes SINDIC'!$AS343=2021,variables!$E$12,IF('respostes SINDIC'!$AS343=2022,variables!$F$12))),0)</f>
        <v>25</v>
      </c>
      <c r="J343" s="11">
        <f>IF('respostes SINDIC'!I343=1,(IF('respostes SINDIC'!$AS343=2021,variables!$E$13,IF('respostes SINDIC'!$AS343=2022,variables!$F$13))),0)</f>
        <v>1</v>
      </c>
      <c r="K343" s="11">
        <f>IF('respostes SINDIC'!J343=1,(IF('respostes SINDIC'!$AS343=2021,variables!$E$14,IF('respostes SINDIC'!$AS343=2022,variables!$F$14))),0)</f>
        <v>0</v>
      </c>
      <c r="L343" s="11">
        <f>IF('respostes SINDIC'!K343=1,(IF('respostes SINDIC'!$AS343=2021,variables!$E$15,IF('respostes SINDIC'!$AS343=2022,variables!$F$15))),0)</f>
        <v>0</v>
      </c>
      <c r="M343" s="11">
        <f>IF('respostes SINDIC'!L343=1,(IF('respostes SINDIC'!$AS343=2021,variables!$E$16,IF('respostes SINDIC'!$AS343=2022,variables!$F$16))),0)</f>
        <v>0</v>
      </c>
      <c r="N343" s="11">
        <f>IF('respostes SINDIC'!M343=1,(IF('respostes SINDIC'!$AS343=2021,variables!$E$17,IF('respostes SINDIC'!$AS343=2022,variables!$F$17))),0)</f>
        <v>0</v>
      </c>
      <c r="O343" s="11">
        <f>IF('respostes SINDIC'!N343="Dintre de termini",(IF('respostes SINDIC'!$AS343=2021,variables!$E$18,IF('respostes SINDIC'!$AS343=2022,variables!$F$18))),0)</f>
        <v>0</v>
      </c>
      <c r="P343" s="16">
        <f>IF('respostes SINDIC'!O343="Null",0,(IF('respostes SINDIC'!$AS343=2021,variables!$E$20,IF('respostes SINDIC'!$AS343=2022,variables!$F$20))))</f>
        <v>0</v>
      </c>
      <c r="Q343" s="16">
        <f>IF('respostes SINDIC'!P343=1,(IF('respostes SINDIC'!$AS343=2021,variables!$E$20,IF('respostes SINDIC'!$AS343=2022,variables!$F$20))),0)</f>
        <v>0</v>
      </c>
      <c r="R343" s="16">
        <f>IF('respostes SINDIC'!Q343=1,(IF('respostes SINDIC'!$AS343=2021,variables!$E$21,IF('respostes SINDIC'!$AS343=2022,variables!$F$21))),0)</f>
        <v>0</v>
      </c>
      <c r="S343" s="16">
        <f>IF('respostes SINDIC'!R343=1,(IF('respostes SINDIC'!$AS343=2021,variables!$E$22,IF('respostes SINDIC'!$AS343=2022,variables!$F$22))),0)</f>
        <v>0</v>
      </c>
      <c r="T343" s="11">
        <f>IF('respostes SINDIC'!S343=1,(IF('respostes SINDIC'!$AS343=2021,variables!$E$23,IF('respostes SINDIC'!$AS343=2022,variables!$F$23))),0)</f>
        <v>0</v>
      </c>
      <c r="U343" s="14">
        <f>IF('respostes SINDIC'!T343=1,(IF('respostes SINDIC'!$AS343=2021,variables!$E$24,IF('respostes SINDIC'!$AS343=2022,variables!$F$24))),0)</f>
        <v>0</v>
      </c>
      <c r="V343" s="8">
        <f>IF('respostes SINDIC'!U343=1,(IF('respostes SINDIC'!$AS343=2021,variables!$E$25,IF('respostes SINDIC'!$AS343=2022,variables!$F$25))),0)</f>
        <v>20</v>
      </c>
      <c r="W343" s="8">
        <f>IF('respostes SINDIC'!V343=1,(IF('respostes SINDIC'!$AS343=2021,variables!$E$26,IF('respostes SINDIC'!$AS343=2022,variables!$F$26))),0)</f>
        <v>5</v>
      </c>
      <c r="X343" s="8">
        <f>IF('respostes SINDIC'!W343=1,(IF('respostes SINDIC'!$AS343=2021,variables!$E$27,IF('respostes SINDIC'!$AS343=2022,variables!$F$27))),0)</f>
        <v>10</v>
      </c>
      <c r="Y343" s="11">
        <f>IF('respostes SINDIC'!X343=1,(IF('respostes SINDIC'!$AS343=2021,variables!$E$28,IF('respostes SINDIC'!$AS343=2022,variables!$F$28))),0)</f>
        <v>0</v>
      </c>
      <c r="Z343" s="11">
        <f>IF('respostes SINDIC'!Y343=1,(IF('respostes SINDIC'!$AS343=2021,variables!$E$29,IF('respostes SINDIC'!$AS343=2022,variables!$F$29))),0)</f>
        <v>0</v>
      </c>
      <c r="AA343" s="18">
        <f>IF('respostes SINDIC'!Z343=1,(IF('respostes SINDIC'!$AS343=2021,variables!$E$30,IF('respostes SINDIC'!$AS343=2022,variables!$F$30))),0)</f>
        <v>0</v>
      </c>
      <c r="AB343" s="18">
        <f>IF('respostes SINDIC'!AA343=1,(IF('respostes SINDIC'!$AS343=2021,variables!$E$31,IF('respostes SINDIC'!$AS343=2022,variables!$F$31))),0)</f>
        <v>0</v>
      </c>
      <c r="AC343" s="18">
        <f>IF('respostes SINDIC'!AB343=1,(IF('respostes SINDIC'!$AS343=2021,variables!$E$32,IF('respostes SINDIC'!$AS343=2022,variables!$F$32))),0)</f>
        <v>0</v>
      </c>
      <c r="AD343" s="18">
        <f>IF('respostes SINDIC'!AC343=1,(IF('respostes SINDIC'!$AS343=2021,variables!$E$33,IF('respostes SINDIC'!$AS343=2022,variables!$F$33))),0)</f>
        <v>0</v>
      </c>
      <c r="AE343" s="20">
        <f>IF('respostes SINDIC'!AD343=1,(IF('respostes SINDIC'!$AS343=2021,variables!$E$34,IF('respostes SINDIC'!$AS343=2022,variables!$F$34))),0)</f>
        <v>0</v>
      </c>
      <c r="AF343" s="20">
        <f>IF('respostes SINDIC'!AE343=1,(IF('respostes SINDIC'!$AS343=2021,variables!$E$35,IF('respostes SINDIC'!$AS343=2022,variables!$F$35))),0)</f>
        <v>20</v>
      </c>
      <c r="AG343" s="20">
        <f>IF('respostes SINDIC'!AF343=1,(IF('respostes SINDIC'!$AS343=2021,variables!$E$36,IF('respostes SINDIC'!$AS343=2022,variables!$F$36))),0)</f>
        <v>0</v>
      </c>
      <c r="AH343" s="20">
        <f>IF('respostes SINDIC'!AG343=1,(IF('respostes SINDIC'!$AS343=2021,variables!$E$37,IF('respostes SINDIC'!$AS343=2022,variables!$F$37))),0)</f>
        <v>10</v>
      </c>
      <c r="AI343" s="14">
        <f>IF('respostes SINDIC'!AH343=1,(IF('respostes SINDIC'!$AS343=2021,variables!$E$38,IF('respostes SINDIC'!$AS343=2022,variables!$F$38))),0)</f>
        <v>25</v>
      </c>
      <c r="AJ343" s="20">
        <f>IF('respostes SINDIC'!AI343=1,(IF('respostes SINDIC'!$AS343=2021,variables!$E$39,IF('respostes SINDIC'!$AS343=2022,variables!$F$39))),0)</f>
        <v>20</v>
      </c>
      <c r="AK343" s="14">
        <f>IF('respostes SINDIC'!AJ343=1,(IF('respostes SINDIC'!$AS343=2021,variables!$E$40,IF('respostes SINDIC'!$AS343=2022,variables!$F$40))),0)</f>
        <v>0</v>
      </c>
      <c r="AL343" s="8">
        <f>IF('respostes SINDIC'!AK343=0,(IF('respostes SINDIC'!$AS343=2021,variables!$E$41,IF('respostes SINDIC'!$AS343=2022,variables!$F$41))),0)</f>
        <v>0</v>
      </c>
      <c r="AM343" s="20">
        <f>IF('respostes SINDIC'!AL343=1,(IF('respostes SINDIC'!$AS343=2021,variables!$E$42,IF('respostes SINDIC'!$AS343=2022,variables!$F$42))),0)</f>
        <v>0</v>
      </c>
      <c r="AN343" s="11">
        <f>IF('respostes SINDIC'!AM343=1,(IF('respostes SINDIC'!$AS343=2021,variables!$E$43,IF('respostes SINDIC'!$AS343=2022,variables!$F$43))),0)</f>
        <v>0</v>
      </c>
      <c r="AO343" s="8">
        <f>IF('respostes SINDIC'!AN343=1,(IF('respostes SINDIC'!$AS343=2021,variables!$E$44,IF('respostes SINDIC'!$AS343=2022,variables!$F$44))),0)</f>
        <v>0</v>
      </c>
      <c r="AP343" s="8">
        <f>IF('respostes SINDIC'!AO343=1,(IF('respostes SINDIC'!$AS343=2021,variables!$E$45,IF('respostes SINDIC'!$AS343=2022,variables!$F$45))),0)</f>
        <v>0</v>
      </c>
      <c r="AQ343" s="20">
        <f>IF('respostes SINDIC'!AP343=1,(IF('respostes SINDIC'!$AS343=2021,variables!$E$46,IF('respostes SINDIC'!$AS343=2022,variables!$F$46))),0)</f>
        <v>0</v>
      </c>
      <c r="AT343">
        <v>2022</v>
      </c>
    </row>
    <row r="344" spans="1:46" x14ac:dyDescent="0.3">
      <c r="A344">
        <v>811670005</v>
      </c>
      <c r="B344" t="str">
        <f>VLOOKUP(A344,'ine i comarca'!$A$1:$H$367,6,0)</f>
        <v>Osona</v>
      </c>
      <c r="C344" t="s">
        <v>147</v>
      </c>
      <c r="D344" t="s">
        <v>41</v>
      </c>
      <c r="E344" t="s">
        <v>42</v>
      </c>
      <c r="F344" t="s">
        <v>48</v>
      </c>
      <c r="G344" s="8">
        <f>IF('respostes SINDIC'!F344=1,(IF('respostes SINDIC'!$AS344=2021,variables!$E$10,IF('respostes SINDIC'!$AS344=2022,variables!$F$10))),0)</f>
        <v>7.5</v>
      </c>
      <c r="H344" s="8">
        <f>IF('respostes SINDIC'!G344=1,(IF('respostes SINDIC'!$AS344=2021,variables!$E$11,IF('respostes SINDIC'!$AS344=2022,variables!$F$11))),0)</f>
        <v>7.5</v>
      </c>
      <c r="I344" s="14">
        <f>IF('respostes SINDIC'!H344=1,(IF('respostes SINDIC'!$AS344=2021,variables!$E$12,IF('respostes SINDIC'!$AS344=2022,variables!$F$12))),0)</f>
        <v>25</v>
      </c>
      <c r="J344" s="11">
        <f>IF('respostes SINDIC'!I344=1,(IF('respostes SINDIC'!$AS344=2021,variables!$E$13,IF('respostes SINDIC'!$AS344=2022,variables!$F$13))),0)</f>
        <v>1</v>
      </c>
      <c r="K344" s="11">
        <f>IF('respostes SINDIC'!J344=1,(IF('respostes SINDIC'!$AS344=2021,variables!$E$14,IF('respostes SINDIC'!$AS344=2022,variables!$F$14))),0)</f>
        <v>0</v>
      </c>
      <c r="L344" s="11">
        <f>IF('respostes SINDIC'!K344=1,(IF('respostes SINDIC'!$AS344=2021,variables!$E$15,IF('respostes SINDIC'!$AS344=2022,variables!$F$15))),0)</f>
        <v>0</v>
      </c>
      <c r="M344" s="11">
        <f>IF('respostes SINDIC'!L344=1,(IF('respostes SINDIC'!$AS344=2021,variables!$E$16,IF('respostes SINDIC'!$AS344=2022,variables!$F$16))),0)</f>
        <v>0</v>
      </c>
      <c r="N344" s="11">
        <f>IF('respostes SINDIC'!M344=1,(IF('respostes SINDIC'!$AS344=2021,variables!$E$17,IF('respostes SINDIC'!$AS344=2022,variables!$F$17))),0)</f>
        <v>0</v>
      </c>
      <c r="O344" s="11">
        <f>IF('respostes SINDIC'!N344="Dintre de termini",(IF('respostes SINDIC'!$AS344=2021,variables!$E$18,IF('respostes SINDIC'!$AS344=2022,variables!$F$18))),0)</f>
        <v>10</v>
      </c>
      <c r="P344" s="16">
        <f>IF('respostes SINDIC'!O344="Null",0,(IF('respostes SINDIC'!$AS344=2021,variables!$E$20,IF('respostes SINDIC'!$AS344=2022,variables!$F$20))))</f>
        <v>25</v>
      </c>
      <c r="Q344" s="16">
        <f>IF('respostes SINDIC'!P344=1,(IF('respostes SINDIC'!$AS344=2021,variables!$E$20,IF('respostes SINDIC'!$AS344=2022,variables!$F$20))),0)</f>
        <v>0</v>
      </c>
      <c r="R344" s="16">
        <f>IF('respostes SINDIC'!Q344=1,(IF('respostes SINDIC'!$AS344=2021,variables!$E$21,IF('respostes SINDIC'!$AS344=2022,variables!$F$21))),0)</f>
        <v>0</v>
      </c>
      <c r="S344" s="16">
        <f>IF('respostes SINDIC'!R344=1,(IF('respostes SINDIC'!$AS344=2021,variables!$E$22,IF('respostes SINDIC'!$AS344=2022,variables!$F$22))),0)</f>
        <v>0</v>
      </c>
      <c r="T344" s="11">
        <f>IF('respostes SINDIC'!S344=1,(IF('respostes SINDIC'!$AS344=2021,variables!$E$23,IF('respostes SINDIC'!$AS344=2022,variables!$F$23))),0)</f>
        <v>10</v>
      </c>
      <c r="U344" s="14">
        <f>IF('respostes SINDIC'!T344=1,(IF('respostes SINDIC'!$AS344=2021,variables!$E$24,IF('respostes SINDIC'!$AS344=2022,variables!$F$24))),0)</f>
        <v>25</v>
      </c>
      <c r="V344" s="8">
        <f>IF('respostes SINDIC'!U344=1,(IF('respostes SINDIC'!$AS344=2021,variables!$E$25,IF('respostes SINDIC'!$AS344=2022,variables!$F$25))),0)</f>
        <v>20</v>
      </c>
      <c r="W344" s="8">
        <f>IF('respostes SINDIC'!V344=1,(IF('respostes SINDIC'!$AS344=2021,variables!$E$26,IF('respostes SINDIC'!$AS344=2022,variables!$F$26))),0)</f>
        <v>5</v>
      </c>
      <c r="X344" s="8">
        <f>IF('respostes SINDIC'!W344=1,(IF('respostes SINDIC'!$AS344=2021,variables!$E$27,IF('respostes SINDIC'!$AS344=2022,variables!$F$27))),0)</f>
        <v>10</v>
      </c>
      <c r="Y344" s="11">
        <f>IF('respostes SINDIC'!X344=1,(IF('respostes SINDIC'!$AS344=2021,variables!$E$28,IF('respostes SINDIC'!$AS344=2022,variables!$F$28))),0)</f>
        <v>0</v>
      </c>
      <c r="Z344" s="11">
        <f>IF('respostes SINDIC'!Y344=1,(IF('respostes SINDIC'!$AS344=2021,variables!$E$29,IF('respostes SINDIC'!$AS344=2022,variables!$F$29))),0)</f>
        <v>20</v>
      </c>
      <c r="AA344" s="18">
        <f>IF('respostes SINDIC'!Z344=1,(IF('respostes SINDIC'!$AS344=2021,variables!$E$30,IF('respostes SINDIC'!$AS344=2022,variables!$F$30))),0)</f>
        <v>0</v>
      </c>
      <c r="AB344" s="18">
        <f>IF('respostes SINDIC'!AA344=1,(IF('respostes SINDIC'!$AS344=2021,variables!$E$31,IF('respostes SINDIC'!$AS344=2022,variables!$F$31))),0)</f>
        <v>25</v>
      </c>
      <c r="AC344" s="18">
        <f>IF('respostes SINDIC'!AB344=1,(IF('respostes SINDIC'!$AS344=2021,variables!$E$32,IF('respostes SINDIC'!$AS344=2022,variables!$F$32))),0)</f>
        <v>25</v>
      </c>
      <c r="AD344" s="18">
        <f>IF('respostes SINDIC'!AC344=1,(IF('respostes SINDIC'!$AS344=2021,variables!$E$33,IF('respostes SINDIC'!$AS344=2022,variables!$F$33))),0)</f>
        <v>0</v>
      </c>
      <c r="AE344" s="20">
        <f>IF('respostes SINDIC'!AD344=1,(IF('respostes SINDIC'!$AS344=2021,variables!$E$34,IF('respostes SINDIC'!$AS344=2022,variables!$F$34))),0)</f>
        <v>0</v>
      </c>
      <c r="AF344" s="20">
        <f>IF('respostes SINDIC'!AE344=1,(IF('respostes SINDIC'!$AS344=2021,variables!$E$35,IF('respostes SINDIC'!$AS344=2022,variables!$F$35))),0)</f>
        <v>0</v>
      </c>
      <c r="AG344" s="20">
        <f>IF('respostes SINDIC'!AF344=1,(IF('respostes SINDIC'!$AS344=2021,variables!$E$36,IF('respostes SINDIC'!$AS344=2022,variables!$F$36))),0)</f>
        <v>0</v>
      </c>
      <c r="AH344" s="20">
        <f>IF('respostes SINDIC'!AG344=1,(IF('respostes SINDIC'!$AS344=2021,variables!$E$37,IF('respostes SINDIC'!$AS344=2022,variables!$F$37))),0)</f>
        <v>0</v>
      </c>
      <c r="AI344" s="14">
        <f>IF('respostes SINDIC'!AH344=1,(IF('respostes SINDIC'!$AS344=2021,variables!$E$38,IF('respostes SINDIC'!$AS344=2022,variables!$F$38))),0)</f>
        <v>25</v>
      </c>
      <c r="AJ344" s="20">
        <f>IF('respostes SINDIC'!AI344=1,(IF('respostes SINDIC'!$AS344=2021,variables!$E$39,IF('respostes SINDIC'!$AS344=2022,variables!$F$39))),0)</f>
        <v>20</v>
      </c>
      <c r="AK344" s="14">
        <f>IF('respostes SINDIC'!AJ344=1,(IF('respostes SINDIC'!$AS344=2021,variables!$E$40,IF('respostes SINDIC'!$AS344=2022,variables!$F$40))),0)</f>
        <v>25</v>
      </c>
      <c r="AL344" s="8">
        <f>IF('respostes SINDIC'!AK344=0,(IF('respostes SINDIC'!$AS344=2021,variables!$E$41,IF('respostes SINDIC'!$AS344=2022,variables!$F$41))),0)</f>
        <v>20</v>
      </c>
      <c r="AM344" s="20">
        <f>IF('respostes SINDIC'!AL344=1,(IF('respostes SINDIC'!$AS344=2021,variables!$E$42,IF('respostes SINDIC'!$AS344=2022,variables!$F$42))),0)</f>
        <v>10</v>
      </c>
      <c r="AN344" s="11">
        <f>IF('respostes SINDIC'!AM344=1,(IF('respostes SINDIC'!$AS344=2021,variables!$E$43,IF('respostes SINDIC'!$AS344=2022,variables!$F$43))),0)</f>
        <v>50</v>
      </c>
      <c r="AO344" s="8">
        <f>IF('respostes SINDIC'!AN344=1,(IF('respostes SINDIC'!$AS344=2021,variables!$E$44,IF('respostes SINDIC'!$AS344=2022,variables!$F$44))),0)</f>
        <v>0</v>
      </c>
      <c r="AP344" s="8">
        <f>IF('respostes SINDIC'!AO344=1,(IF('respostes SINDIC'!$AS344=2021,variables!$E$45,IF('respostes SINDIC'!$AS344=2022,variables!$F$45))),0)</f>
        <v>0</v>
      </c>
      <c r="AQ344" s="20">
        <f>IF('respostes SINDIC'!AP344=1,(IF('respostes SINDIC'!$AS344=2021,variables!$E$46,IF('respostes SINDIC'!$AS344=2022,variables!$F$46))),0)</f>
        <v>0</v>
      </c>
      <c r="AT344">
        <v>2022</v>
      </c>
    </row>
    <row r="345" spans="1:46" x14ac:dyDescent="0.3">
      <c r="A345">
        <v>811730008</v>
      </c>
      <c r="B345" t="str">
        <f>VLOOKUP(A345,'ine i comarca'!$A$1:$H$367,6,0)</f>
        <v>Osona</v>
      </c>
      <c r="C345" t="s">
        <v>148</v>
      </c>
      <c r="D345" t="s">
        <v>41</v>
      </c>
      <c r="E345" t="s">
        <v>42</v>
      </c>
      <c r="F345" t="s">
        <v>48</v>
      </c>
      <c r="G345" s="8">
        <f>IF('respostes SINDIC'!F345=1,(IF('respostes SINDIC'!$AS345=2021,variables!$E$10,IF('respostes SINDIC'!$AS345=2022,variables!$F$10))),0)</f>
        <v>7.5</v>
      </c>
      <c r="H345" s="8">
        <f>IF('respostes SINDIC'!G345=1,(IF('respostes SINDIC'!$AS345=2021,variables!$E$11,IF('respostes SINDIC'!$AS345=2022,variables!$F$11))),0)</f>
        <v>7.5</v>
      </c>
      <c r="I345" s="14">
        <f>IF('respostes SINDIC'!H345=1,(IF('respostes SINDIC'!$AS345=2021,variables!$E$12,IF('respostes SINDIC'!$AS345=2022,variables!$F$12))),0)</f>
        <v>25</v>
      </c>
      <c r="J345" s="11">
        <f>IF('respostes SINDIC'!I345=1,(IF('respostes SINDIC'!$AS345=2021,variables!$E$13,IF('respostes SINDIC'!$AS345=2022,variables!$F$13))),0)</f>
        <v>1</v>
      </c>
      <c r="K345" s="11">
        <f>IF('respostes SINDIC'!J345=1,(IF('respostes SINDIC'!$AS345=2021,variables!$E$14,IF('respostes SINDIC'!$AS345=2022,variables!$F$14))),0)</f>
        <v>0</v>
      </c>
      <c r="L345" s="11">
        <f>IF('respostes SINDIC'!K345=1,(IF('respostes SINDIC'!$AS345=2021,variables!$E$15,IF('respostes SINDIC'!$AS345=2022,variables!$F$15))),0)</f>
        <v>0</v>
      </c>
      <c r="M345" s="11">
        <f>IF('respostes SINDIC'!L345=1,(IF('respostes SINDIC'!$AS345=2021,variables!$E$16,IF('respostes SINDIC'!$AS345=2022,variables!$F$16))),0)</f>
        <v>0</v>
      </c>
      <c r="N345" s="11">
        <f>IF('respostes SINDIC'!M345=1,(IF('respostes SINDIC'!$AS345=2021,variables!$E$17,IF('respostes SINDIC'!$AS345=2022,variables!$F$17))),0)</f>
        <v>0</v>
      </c>
      <c r="O345" s="11">
        <f>IF('respostes SINDIC'!N345="Dintre de termini",(IF('respostes SINDIC'!$AS345=2021,variables!$E$18,IF('respostes SINDIC'!$AS345=2022,variables!$F$18))),0)</f>
        <v>10</v>
      </c>
      <c r="P345" s="16">
        <f>IF('respostes SINDIC'!O345="Null",0,(IF('respostes SINDIC'!$AS345=2021,variables!$E$20,IF('respostes SINDIC'!$AS345=2022,variables!$F$20))))</f>
        <v>25</v>
      </c>
      <c r="Q345" s="16">
        <f>IF('respostes SINDIC'!P345=1,(IF('respostes SINDIC'!$AS345=2021,variables!$E$20,IF('respostes SINDIC'!$AS345=2022,variables!$F$20))),0)</f>
        <v>25</v>
      </c>
      <c r="R345" s="16">
        <f>IF('respostes SINDIC'!Q345=1,(IF('respostes SINDIC'!$AS345=2021,variables!$E$21,IF('respostes SINDIC'!$AS345=2022,variables!$F$21))),0)</f>
        <v>0</v>
      </c>
      <c r="S345" s="16">
        <f>IF('respostes SINDIC'!R345=1,(IF('respostes SINDIC'!$AS345=2021,variables!$E$22,IF('respostes SINDIC'!$AS345=2022,variables!$F$22))),0)</f>
        <v>0</v>
      </c>
      <c r="T345" s="11">
        <f>IF('respostes SINDIC'!S345=1,(IF('respostes SINDIC'!$AS345=2021,variables!$E$23,IF('respostes SINDIC'!$AS345=2022,variables!$F$23))),0)</f>
        <v>10</v>
      </c>
      <c r="U345" s="14">
        <f>IF('respostes SINDIC'!T345=1,(IF('respostes SINDIC'!$AS345=2021,variables!$E$24,IF('respostes SINDIC'!$AS345=2022,variables!$F$24))),0)</f>
        <v>25</v>
      </c>
      <c r="V345" s="8">
        <f>IF('respostes SINDIC'!U345=1,(IF('respostes SINDIC'!$AS345=2021,variables!$E$25,IF('respostes SINDIC'!$AS345=2022,variables!$F$25))),0)</f>
        <v>20</v>
      </c>
      <c r="W345" s="8">
        <f>IF('respostes SINDIC'!V345=1,(IF('respostes SINDIC'!$AS345=2021,variables!$E$26,IF('respostes SINDIC'!$AS345=2022,variables!$F$26))),0)</f>
        <v>5</v>
      </c>
      <c r="X345" s="8">
        <f>IF('respostes SINDIC'!W345=1,(IF('respostes SINDIC'!$AS345=2021,variables!$E$27,IF('respostes SINDIC'!$AS345=2022,variables!$F$27))),0)</f>
        <v>10</v>
      </c>
      <c r="Y345" s="11">
        <f>IF('respostes SINDIC'!X345=1,(IF('respostes SINDIC'!$AS345=2021,variables!$E$28,IF('respostes SINDIC'!$AS345=2022,variables!$F$28))),0)</f>
        <v>0</v>
      </c>
      <c r="Z345" s="11">
        <f>IF('respostes SINDIC'!Y345=1,(IF('respostes SINDIC'!$AS345=2021,variables!$E$29,IF('respostes SINDIC'!$AS345=2022,variables!$F$29))),0)</f>
        <v>20</v>
      </c>
      <c r="AA345" s="18">
        <f>IF('respostes SINDIC'!Z345=1,(IF('respostes SINDIC'!$AS345=2021,variables!$E$30,IF('respostes SINDIC'!$AS345=2022,variables!$F$30))),0)</f>
        <v>25</v>
      </c>
      <c r="AB345" s="18">
        <f>IF('respostes SINDIC'!AA345=1,(IF('respostes SINDIC'!$AS345=2021,variables!$E$31,IF('respostes SINDIC'!$AS345=2022,variables!$F$31))),0)</f>
        <v>0</v>
      </c>
      <c r="AC345" s="18">
        <f>IF('respostes SINDIC'!AB345=1,(IF('respostes SINDIC'!$AS345=2021,variables!$E$32,IF('respostes SINDIC'!$AS345=2022,variables!$F$32))),0)</f>
        <v>25</v>
      </c>
      <c r="AD345" s="18">
        <f>IF('respostes SINDIC'!AC345=1,(IF('respostes SINDIC'!$AS345=2021,variables!$E$33,IF('respostes SINDIC'!$AS345=2022,variables!$F$33))),0)</f>
        <v>0</v>
      </c>
      <c r="AE345" s="20">
        <f>IF('respostes SINDIC'!AD345=1,(IF('respostes SINDIC'!$AS345=2021,variables!$E$34,IF('respostes SINDIC'!$AS345=2022,variables!$F$34))),0)</f>
        <v>0</v>
      </c>
      <c r="AF345" s="20">
        <f>IF('respostes SINDIC'!AE345=1,(IF('respostes SINDIC'!$AS345=2021,variables!$E$35,IF('respostes SINDIC'!$AS345=2022,variables!$F$35))),0)</f>
        <v>0</v>
      </c>
      <c r="AG345" s="20">
        <f>IF('respostes SINDIC'!AF345=1,(IF('respostes SINDIC'!$AS345=2021,variables!$E$36,IF('respostes SINDIC'!$AS345=2022,variables!$F$36))),0)</f>
        <v>0</v>
      </c>
      <c r="AH345" s="20">
        <f>IF('respostes SINDIC'!AG345=1,(IF('respostes SINDIC'!$AS345=2021,variables!$E$37,IF('respostes SINDIC'!$AS345=2022,variables!$F$37))),0)</f>
        <v>0</v>
      </c>
      <c r="AI345" s="14">
        <f>IF('respostes SINDIC'!AH345=1,(IF('respostes SINDIC'!$AS345=2021,variables!$E$38,IF('respostes SINDIC'!$AS345=2022,variables!$F$38))),0)</f>
        <v>25</v>
      </c>
      <c r="AJ345" s="20">
        <f>IF('respostes SINDIC'!AI345=1,(IF('respostes SINDIC'!$AS345=2021,variables!$E$39,IF('respostes SINDIC'!$AS345=2022,variables!$F$39))),0)</f>
        <v>20</v>
      </c>
      <c r="AK345" s="14">
        <f>IF('respostes SINDIC'!AJ345=1,(IF('respostes SINDIC'!$AS345=2021,variables!$E$40,IF('respostes SINDIC'!$AS345=2022,variables!$F$40))),0)</f>
        <v>25</v>
      </c>
      <c r="AL345" s="8">
        <f>IF('respostes SINDIC'!AK345=0,(IF('respostes SINDIC'!$AS345=2021,variables!$E$41,IF('respostes SINDIC'!$AS345=2022,variables!$F$41))),0)</f>
        <v>20</v>
      </c>
      <c r="AM345" s="20">
        <f>IF('respostes SINDIC'!AL345=1,(IF('respostes SINDIC'!$AS345=2021,variables!$E$42,IF('respostes SINDIC'!$AS345=2022,variables!$F$42))),0)</f>
        <v>10</v>
      </c>
      <c r="AN345" s="11">
        <f>IF('respostes SINDIC'!AM345=1,(IF('respostes SINDIC'!$AS345=2021,variables!$E$43,IF('respostes SINDIC'!$AS345=2022,variables!$F$43))),0)</f>
        <v>50</v>
      </c>
      <c r="AO345" s="8">
        <f>IF('respostes SINDIC'!AN345=1,(IF('respostes SINDIC'!$AS345=2021,variables!$E$44,IF('respostes SINDIC'!$AS345=2022,variables!$F$44))),0)</f>
        <v>0</v>
      </c>
      <c r="AP345" s="8">
        <f>IF('respostes SINDIC'!AO345=1,(IF('respostes SINDIC'!$AS345=2021,variables!$E$45,IF('respostes SINDIC'!$AS345=2022,variables!$F$45))),0)</f>
        <v>0</v>
      </c>
      <c r="AQ345" s="20">
        <f>IF('respostes SINDIC'!AP345=1,(IF('respostes SINDIC'!$AS345=2021,variables!$E$46,IF('respostes SINDIC'!$AS345=2022,variables!$F$46))),0)</f>
        <v>10</v>
      </c>
      <c r="AT345">
        <v>2022</v>
      </c>
    </row>
    <row r="346" spans="1:46" x14ac:dyDescent="0.3">
      <c r="A346">
        <v>811890004</v>
      </c>
      <c r="B346" t="str">
        <f>VLOOKUP(A346,'ine i comarca'!$A$1:$H$367,6,0)</f>
        <v>Maresme</v>
      </c>
      <c r="C346" t="s">
        <v>149</v>
      </c>
      <c r="D346" t="s">
        <v>41</v>
      </c>
      <c r="E346" t="s">
        <v>42</v>
      </c>
      <c r="F346" t="s">
        <v>68</v>
      </c>
      <c r="G346" s="8">
        <f>IF('respostes SINDIC'!F346=1,(IF('respostes SINDIC'!$AS346=2021,variables!$E$10,IF('respostes SINDIC'!$AS346=2022,variables!$F$10))),0)</f>
        <v>7.5</v>
      </c>
      <c r="H346" s="8">
        <f>IF('respostes SINDIC'!G346=1,(IF('respostes SINDIC'!$AS346=2021,variables!$E$11,IF('respostes SINDIC'!$AS346=2022,variables!$F$11))),0)</f>
        <v>7.5</v>
      </c>
      <c r="I346" s="14">
        <f>IF('respostes SINDIC'!H346=1,(IF('respostes SINDIC'!$AS346=2021,variables!$E$12,IF('respostes SINDIC'!$AS346=2022,variables!$F$12))),0)</f>
        <v>25</v>
      </c>
      <c r="J346" s="11">
        <f>IF('respostes SINDIC'!I346=1,(IF('respostes SINDIC'!$AS346=2021,variables!$E$13,IF('respostes SINDIC'!$AS346=2022,variables!$F$13))),0)</f>
        <v>1</v>
      </c>
      <c r="K346" s="11">
        <f>IF('respostes SINDIC'!J346=1,(IF('respostes SINDIC'!$AS346=2021,variables!$E$14,IF('respostes SINDIC'!$AS346=2022,variables!$F$14))),0)</f>
        <v>2</v>
      </c>
      <c r="L346" s="11">
        <f>IF('respostes SINDIC'!K346=1,(IF('respostes SINDIC'!$AS346=2021,variables!$E$15,IF('respostes SINDIC'!$AS346=2022,variables!$F$15))),0)</f>
        <v>2</v>
      </c>
      <c r="M346" s="11">
        <f>IF('respostes SINDIC'!L346=1,(IF('respostes SINDIC'!$AS346=2021,variables!$E$16,IF('respostes SINDIC'!$AS346=2022,variables!$F$16))),0)</f>
        <v>2</v>
      </c>
      <c r="N346" s="11">
        <f>IF('respostes SINDIC'!M346=1,(IF('respostes SINDIC'!$AS346=2021,variables!$E$17,IF('respostes SINDIC'!$AS346=2022,variables!$F$17))),0)</f>
        <v>1</v>
      </c>
      <c r="O346" s="11">
        <f>IF('respostes SINDIC'!N346="Dintre de termini",(IF('respostes SINDIC'!$AS346=2021,variables!$E$18,IF('respostes SINDIC'!$AS346=2022,variables!$F$18))),0)</f>
        <v>10</v>
      </c>
      <c r="P346" s="16">
        <f>IF('respostes SINDIC'!O346="Null",0,(IF('respostes SINDIC'!$AS346=2021,variables!$E$20,IF('respostes SINDIC'!$AS346=2022,variables!$F$20))))</f>
        <v>25</v>
      </c>
      <c r="Q346" s="16">
        <f>IF('respostes SINDIC'!P346=1,(IF('respostes SINDIC'!$AS346=2021,variables!$E$20,IF('respostes SINDIC'!$AS346=2022,variables!$F$20))),0)</f>
        <v>25</v>
      </c>
      <c r="R346" s="16">
        <f>IF('respostes SINDIC'!Q346=1,(IF('respostes SINDIC'!$AS346=2021,variables!$E$21,IF('respostes SINDIC'!$AS346=2022,variables!$F$21))),0)</f>
        <v>25</v>
      </c>
      <c r="S346" s="16">
        <f>IF('respostes SINDIC'!R346=1,(IF('respostes SINDIC'!$AS346=2021,variables!$E$22,IF('respostes SINDIC'!$AS346=2022,variables!$F$22))),0)</f>
        <v>25</v>
      </c>
      <c r="T346" s="11">
        <f>IF('respostes SINDIC'!S346=1,(IF('respostes SINDIC'!$AS346=2021,variables!$E$23,IF('respostes SINDIC'!$AS346=2022,variables!$F$23))),0)</f>
        <v>10</v>
      </c>
      <c r="U346" s="14">
        <f>IF('respostes SINDIC'!T346=1,(IF('respostes SINDIC'!$AS346=2021,variables!$E$24,IF('respostes SINDIC'!$AS346=2022,variables!$F$24))),0)</f>
        <v>25</v>
      </c>
      <c r="V346" s="8">
        <f>IF('respostes SINDIC'!U346=1,(IF('respostes SINDIC'!$AS346=2021,variables!$E$25,IF('respostes SINDIC'!$AS346=2022,variables!$F$25))),0)</f>
        <v>20</v>
      </c>
      <c r="W346" s="8">
        <f>IF('respostes SINDIC'!V346=1,(IF('respostes SINDIC'!$AS346=2021,variables!$E$26,IF('respostes SINDIC'!$AS346=2022,variables!$F$26))),0)</f>
        <v>5</v>
      </c>
      <c r="X346" s="8">
        <f>IF('respostes SINDIC'!W346=1,(IF('respostes SINDIC'!$AS346=2021,variables!$E$27,IF('respostes SINDIC'!$AS346=2022,variables!$F$27))),0)</f>
        <v>10</v>
      </c>
      <c r="Y346" s="11">
        <f>IF('respostes SINDIC'!X346=1,(IF('respostes SINDIC'!$AS346=2021,variables!$E$28,IF('respostes SINDIC'!$AS346=2022,variables!$F$28))),0)</f>
        <v>2</v>
      </c>
      <c r="Z346" s="11">
        <f>IF('respostes SINDIC'!Y346=1,(IF('respostes SINDIC'!$AS346=2021,variables!$E$29,IF('respostes SINDIC'!$AS346=2022,variables!$F$29))),0)</f>
        <v>20</v>
      </c>
      <c r="AA346" s="18">
        <f>IF('respostes SINDIC'!Z346=1,(IF('respostes SINDIC'!$AS346=2021,variables!$E$30,IF('respostes SINDIC'!$AS346=2022,variables!$F$30))),0)</f>
        <v>25</v>
      </c>
      <c r="AB346" s="18">
        <f>IF('respostes SINDIC'!AA346=1,(IF('respostes SINDIC'!$AS346=2021,variables!$E$31,IF('respostes SINDIC'!$AS346=2022,variables!$F$31))),0)</f>
        <v>25</v>
      </c>
      <c r="AC346" s="18">
        <f>IF('respostes SINDIC'!AB346=1,(IF('respostes SINDIC'!$AS346=2021,variables!$E$32,IF('respostes SINDIC'!$AS346=2022,variables!$F$32))),0)</f>
        <v>25</v>
      </c>
      <c r="AD346" s="18">
        <f>IF('respostes SINDIC'!AC346=1,(IF('respostes SINDIC'!$AS346=2021,variables!$E$33,IF('respostes SINDIC'!$AS346=2022,variables!$F$33))),0)</f>
        <v>0</v>
      </c>
      <c r="AE346" s="20">
        <f>IF('respostes SINDIC'!AD346=1,(IF('respostes SINDIC'!$AS346=2021,variables!$E$34,IF('respostes SINDIC'!$AS346=2022,variables!$F$34))),0)</f>
        <v>0</v>
      </c>
      <c r="AF346" s="20">
        <f>IF('respostes SINDIC'!AE346=1,(IF('respostes SINDIC'!$AS346=2021,variables!$E$35,IF('respostes SINDIC'!$AS346=2022,variables!$F$35))),0)</f>
        <v>20</v>
      </c>
      <c r="AG346" s="20">
        <f>IF('respostes SINDIC'!AF346=1,(IF('respostes SINDIC'!$AS346=2021,variables!$E$36,IF('respostes SINDIC'!$AS346=2022,variables!$F$36))),0)</f>
        <v>0</v>
      </c>
      <c r="AH346" s="20">
        <f>IF('respostes SINDIC'!AG346=1,(IF('respostes SINDIC'!$AS346=2021,variables!$E$37,IF('respostes SINDIC'!$AS346=2022,variables!$F$37))),0)</f>
        <v>10</v>
      </c>
      <c r="AI346" s="14">
        <f>IF('respostes SINDIC'!AH346=1,(IF('respostes SINDIC'!$AS346=2021,variables!$E$38,IF('respostes SINDIC'!$AS346=2022,variables!$F$38))),0)</f>
        <v>25</v>
      </c>
      <c r="AJ346" s="20">
        <f>IF('respostes SINDIC'!AI346=1,(IF('respostes SINDIC'!$AS346=2021,variables!$E$39,IF('respostes SINDIC'!$AS346=2022,variables!$F$39))),0)</f>
        <v>20</v>
      </c>
      <c r="AK346" s="14">
        <f>IF('respostes SINDIC'!AJ346=1,(IF('respostes SINDIC'!$AS346=2021,variables!$E$40,IF('respostes SINDIC'!$AS346=2022,variables!$F$40))),0)</f>
        <v>25</v>
      </c>
      <c r="AL346" s="8">
        <f>IF('respostes SINDIC'!AK346=0,(IF('respostes SINDIC'!$AS346=2021,variables!$E$41,IF('respostes SINDIC'!$AS346=2022,variables!$F$41))),0)</f>
        <v>20</v>
      </c>
      <c r="AM346" s="20">
        <f>IF('respostes SINDIC'!AL346=1,(IF('respostes SINDIC'!$AS346=2021,variables!$E$42,IF('respostes SINDIC'!$AS346=2022,variables!$F$42))),0)</f>
        <v>10</v>
      </c>
      <c r="AN346" s="11">
        <f>IF('respostes SINDIC'!AM346=1,(IF('respostes SINDIC'!$AS346=2021,variables!$E$43,IF('respostes SINDIC'!$AS346=2022,variables!$F$43))),0)</f>
        <v>50</v>
      </c>
      <c r="AO346" s="8">
        <f>IF('respostes SINDIC'!AN346=1,(IF('respostes SINDIC'!$AS346=2021,variables!$E$44,IF('respostes SINDIC'!$AS346=2022,variables!$F$44))),0)</f>
        <v>10</v>
      </c>
      <c r="AP346" s="8">
        <f>IF('respostes SINDIC'!AO346=1,(IF('respostes SINDIC'!$AS346=2021,variables!$E$45,IF('respostes SINDIC'!$AS346=2022,variables!$F$45))),0)</f>
        <v>20</v>
      </c>
      <c r="AQ346" s="20">
        <f>IF('respostes SINDIC'!AP346=1,(IF('respostes SINDIC'!$AS346=2021,variables!$E$46,IF('respostes SINDIC'!$AS346=2022,variables!$F$46))),0)</f>
        <v>0</v>
      </c>
      <c r="AT346">
        <v>2022</v>
      </c>
    </row>
    <row r="347" spans="1:46" x14ac:dyDescent="0.3">
      <c r="A347">
        <v>811920002</v>
      </c>
      <c r="B347" t="str">
        <f>VLOOKUP(A347,'ine i comarca'!$A$1:$H$367,6,0)</f>
        <v>Anoia</v>
      </c>
      <c r="C347" t="s">
        <v>150</v>
      </c>
      <c r="D347" t="s">
        <v>41</v>
      </c>
      <c r="E347" t="s">
        <v>42</v>
      </c>
      <c r="F347" t="s">
        <v>43</v>
      </c>
      <c r="G347" s="8">
        <f>IF('respostes SINDIC'!F347=1,(IF('respostes SINDIC'!$AS347=2021,variables!$E$10,IF('respostes SINDIC'!$AS347=2022,variables!$F$10))),0)</f>
        <v>7.5</v>
      </c>
      <c r="H347" s="8">
        <f>IF('respostes SINDIC'!G347=1,(IF('respostes SINDIC'!$AS347=2021,variables!$E$11,IF('respostes SINDIC'!$AS347=2022,variables!$F$11))),0)</f>
        <v>7.5</v>
      </c>
      <c r="I347" s="14">
        <f>IF('respostes SINDIC'!H347=1,(IF('respostes SINDIC'!$AS347=2021,variables!$E$12,IF('respostes SINDIC'!$AS347=2022,variables!$F$12))),0)</f>
        <v>25</v>
      </c>
      <c r="J347" s="11">
        <f>IF('respostes SINDIC'!I347=1,(IF('respostes SINDIC'!$AS347=2021,variables!$E$13,IF('respostes SINDIC'!$AS347=2022,variables!$F$13))),0)</f>
        <v>1</v>
      </c>
      <c r="K347" s="11">
        <f>IF('respostes SINDIC'!J347=1,(IF('respostes SINDIC'!$AS347=2021,variables!$E$14,IF('respostes SINDIC'!$AS347=2022,variables!$F$14))),0)</f>
        <v>0</v>
      </c>
      <c r="L347" s="11">
        <f>IF('respostes SINDIC'!K347=1,(IF('respostes SINDIC'!$AS347=2021,variables!$E$15,IF('respostes SINDIC'!$AS347=2022,variables!$F$15))),0)</f>
        <v>0</v>
      </c>
      <c r="M347" s="11">
        <f>IF('respostes SINDIC'!L347=1,(IF('respostes SINDIC'!$AS347=2021,variables!$E$16,IF('respostes SINDIC'!$AS347=2022,variables!$F$16))),0)</f>
        <v>0</v>
      </c>
      <c r="N347" s="11">
        <f>IF('respostes SINDIC'!M347=1,(IF('respostes SINDIC'!$AS347=2021,variables!$E$17,IF('respostes SINDIC'!$AS347=2022,variables!$F$17))),0)</f>
        <v>0</v>
      </c>
      <c r="O347" s="11">
        <f>IF('respostes SINDIC'!N347="Dintre de termini",(IF('respostes SINDIC'!$AS347=2021,variables!$E$18,IF('respostes SINDIC'!$AS347=2022,variables!$F$18))),0)</f>
        <v>10</v>
      </c>
      <c r="P347" s="16">
        <f>IF('respostes SINDIC'!O347="Null",0,(IF('respostes SINDIC'!$AS347=2021,variables!$E$20,IF('respostes SINDIC'!$AS347=2022,variables!$F$20))))</f>
        <v>25</v>
      </c>
      <c r="Q347" s="16">
        <f>IF('respostes SINDIC'!P347=1,(IF('respostes SINDIC'!$AS347=2021,variables!$E$20,IF('respostes SINDIC'!$AS347=2022,variables!$F$20))),0)</f>
        <v>25</v>
      </c>
      <c r="R347" s="16">
        <f>IF('respostes SINDIC'!Q347=1,(IF('respostes SINDIC'!$AS347=2021,variables!$E$21,IF('respostes SINDIC'!$AS347=2022,variables!$F$21))),0)</f>
        <v>25</v>
      </c>
      <c r="S347" s="16">
        <f>IF('respostes SINDIC'!R347=1,(IF('respostes SINDIC'!$AS347=2021,variables!$E$22,IF('respostes SINDIC'!$AS347=2022,variables!$F$22))),0)</f>
        <v>25</v>
      </c>
      <c r="T347" s="11">
        <f>IF('respostes SINDIC'!S347=1,(IF('respostes SINDIC'!$AS347=2021,variables!$E$23,IF('respostes SINDIC'!$AS347=2022,variables!$F$23))),0)</f>
        <v>10</v>
      </c>
      <c r="U347" s="14">
        <f>IF('respostes SINDIC'!T347=1,(IF('respostes SINDIC'!$AS347=2021,variables!$E$24,IF('respostes SINDIC'!$AS347=2022,variables!$F$24))),0)</f>
        <v>25</v>
      </c>
      <c r="V347" s="8">
        <f>IF('respostes SINDIC'!U347=1,(IF('respostes SINDIC'!$AS347=2021,variables!$E$25,IF('respostes SINDIC'!$AS347=2022,variables!$F$25))),0)</f>
        <v>20</v>
      </c>
      <c r="W347" s="8">
        <f>IF('respostes SINDIC'!V347=1,(IF('respostes SINDIC'!$AS347=2021,variables!$E$26,IF('respostes SINDIC'!$AS347=2022,variables!$F$26))),0)</f>
        <v>5</v>
      </c>
      <c r="X347" s="8">
        <f>IF('respostes SINDIC'!W347=1,(IF('respostes SINDIC'!$AS347=2021,variables!$E$27,IF('respostes SINDIC'!$AS347=2022,variables!$F$27))),0)</f>
        <v>10</v>
      </c>
      <c r="Y347" s="11">
        <f>IF('respostes SINDIC'!X347=1,(IF('respostes SINDIC'!$AS347=2021,variables!$E$28,IF('respostes SINDIC'!$AS347=2022,variables!$F$28))),0)</f>
        <v>0</v>
      </c>
      <c r="Z347" s="11">
        <f>IF('respostes SINDIC'!Y347=1,(IF('respostes SINDIC'!$AS347=2021,variables!$E$29,IF('respostes SINDIC'!$AS347=2022,variables!$F$29))),0)</f>
        <v>20</v>
      </c>
      <c r="AA347" s="18">
        <f>IF('respostes SINDIC'!Z347=1,(IF('respostes SINDIC'!$AS347=2021,variables!$E$30,IF('respostes SINDIC'!$AS347=2022,variables!$F$30))),0)</f>
        <v>0</v>
      </c>
      <c r="AB347" s="18">
        <f>IF('respostes SINDIC'!AA347=1,(IF('respostes SINDIC'!$AS347=2021,variables!$E$31,IF('respostes SINDIC'!$AS347=2022,variables!$F$31))),0)</f>
        <v>25</v>
      </c>
      <c r="AC347" s="18">
        <f>IF('respostes SINDIC'!AB347=1,(IF('respostes SINDIC'!$AS347=2021,variables!$E$32,IF('respostes SINDIC'!$AS347=2022,variables!$F$32))),0)</f>
        <v>25</v>
      </c>
      <c r="AD347" s="18">
        <f>IF('respostes SINDIC'!AC347=1,(IF('respostes SINDIC'!$AS347=2021,variables!$E$33,IF('respostes SINDIC'!$AS347=2022,variables!$F$33))),0)</f>
        <v>0</v>
      </c>
      <c r="AE347" s="20">
        <f>IF('respostes SINDIC'!AD347=1,(IF('respostes SINDIC'!$AS347=2021,variables!$E$34,IF('respostes SINDIC'!$AS347=2022,variables!$F$34))),0)</f>
        <v>0</v>
      </c>
      <c r="AF347" s="20">
        <f>IF('respostes SINDIC'!AE347=1,(IF('respostes SINDIC'!$AS347=2021,variables!$E$35,IF('respostes SINDIC'!$AS347=2022,variables!$F$35))),0)</f>
        <v>0</v>
      </c>
      <c r="AG347" s="20">
        <f>IF('respostes SINDIC'!AF347=1,(IF('respostes SINDIC'!$AS347=2021,variables!$E$36,IF('respostes SINDIC'!$AS347=2022,variables!$F$36))),0)</f>
        <v>0</v>
      </c>
      <c r="AH347" s="20">
        <f>IF('respostes SINDIC'!AG347=1,(IF('respostes SINDIC'!$AS347=2021,variables!$E$37,IF('respostes SINDIC'!$AS347=2022,variables!$F$37))),0)</f>
        <v>0</v>
      </c>
      <c r="AI347" s="14">
        <f>IF('respostes SINDIC'!AH347=1,(IF('respostes SINDIC'!$AS347=2021,variables!$E$38,IF('respostes SINDIC'!$AS347=2022,variables!$F$38))),0)</f>
        <v>25</v>
      </c>
      <c r="AJ347" s="20">
        <f>IF('respostes SINDIC'!AI347=1,(IF('respostes SINDIC'!$AS347=2021,variables!$E$39,IF('respostes SINDIC'!$AS347=2022,variables!$F$39))),0)</f>
        <v>20</v>
      </c>
      <c r="AK347" s="14">
        <f>IF('respostes SINDIC'!AJ347=1,(IF('respostes SINDIC'!$AS347=2021,variables!$E$40,IF('respostes SINDIC'!$AS347=2022,variables!$F$40))),0)</f>
        <v>25</v>
      </c>
      <c r="AL347" s="8">
        <f>IF('respostes SINDIC'!AK347=0,(IF('respostes SINDIC'!$AS347=2021,variables!$E$41,IF('respostes SINDIC'!$AS347=2022,variables!$F$41))),0)</f>
        <v>20</v>
      </c>
      <c r="AM347" s="20">
        <f>IF('respostes SINDIC'!AL347=1,(IF('respostes SINDIC'!$AS347=2021,variables!$E$42,IF('respostes SINDIC'!$AS347=2022,variables!$F$42))),0)</f>
        <v>10</v>
      </c>
      <c r="AN347" s="11">
        <f>IF('respostes SINDIC'!AM347=1,(IF('respostes SINDIC'!$AS347=2021,variables!$E$43,IF('respostes SINDIC'!$AS347=2022,variables!$F$43))),0)</f>
        <v>50</v>
      </c>
      <c r="AO347" s="8">
        <f>IF('respostes SINDIC'!AN347=1,(IF('respostes SINDIC'!$AS347=2021,variables!$E$44,IF('respostes SINDIC'!$AS347=2022,variables!$F$44))),0)</f>
        <v>10</v>
      </c>
      <c r="AP347" s="8">
        <f>IF('respostes SINDIC'!AO347=1,(IF('respostes SINDIC'!$AS347=2021,variables!$E$45,IF('respostes SINDIC'!$AS347=2022,variables!$F$45))),0)</f>
        <v>20</v>
      </c>
      <c r="AQ347" s="20">
        <f>IF('respostes SINDIC'!AP347=1,(IF('respostes SINDIC'!$AS347=2021,variables!$E$46,IF('respostes SINDIC'!$AS347=2022,variables!$F$46))),0)</f>
        <v>0</v>
      </c>
      <c r="AT347">
        <v>2022</v>
      </c>
    </row>
    <row r="348" spans="1:46" x14ac:dyDescent="0.3">
      <c r="A348">
        <v>812060009</v>
      </c>
      <c r="B348" t="str">
        <f>VLOOKUP(A348,'ine i comarca'!$A$1:$H$367,6,0)</f>
        <v>Vallès Occidental</v>
      </c>
      <c r="C348" t="s">
        <v>151</v>
      </c>
      <c r="D348" t="s">
        <v>41</v>
      </c>
      <c r="E348" t="s">
        <v>42</v>
      </c>
      <c r="F348" t="s">
        <v>43</v>
      </c>
      <c r="G348" s="8">
        <f>IF('respostes SINDIC'!F348=1,(IF('respostes SINDIC'!$AS348=2021,variables!$E$10,IF('respostes SINDIC'!$AS348=2022,variables!$F$10))),0)</f>
        <v>7.5</v>
      </c>
      <c r="H348" s="8">
        <f>IF('respostes SINDIC'!G348=1,(IF('respostes SINDIC'!$AS348=2021,variables!$E$11,IF('respostes SINDIC'!$AS348=2022,variables!$F$11))),0)</f>
        <v>7.5</v>
      </c>
      <c r="I348" s="14">
        <f>IF('respostes SINDIC'!H348=1,(IF('respostes SINDIC'!$AS348=2021,variables!$E$12,IF('respostes SINDIC'!$AS348=2022,variables!$F$12))),0)</f>
        <v>25</v>
      </c>
      <c r="J348" s="11">
        <f>IF('respostes SINDIC'!I348=1,(IF('respostes SINDIC'!$AS348=2021,variables!$E$13,IF('respostes SINDIC'!$AS348=2022,variables!$F$13))),0)</f>
        <v>1</v>
      </c>
      <c r="K348" s="11">
        <f>IF('respostes SINDIC'!J348=1,(IF('respostes SINDIC'!$AS348=2021,variables!$E$14,IF('respostes SINDIC'!$AS348=2022,variables!$F$14))),0)</f>
        <v>0</v>
      </c>
      <c r="L348" s="11">
        <f>IF('respostes SINDIC'!K348=1,(IF('respostes SINDIC'!$AS348=2021,variables!$E$15,IF('respostes SINDIC'!$AS348=2022,variables!$F$15))),0)</f>
        <v>0</v>
      </c>
      <c r="M348" s="11">
        <f>IF('respostes SINDIC'!L348=1,(IF('respostes SINDIC'!$AS348=2021,variables!$E$16,IF('respostes SINDIC'!$AS348=2022,variables!$F$16))),0)</f>
        <v>0</v>
      </c>
      <c r="N348" s="11">
        <f>IF('respostes SINDIC'!M348=1,(IF('respostes SINDIC'!$AS348=2021,variables!$E$17,IF('respostes SINDIC'!$AS348=2022,variables!$F$17))),0)</f>
        <v>0</v>
      </c>
      <c r="O348" s="11">
        <f>IF('respostes SINDIC'!N348="Dintre de termini",(IF('respostes SINDIC'!$AS348=2021,variables!$E$18,IF('respostes SINDIC'!$AS348=2022,variables!$F$18))),0)</f>
        <v>0</v>
      </c>
      <c r="P348" s="16">
        <f>IF('respostes SINDIC'!O348="Null",0,(IF('respostes SINDIC'!$AS348=2021,variables!$E$20,IF('respostes SINDIC'!$AS348=2022,variables!$F$20))))</f>
        <v>25</v>
      </c>
      <c r="Q348" s="16">
        <f>IF('respostes SINDIC'!P348=1,(IF('respostes SINDIC'!$AS348=2021,variables!$E$20,IF('respostes SINDIC'!$AS348=2022,variables!$F$20))),0)</f>
        <v>25</v>
      </c>
      <c r="R348" s="16">
        <f>IF('respostes SINDIC'!Q348=1,(IF('respostes SINDIC'!$AS348=2021,variables!$E$21,IF('respostes SINDIC'!$AS348=2022,variables!$F$21))),0)</f>
        <v>0</v>
      </c>
      <c r="S348" s="16">
        <f>IF('respostes SINDIC'!R348=1,(IF('respostes SINDIC'!$AS348=2021,variables!$E$22,IF('respostes SINDIC'!$AS348=2022,variables!$F$22))),0)</f>
        <v>0</v>
      </c>
      <c r="T348" s="11">
        <f>IF('respostes SINDIC'!S348=1,(IF('respostes SINDIC'!$AS348=2021,variables!$E$23,IF('respostes SINDIC'!$AS348=2022,variables!$F$23))),0)</f>
        <v>10</v>
      </c>
      <c r="U348" s="14">
        <f>IF('respostes SINDIC'!T348=1,(IF('respostes SINDIC'!$AS348=2021,variables!$E$24,IF('respostes SINDIC'!$AS348=2022,variables!$F$24))),0)</f>
        <v>25</v>
      </c>
      <c r="V348" s="8">
        <f>IF('respostes SINDIC'!U348=1,(IF('respostes SINDIC'!$AS348=2021,variables!$E$25,IF('respostes SINDIC'!$AS348=2022,variables!$F$25))),0)</f>
        <v>20</v>
      </c>
      <c r="W348" s="8">
        <f>IF('respostes SINDIC'!V348=1,(IF('respostes SINDIC'!$AS348=2021,variables!$E$26,IF('respostes SINDIC'!$AS348=2022,variables!$F$26))),0)</f>
        <v>5</v>
      </c>
      <c r="X348" s="8">
        <f>IF('respostes SINDIC'!W348=1,(IF('respostes SINDIC'!$AS348=2021,variables!$E$27,IF('respostes SINDIC'!$AS348=2022,variables!$F$27))),0)</f>
        <v>10</v>
      </c>
      <c r="Y348" s="11">
        <f>IF('respostes SINDIC'!X348=1,(IF('respostes SINDIC'!$AS348=2021,variables!$E$28,IF('respostes SINDIC'!$AS348=2022,variables!$F$28))),0)</f>
        <v>0</v>
      </c>
      <c r="Z348" s="11">
        <f>IF('respostes SINDIC'!Y348=1,(IF('respostes SINDIC'!$AS348=2021,variables!$E$29,IF('respostes SINDIC'!$AS348=2022,variables!$F$29))),0)</f>
        <v>20</v>
      </c>
      <c r="AA348" s="18">
        <f>IF('respostes SINDIC'!Z348=1,(IF('respostes SINDIC'!$AS348=2021,variables!$E$30,IF('respostes SINDIC'!$AS348=2022,variables!$F$30))),0)</f>
        <v>0</v>
      </c>
      <c r="AB348" s="18">
        <f>IF('respostes SINDIC'!AA348=1,(IF('respostes SINDIC'!$AS348=2021,variables!$E$31,IF('respostes SINDIC'!$AS348=2022,variables!$F$31))),0)</f>
        <v>0</v>
      </c>
      <c r="AC348" s="18">
        <f>IF('respostes SINDIC'!AB348=1,(IF('respostes SINDIC'!$AS348=2021,variables!$E$32,IF('respostes SINDIC'!$AS348=2022,variables!$F$32))),0)</f>
        <v>25</v>
      </c>
      <c r="AD348" s="18">
        <f>IF('respostes SINDIC'!AC348=1,(IF('respostes SINDIC'!$AS348=2021,variables!$E$33,IF('respostes SINDIC'!$AS348=2022,variables!$F$33))),0)</f>
        <v>0</v>
      </c>
      <c r="AE348" s="20">
        <f>IF('respostes SINDIC'!AD348=1,(IF('respostes SINDIC'!$AS348=2021,variables!$E$34,IF('respostes SINDIC'!$AS348=2022,variables!$F$34))),0)</f>
        <v>0</v>
      </c>
      <c r="AF348" s="20">
        <f>IF('respostes SINDIC'!AE348=1,(IF('respostes SINDIC'!$AS348=2021,variables!$E$35,IF('respostes SINDIC'!$AS348=2022,variables!$F$35))),0)</f>
        <v>0</v>
      </c>
      <c r="AG348" s="20">
        <f>IF('respostes SINDIC'!AF348=1,(IF('respostes SINDIC'!$AS348=2021,variables!$E$36,IF('respostes SINDIC'!$AS348=2022,variables!$F$36))),0)</f>
        <v>0</v>
      </c>
      <c r="AH348" s="20">
        <f>IF('respostes SINDIC'!AG348=1,(IF('respostes SINDIC'!$AS348=2021,variables!$E$37,IF('respostes SINDIC'!$AS348=2022,variables!$F$37))),0)</f>
        <v>0</v>
      </c>
      <c r="AI348" s="14">
        <f>IF('respostes SINDIC'!AH348=1,(IF('respostes SINDIC'!$AS348=2021,variables!$E$38,IF('respostes SINDIC'!$AS348=2022,variables!$F$38))),0)</f>
        <v>25</v>
      </c>
      <c r="AJ348" s="20">
        <f>IF('respostes SINDIC'!AI348=1,(IF('respostes SINDIC'!$AS348=2021,variables!$E$39,IF('respostes SINDIC'!$AS348=2022,variables!$F$39))),0)</f>
        <v>20</v>
      </c>
      <c r="AK348" s="14">
        <f>IF('respostes SINDIC'!AJ348=1,(IF('respostes SINDIC'!$AS348=2021,variables!$E$40,IF('respostes SINDIC'!$AS348=2022,variables!$F$40))),0)</f>
        <v>25</v>
      </c>
      <c r="AL348" s="8">
        <f>IF('respostes SINDIC'!AK348=0,(IF('respostes SINDIC'!$AS348=2021,variables!$E$41,IF('respostes SINDIC'!$AS348=2022,variables!$F$41))),0)</f>
        <v>20</v>
      </c>
      <c r="AM348" s="20">
        <f>IF('respostes SINDIC'!AL348=1,(IF('respostes SINDIC'!$AS348=2021,variables!$E$42,IF('respostes SINDIC'!$AS348=2022,variables!$F$42))),0)</f>
        <v>10</v>
      </c>
      <c r="AN348" s="11">
        <f>IF('respostes SINDIC'!AM348=1,(IF('respostes SINDIC'!$AS348=2021,variables!$E$43,IF('respostes SINDIC'!$AS348=2022,variables!$F$43))),0)</f>
        <v>50</v>
      </c>
      <c r="AO348" s="8">
        <f>IF('respostes SINDIC'!AN348=1,(IF('respostes SINDIC'!$AS348=2021,variables!$E$44,IF('respostes SINDIC'!$AS348=2022,variables!$F$44))),0)</f>
        <v>10</v>
      </c>
      <c r="AP348" s="8">
        <f>IF('respostes SINDIC'!AO348=1,(IF('respostes SINDIC'!$AS348=2021,variables!$E$45,IF('respostes SINDIC'!$AS348=2022,variables!$F$45))),0)</f>
        <v>20</v>
      </c>
      <c r="AQ348" s="20">
        <f>IF('respostes SINDIC'!AP348=1,(IF('respostes SINDIC'!$AS348=2021,variables!$E$46,IF('respostes SINDIC'!$AS348=2022,variables!$F$46))),0)</f>
        <v>10</v>
      </c>
      <c r="AT348">
        <v>2022</v>
      </c>
    </row>
    <row r="349" spans="1:46" x14ac:dyDescent="0.3">
      <c r="A349">
        <v>812130008</v>
      </c>
      <c r="B349" t="e">
        <f>VLOOKUP(A349,'ine i comarca'!$A$1:$H$367,6,0)</f>
        <v>#N/A</v>
      </c>
      <c r="C349" t="s">
        <v>152</v>
      </c>
      <c r="D349" t="s">
        <v>41</v>
      </c>
      <c r="E349" t="s">
        <v>42</v>
      </c>
      <c r="F349" t="s">
        <v>61</v>
      </c>
      <c r="G349" s="8">
        <f>IF('respostes SINDIC'!F349=1,(IF('respostes SINDIC'!$AS349=2021,variables!$E$10,IF('respostes SINDIC'!$AS349=2022,variables!$F$10))),0)</f>
        <v>7.5</v>
      </c>
      <c r="H349" s="8">
        <f>IF('respostes SINDIC'!G349=1,(IF('respostes SINDIC'!$AS349=2021,variables!$E$11,IF('respostes SINDIC'!$AS349=2022,variables!$F$11))),0)</f>
        <v>7.5</v>
      </c>
      <c r="I349" s="14">
        <f>IF('respostes SINDIC'!H349=1,(IF('respostes SINDIC'!$AS349=2021,variables!$E$12,IF('respostes SINDIC'!$AS349=2022,variables!$F$12))),0)</f>
        <v>25</v>
      </c>
      <c r="J349" s="11">
        <f>IF('respostes SINDIC'!I349=1,(IF('respostes SINDIC'!$AS349=2021,variables!$E$13,IF('respostes SINDIC'!$AS349=2022,variables!$F$13))),0)</f>
        <v>1</v>
      </c>
      <c r="K349" s="11">
        <f>IF('respostes SINDIC'!J349=1,(IF('respostes SINDIC'!$AS349=2021,variables!$E$14,IF('respostes SINDIC'!$AS349=2022,variables!$F$14))),0)</f>
        <v>2</v>
      </c>
      <c r="L349" s="11">
        <f>IF('respostes SINDIC'!K349=1,(IF('respostes SINDIC'!$AS349=2021,variables!$E$15,IF('respostes SINDIC'!$AS349=2022,variables!$F$15))),0)</f>
        <v>2</v>
      </c>
      <c r="M349" s="11">
        <f>IF('respostes SINDIC'!L349=1,(IF('respostes SINDIC'!$AS349=2021,variables!$E$16,IF('respostes SINDIC'!$AS349=2022,variables!$F$16))),0)</f>
        <v>2</v>
      </c>
      <c r="N349" s="11">
        <f>IF('respostes SINDIC'!M349=1,(IF('respostes SINDIC'!$AS349=2021,variables!$E$17,IF('respostes SINDIC'!$AS349=2022,variables!$F$17))),0)</f>
        <v>1</v>
      </c>
      <c r="O349" s="11">
        <f>IF('respostes SINDIC'!N349="Dintre de termini",(IF('respostes SINDIC'!$AS349=2021,variables!$E$18,IF('respostes SINDIC'!$AS349=2022,variables!$F$18))),0)</f>
        <v>10</v>
      </c>
      <c r="P349" s="16">
        <f>IF('respostes SINDIC'!O349="Null",0,(IF('respostes SINDIC'!$AS349=2021,variables!$E$20,IF('respostes SINDIC'!$AS349=2022,variables!$F$20))))</f>
        <v>25</v>
      </c>
      <c r="Q349" s="16">
        <f>IF('respostes SINDIC'!P349=1,(IF('respostes SINDIC'!$AS349=2021,variables!$E$20,IF('respostes SINDIC'!$AS349=2022,variables!$F$20))),0)</f>
        <v>25</v>
      </c>
      <c r="R349" s="16">
        <f>IF('respostes SINDIC'!Q349=1,(IF('respostes SINDIC'!$AS349=2021,variables!$E$21,IF('respostes SINDIC'!$AS349=2022,variables!$F$21))),0)</f>
        <v>25</v>
      </c>
      <c r="S349" s="16">
        <f>IF('respostes SINDIC'!R349=1,(IF('respostes SINDIC'!$AS349=2021,variables!$E$22,IF('respostes SINDIC'!$AS349=2022,variables!$F$22))),0)</f>
        <v>25</v>
      </c>
      <c r="T349" s="11">
        <f>IF('respostes SINDIC'!S349=1,(IF('respostes SINDIC'!$AS349=2021,variables!$E$23,IF('respostes SINDIC'!$AS349=2022,variables!$F$23))),0)</f>
        <v>10</v>
      </c>
      <c r="U349" s="14">
        <f>IF('respostes SINDIC'!T349=1,(IF('respostes SINDIC'!$AS349=2021,variables!$E$24,IF('respostes SINDIC'!$AS349=2022,variables!$F$24))),0)</f>
        <v>25</v>
      </c>
      <c r="V349" s="8">
        <f>IF('respostes SINDIC'!U349=1,(IF('respostes SINDIC'!$AS349=2021,variables!$E$25,IF('respostes SINDIC'!$AS349=2022,variables!$F$25))),0)</f>
        <v>20</v>
      </c>
      <c r="W349" s="8">
        <f>IF('respostes SINDIC'!V349=1,(IF('respostes SINDIC'!$AS349=2021,variables!$E$26,IF('respostes SINDIC'!$AS349=2022,variables!$F$26))),0)</f>
        <v>5</v>
      </c>
      <c r="X349" s="8">
        <f>IF('respostes SINDIC'!W349=1,(IF('respostes SINDIC'!$AS349=2021,variables!$E$27,IF('respostes SINDIC'!$AS349=2022,variables!$F$27))),0)</f>
        <v>0</v>
      </c>
      <c r="Y349" s="11">
        <f>IF('respostes SINDIC'!X349=1,(IF('respostes SINDIC'!$AS349=2021,variables!$E$28,IF('respostes SINDIC'!$AS349=2022,variables!$F$28))),0)</f>
        <v>2</v>
      </c>
      <c r="Z349" s="11">
        <f>IF('respostes SINDIC'!Y349=1,(IF('respostes SINDIC'!$AS349=2021,variables!$E$29,IF('respostes SINDIC'!$AS349=2022,variables!$F$29))),0)</f>
        <v>20</v>
      </c>
      <c r="AA349" s="18">
        <f>IF('respostes SINDIC'!Z349=1,(IF('respostes SINDIC'!$AS349=2021,variables!$E$30,IF('respostes SINDIC'!$AS349=2022,variables!$F$30))),0)</f>
        <v>25</v>
      </c>
      <c r="AB349" s="18">
        <f>IF('respostes SINDIC'!AA349=1,(IF('respostes SINDIC'!$AS349=2021,variables!$E$31,IF('respostes SINDIC'!$AS349=2022,variables!$F$31))),0)</f>
        <v>25</v>
      </c>
      <c r="AC349" s="18">
        <f>IF('respostes SINDIC'!AB349=1,(IF('respostes SINDIC'!$AS349=2021,variables!$E$32,IF('respostes SINDIC'!$AS349=2022,variables!$F$32))),0)</f>
        <v>25</v>
      </c>
      <c r="AD349" s="18">
        <f>IF('respostes SINDIC'!AC349=1,(IF('respostes SINDIC'!$AS349=2021,variables!$E$33,IF('respostes SINDIC'!$AS349=2022,variables!$F$33))),0)</f>
        <v>0</v>
      </c>
      <c r="AE349" s="20">
        <f>IF('respostes SINDIC'!AD349=1,(IF('respostes SINDIC'!$AS349=2021,variables!$E$34,IF('respostes SINDIC'!$AS349=2022,variables!$F$34))),0)</f>
        <v>0</v>
      </c>
      <c r="AF349" s="20">
        <f>IF('respostes SINDIC'!AE349=1,(IF('respostes SINDIC'!$AS349=2021,variables!$E$35,IF('respostes SINDIC'!$AS349=2022,variables!$F$35))),0)</f>
        <v>20</v>
      </c>
      <c r="AG349" s="20">
        <f>IF('respostes SINDIC'!AF349=1,(IF('respostes SINDIC'!$AS349=2021,variables!$E$36,IF('respostes SINDIC'!$AS349=2022,variables!$F$36))),0)</f>
        <v>0</v>
      </c>
      <c r="AH349" s="20">
        <f>IF('respostes SINDIC'!AG349=1,(IF('respostes SINDIC'!$AS349=2021,variables!$E$37,IF('respostes SINDIC'!$AS349=2022,variables!$F$37))),0)</f>
        <v>0</v>
      </c>
      <c r="AI349" s="14">
        <f>IF('respostes SINDIC'!AH349=1,(IF('respostes SINDIC'!$AS349=2021,variables!$E$38,IF('respostes SINDIC'!$AS349=2022,variables!$F$38))),0)</f>
        <v>25</v>
      </c>
      <c r="AJ349" s="20">
        <f>IF('respostes SINDIC'!AI349=1,(IF('respostes SINDIC'!$AS349=2021,variables!$E$39,IF('respostes SINDIC'!$AS349=2022,variables!$F$39))),0)</f>
        <v>20</v>
      </c>
      <c r="AK349" s="14">
        <f>IF('respostes SINDIC'!AJ349=1,(IF('respostes SINDIC'!$AS349=2021,variables!$E$40,IF('respostes SINDIC'!$AS349=2022,variables!$F$40))),0)</f>
        <v>25</v>
      </c>
      <c r="AL349" s="8">
        <f>IF('respostes SINDIC'!AK349=0,(IF('respostes SINDIC'!$AS349=2021,variables!$E$41,IF('respostes SINDIC'!$AS349=2022,variables!$F$41))),0)</f>
        <v>20</v>
      </c>
      <c r="AM349" s="20">
        <f>IF('respostes SINDIC'!AL349=1,(IF('respostes SINDIC'!$AS349=2021,variables!$E$42,IF('respostes SINDIC'!$AS349=2022,variables!$F$42))),0)</f>
        <v>10</v>
      </c>
      <c r="AN349" s="11">
        <f>IF('respostes SINDIC'!AM349=1,(IF('respostes SINDIC'!$AS349=2021,variables!$E$43,IF('respostes SINDIC'!$AS349=2022,variables!$F$43))),0)</f>
        <v>50</v>
      </c>
      <c r="AO349" s="8">
        <f>IF('respostes SINDIC'!AN349=1,(IF('respostes SINDIC'!$AS349=2021,variables!$E$44,IF('respostes SINDIC'!$AS349=2022,variables!$F$44))),0)</f>
        <v>10</v>
      </c>
      <c r="AP349" s="8">
        <f>IF('respostes SINDIC'!AO349=1,(IF('respostes SINDIC'!$AS349=2021,variables!$E$45,IF('respostes SINDIC'!$AS349=2022,variables!$F$45))),0)</f>
        <v>20</v>
      </c>
      <c r="AQ349" s="20">
        <f>IF('respostes SINDIC'!AP349=1,(IF('respostes SINDIC'!$AS349=2021,variables!$E$46,IF('respostes SINDIC'!$AS349=2022,variables!$F$46))),0)</f>
        <v>0</v>
      </c>
      <c r="AT349">
        <v>2022</v>
      </c>
    </row>
    <row r="350" spans="1:46" x14ac:dyDescent="0.3">
      <c r="A350">
        <v>812280001</v>
      </c>
      <c r="B350" t="str">
        <f>VLOOKUP(A350,'ine i comarca'!$A$1:$H$367,6,0)</f>
        <v>Alt Penedès</v>
      </c>
      <c r="C350" t="s">
        <v>153</v>
      </c>
      <c r="D350" t="s">
        <v>41</v>
      </c>
      <c r="E350" t="s">
        <v>42</v>
      </c>
      <c r="F350" t="s">
        <v>48</v>
      </c>
      <c r="G350" s="8">
        <f>IF('respostes SINDIC'!F350=1,(IF('respostes SINDIC'!$AS350=2021,variables!$E$10,IF('respostes SINDIC'!$AS350=2022,variables!$F$10))),0)</f>
        <v>7.5</v>
      </c>
      <c r="H350" s="8">
        <f>IF('respostes SINDIC'!G350=1,(IF('respostes SINDIC'!$AS350=2021,variables!$E$11,IF('respostes SINDIC'!$AS350=2022,variables!$F$11))),0)</f>
        <v>7.5</v>
      </c>
      <c r="I350" s="14">
        <f>IF('respostes SINDIC'!H350=1,(IF('respostes SINDIC'!$AS350=2021,variables!$E$12,IF('respostes SINDIC'!$AS350=2022,variables!$F$12))),0)</f>
        <v>25</v>
      </c>
      <c r="J350" s="11">
        <f>IF('respostes SINDIC'!I350=1,(IF('respostes SINDIC'!$AS350=2021,variables!$E$13,IF('respostes SINDIC'!$AS350=2022,variables!$F$13))),0)</f>
        <v>1</v>
      </c>
      <c r="K350" s="11">
        <f>IF('respostes SINDIC'!J350=1,(IF('respostes SINDIC'!$AS350=2021,variables!$E$14,IF('respostes SINDIC'!$AS350=2022,variables!$F$14))),0)</f>
        <v>0</v>
      </c>
      <c r="L350" s="11">
        <f>IF('respostes SINDIC'!K350=1,(IF('respostes SINDIC'!$AS350=2021,variables!$E$15,IF('respostes SINDIC'!$AS350=2022,variables!$F$15))),0)</f>
        <v>0</v>
      </c>
      <c r="M350" s="11">
        <f>IF('respostes SINDIC'!L350=1,(IF('respostes SINDIC'!$AS350=2021,variables!$E$16,IF('respostes SINDIC'!$AS350=2022,variables!$F$16))),0)</f>
        <v>0</v>
      </c>
      <c r="N350" s="11">
        <f>IF('respostes SINDIC'!M350=1,(IF('respostes SINDIC'!$AS350=2021,variables!$E$17,IF('respostes SINDIC'!$AS350=2022,variables!$F$17))),0)</f>
        <v>0</v>
      </c>
      <c r="O350" s="11">
        <f>IF('respostes SINDIC'!N350="Dintre de termini",(IF('respostes SINDIC'!$AS350=2021,variables!$E$18,IF('respostes SINDIC'!$AS350=2022,variables!$F$18))),0)</f>
        <v>10</v>
      </c>
      <c r="P350" s="16">
        <f>IF('respostes SINDIC'!O350="Null",0,(IF('respostes SINDIC'!$AS350=2021,variables!$E$20,IF('respostes SINDIC'!$AS350=2022,variables!$F$20))))</f>
        <v>25</v>
      </c>
      <c r="Q350" s="16">
        <f>IF('respostes SINDIC'!P350=1,(IF('respostes SINDIC'!$AS350=2021,variables!$E$20,IF('respostes SINDIC'!$AS350=2022,variables!$F$20))),0)</f>
        <v>25</v>
      </c>
      <c r="R350" s="16">
        <f>IF('respostes SINDIC'!Q350=1,(IF('respostes SINDIC'!$AS350=2021,variables!$E$21,IF('respostes SINDIC'!$AS350=2022,variables!$F$21))),0)</f>
        <v>0</v>
      </c>
      <c r="S350" s="16">
        <f>IF('respostes SINDIC'!R350=1,(IF('respostes SINDIC'!$AS350=2021,variables!$E$22,IF('respostes SINDIC'!$AS350=2022,variables!$F$22))),0)</f>
        <v>0</v>
      </c>
      <c r="T350" s="11">
        <f>IF('respostes SINDIC'!S350=1,(IF('respostes SINDIC'!$AS350=2021,variables!$E$23,IF('respostes SINDIC'!$AS350=2022,variables!$F$23))),0)</f>
        <v>10</v>
      </c>
      <c r="U350" s="14">
        <f>IF('respostes SINDIC'!T350=1,(IF('respostes SINDIC'!$AS350=2021,variables!$E$24,IF('respostes SINDIC'!$AS350=2022,variables!$F$24))),0)</f>
        <v>25</v>
      </c>
      <c r="V350" s="8">
        <f>IF('respostes SINDIC'!U350=1,(IF('respostes SINDIC'!$AS350=2021,variables!$E$25,IF('respostes SINDIC'!$AS350=2022,variables!$F$25))),0)</f>
        <v>20</v>
      </c>
      <c r="W350" s="8">
        <f>IF('respostes SINDIC'!V350=1,(IF('respostes SINDIC'!$AS350=2021,variables!$E$26,IF('respostes SINDIC'!$AS350=2022,variables!$F$26))),0)</f>
        <v>5</v>
      </c>
      <c r="X350" s="8">
        <f>IF('respostes SINDIC'!W350=1,(IF('respostes SINDIC'!$AS350=2021,variables!$E$27,IF('respostes SINDIC'!$AS350=2022,variables!$F$27))),0)</f>
        <v>10</v>
      </c>
      <c r="Y350" s="11">
        <f>IF('respostes SINDIC'!X350=1,(IF('respostes SINDIC'!$AS350=2021,variables!$E$28,IF('respostes SINDIC'!$AS350=2022,variables!$F$28))),0)</f>
        <v>0</v>
      </c>
      <c r="Z350" s="11">
        <f>IF('respostes SINDIC'!Y350=1,(IF('respostes SINDIC'!$AS350=2021,variables!$E$29,IF('respostes SINDIC'!$AS350=2022,variables!$F$29))),0)</f>
        <v>20</v>
      </c>
      <c r="AA350" s="18">
        <f>IF('respostes SINDIC'!Z350=1,(IF('respostes SINDIC'!$AS350=2021,variables!$E$30,IF('respostes SINDIC'!$AS350=2022,variables!$F$30))),0)</f>
        <v>0</v>
      </c>
      <c r="AB350" s="18">
        <f>IF('respostes SINDIC'!AA350=1,(IF('respostes SINDIC'!$AS350=2021,variables!$E$31,IF('respostes SINDIC'!$AS350=2022,variables!$F$31))),0)</f>
        <v>25</v>
      </c>
      <c r="AC350" s="18">
        <f>IF('respostes SINDIC'!AB350=1,(IF('respostes SINDIC'!$AS350=2021,variables!$E$32,IF('respostes SINDIC'!$AS350=2022,variables!$F$32))),0)</f>
        <v>25</v>
      </c>
      <c r="AD350" s="18">
        <f>IF('respostes SINDIC'!AC350=1,(IF('respostes SINDIC'!$AS350=2021,variables!$E$33,IF('respostes SINDIC'!$AS350=2022,variables!$F$33))),0)</f>
        <v>0</v>
      </c>
      <c r="AE350" s="20">
        <f>IF('respostes SINDIC'!AD350=1,(IF('respostes SINDIC'!$AS350=2021,variables!$E$34,IF('respostes SINDIC'!$AS350=2022,variables!$F$34))),0)</f>
        <v>0</v>
      </c>
      <c r="AF350" s="20">
        <f>IF('respostes SINDIC'!AE350=1,(IF('respostes SINDIC'!$AS350=2021,variables!$E$35,IF('respostes SINDIC'!$AS350=2022,variables!$F$35))),0)</f>
        <v>0</v>
      </c>
      <c r="AG350" s="20">
        <f>IF('respostes SINDIC'!AF350=1,(IF('respostes SINDIC'!$AS350=2021,variables!$E$36,IF('respostes SINDIC'!$AS350=2022,variables!$F$36))),0)</f>
        <v>0</v>
      </c>
      <c r="AH350" s="20">
        <f>IF('respostes SINDIC'!AG350=1,(IF('respostes SINDIC'!$AS350=2021,variables!$E$37,IF('respostes SINDIC'!$AS350=2022,variables!$F$37))),0)</f>
        <v>0</v>
      </c>
      <c r="AI350" s="14">
        <f>IF('respostes SINDIC'!AH350=1,(IF('respostes SINDIC'!$AS350=2021,variables!$E$38,IF('respostes SINDIC'!$AS350=2022,variables!$F$38))),0)</f>
        <v>25</v>
      </c>
      <c r="AJ350" s="20">
        <f>IF('respostes SINDIC'!AI350=1,(IF('respostes SINDIC'!$AS350=2021,variables!$E$39,IF('respostes SINDIC'!$AS350=2022,variables!$F$39))),0)</f>
        <v>20</v>
      </c>
      <c r="AK350" s="14">
        <f>IF('respostes SINDIC'!AJ350=1,(IF('respostes SINDIC'!$AS350=2021,variables!$E$40,IF('respostes SINDIC'!$AS350=2022,variables!$F$40))),0)</f>
        <v>25</v>
      </c>
      <c r="AL350" s="8">
        <f>IF('respostes SINDIC'!AK350=0,(IF('respostes SINDIC'!$AS350=2021,variables!$E$41,IF('respostes SINDIC'!$AS350=2022,variables!$F$41))),0)</f>
        <v>20</v>
      </c>
      <c r="AM350" s="20">
        <f>IF('respostes SINDIC'!AL350=1,(IF('respostes SINDIC'!$AS350=2021,variables!$E$42,IF('respostes SINDIC'!$AS350=2022,variables!$F$42))),0)</f>
        <v>10</v>
      </c>
      <c r="AN350" s="11">
        <f>IF('respostes SINDIC'!AM350=1,(IF('respostes SINDIC'!$AS350=2021,variables!$E$43,IF('respostes SINDIC'!$AS350=2022,variables!$F$43))),0)</f>
        <v>50</v>
      </c>
      <c r="AO350" s="8">
        <f>IF('respostes SINDIC'!AN350=1,(IF('respostes SINDIC'!$AS350=2021,variables!$E$44,IF('respostes SINDIC'!$AS350=2022,variables!$F$44))),0)</f>
        <v>0</v>
      </c>
      <c r="AP350" s="8">
        <f>IF('respostes SINDIC'!AO350=1,(IF('respostes SINDIC'!$AS350=2021,variables!$E$45,IF('respostes SINDIC'!$AS350=2022,variables!$F$45))),0)</f>
        <v>0</v>
      </c>
      <c r="AQ350" s="20">
        <f>IF('respostes SINDIC'!AP350=1,(IF('respostes SINDIC'!$AS350=2021,variables!$E$46,IF('respostes SINDIC'!$AS350=2022,variables!$F$46))),0)</f>
        <v>10</v>
      </c>
      <c r="AT350">
        <v>2022</v>
      </c>
    </row>
    <row r="351" spans="1:46" x14ac:dyDescent="0.3">
      <c r="A351">
        <v>813850006</v>
      </c>
      <c r="B351" t="str">
        <f>VLOOKUP(A351,'ine i comarca'!$A$1:$H$367,6,0)</f>
        <v>Moianès</v>
      </c>
      <c r="C351" t="s">
        <v>154</v>
      </c>
      <c r="D351" t="s">
        <v>41</v>
      </c>
      <c r="E351" t="s">
        <v>42</v>
      </c>
      <c r="F351" t="s">
        <v>43</v>
      </c>
      <c r="G351" s="8">
        <f>IF('respostes SINDIC'!F351=1,(IF('respostes SINDIC'!$AS351=2021,variables!$E$10,IF('respostes SINDIC'!$AS351=2022,variables!$F$10))),0)</f>
        <v>7.5</v>
      </c>
      <c r="H351" s="8">
        <f>IF('respostes SINDIC'!G351=1,(IF('respostes SINDIC'!$AS351=2021,variables!$E$11,IF('respostes SINDIC'!$AS351=2022,variables!$F$11))),0)</f>
        <v>7.5</v>
      </c>
      <c r="I351" s="14">
        <f>IF('respostes SINDIC'!H351=1,(IF('respostes SINDIC'!$AS351=2021,variables!$E$12,IF('respostes SINDIC'!$AS351=2022,variables!$F$12))),0)</f>
        <v>25</v>
      </c>
      <c r="J351" s="11">
        <f>IF('respostes SINDIC'!I351=1,(IF('respostes SINDIC'!$AS351=2021,variables!$E$13,IF('respostes SINDIC'!$AS351=2022,variables!$F$13))),0)</f>
        <v>1</v>
      </c>
      <c r="K351" s="11">
        <f>IF('respostes SINDIC'!J351=1,(IF('respostes SINDIC'!$AS351=2021,variables!$E$14,IF('respostes SINDIC'!$AS351=2022,variables!$F$14))),0)</f>
        <v>0</v>
      </c>
      <c r="L351" s="11">
        <f>IF('respostes SINDIC'!K351=1,(IF('respostes SINDIC'!$AS351=2021,variables!$E$15,IF('respostes SINDIC'!$AS351=2022,variables!$F$15))),0)</f>
        <v>0</v>
      </c>
      <c r="M351" s="11">
        <f>IF('respostes SINDIC'!L351=1,(IF('respostes SINDIC'!$AS351=2021,variables!$E$16,IF('respostes SINDIC'!$AS351=2022,variables!$F$16))),0)</f>
        <v>0</v>
      </c>
      <c r="N351" s="11">
        <f>IF('respostes SINDIC'!M351=1,(IF('respostes SINDIC'!$AS351=2021,variables!$E$17,IF('respostes SINDIC'!$AS351=2022,variables!$F$17))),0)</f>
        <v>0</v>
      </c>
      <c r="O351" s="11">
        <f>IF('respostes SINDIC'!N351="Dintre de termini",(IF('respostes SINDIC'!$AS351=2021,variables!$E$18,IF('respostes SINDIC'!$AS351=2022,variables!$F$18))),0)</f>
        <v>0</v>
      </c>
      <c r="P351" s="16">
        <f>IF('respostes SINDIC'!O351="Null",0,(IF('respostes SINDIC'!$AS351=2021,variables!$E$20,IF('respostes SINDIC'!$AS351=2022,variables!$F$20))))</f>
        <v>25</v>
      </c>
      <c r="Q351" s="16">
        <f>IF('respostes SINDIC'!P351=1,(IF('respostes SINDIC'!$AS351=2021,variables!$E$20,IF('respostes SINDIC'!$AS351=2022,variables!$F$20))),0)</f>
        <v>25</v>
      </c>
      <c r="R351" s="16">
        <f>IF('respostes SINDIC'!Q351=1,(IF('respostes SINDIC'!$AS351=2021,variables!$E$21,IF('respostes SINDIC'!$AS351=2022,variables!$F$21))),0)</f>
        <v>0</v>
      </c>
      <c r="S351" s="16">
        <f>IF('respostes SINDIC'!R351=1,(IF('respostes SINDIC'!$AS351=2021,variables!$E$22,IF('respostes SINDIC'!$AS351=2022,variables!$F$22))),0)</f>
        <v>0</v>
      </c>
      <c r="T351" s="11">
        <f>IF('respostes SINDIC'!S351=1,(IF('respostes SINDIC'!$AS351=2021,variables!$E$23,IF('respostes SINDIC'!$AS351=2022,variables!$F$23))),0)</f>
        <v>10</v>
      </c>
      <c r="U351" s="14">
        <f>IF('respostes SINDIC'!T351=1,(IF('respostes SINDIC'!$AS351=2021,variables!$E$24,IF('respostes SINDIC'!$AS351=2022,variables!$F$24))),0)</f>
        <v>25</v>
      </c>
      <c r="V351" s="8">
        <f>IF('respostes SINDIC'!U351=1,(IF('respostes SINDIC'!$AS351=2021,variables!$E$25,IF('respostes SINDIC'!$AS351=2022,variables!$F$25))),0)</f>
        <v>20</v>
      </c>
      <c r="W351" s="8">
        <f>IF('respostes SINDIC'!V351=1,(IF('respostes SINDIC'!$AS351=2021,variables!$E$26,IF('respostes SINDIC'!$AS351=2022,variables!$F$26))),0)</f>
        <v>5</v>
      </c>
      <c r="X351" s="8">
        <f>IF('respostes SINDIC'!W351=1,(IF('respostes SINDIC'!$AS351=2021,variables!$E$27,IF('respostes SINDIC'!$AS351=2022,variables!$F$27))),0)</f>
        <v>10</v>
      </c>
      <c r="Y351" s="11">
        <f>IF('respostes SINDIC'!X351=1,(IF('respostes SINDIC'!$AS351=2021,variables!$E$28,IF('respostes SINDIC'!$AS351=2022,variables!$F$28))),0)</f>
        <v>0</v>
      </c>
      <c r="Z351" s="11">
        <f>IF('respostes SINDIC'!Y351=1,(IF('respostes SINDIC'!$AS351=2021,variables!$E$29,IF('respostes SINDIC'!$AS351=2022,variables!$F$29))),0)</f>
        <v>20</v>
      </c>
      <c r="AA351" s="18">
        <f>IF('respostes SINDIC'!Z351=1,(IF('respostes SINDIC'!$AS351=2021,variables!$E$30,IF('respostes SINDIC'!$AS351=2022,variables!$F$30))),0)</f>
        <v>0</v>
      </c>
      <c r="AB351" s="18">
        <f>IF('respostes SINDIC'!AA351=1,(IF('respostes SINDIC'!$AS351=2021,variables!$E$31,IF('respostes SINDIC'!$AS351=2022,variables!$F$31))),0)</f>
        <v>25</v>
      </c>
      <c r="AC351" s="18">
        <f>IF('respostes SINDIC'!AB351=1,(IF('respostes SINDIC'!$AS351=2021,variables!$E$32,IF('respostes SINDIC'!$AS351=2022,variables!$F$32))),0)</f>
        <v>25</v>
      </c>
      <c r="AD351" s="18">
        <f>IF('respostes SINDIC'!AC351=1,(IF('respostes SINDIC'!$AS351=2021,variables!$E$33,IF('respostes SINDIC'!$AS351=2022,variables!$F$33))),0)</f>
        <v>0</v>
      </c>
      <c r="AE351" s="20">
        <f>IF('respostes SINDIC'!AD351=1,(IF('respostes SINDIC'!$AS351=2021,variables!$E$34,IF('respostes SINDIC'!$AS351=2022,variables!$F$34))),0)</f>
        <v>0</v>
      </c>
      <c r="AF351" s="20">
        <f>IF('respostes SINDIC'!AE351=1,(IF('respostes SINDIC'!$AS351=2021,variables!$E$35,IF('respostes SINDIC'!$AS351=2022,variables!$F$35))),0)</f>
        <v>0</v>
      </c>
      <c r="AG351" s="20">
        <f>IF('respostes SINDIC'!AF351=1,(IF('respostes SINDIC'!$AS351=2021,variables!$E$36,IF('respostes SINDIC'!$AS351=2022,variables!$F$36))),0)</f>
        <v>0</v>
      </c>
      <c r="AH351" s="20">
        <f>IF('respostes SINDIC'!AG351=1,(IF('respostes SINDIC'!$AS351=2021,variables!$E$37,IF('respostes SINDIC'!$AS351=2022,variables!$F$37))),0)</f>
        <v>0</v>
      </c>
      <c r="AI351" s="14">
        <f>IF('respostes SINDIC'!AH351=1,(IF('respostes SINDIC'!$AS351=2021,variables!$E$38,IF('respostes SINDIC'!$AS351=2022,variables!$F$38))),0)</f>
        <v>25</v>
      </c>
      <c r="AJ351" s="20">
        <f>IF('respostes SINDIC'!AI351=1,(IF('respostes SINDIC'!$AS351=2021,variables!$E$39,IF('respostes SINDIC'!$AS351=2022,variables!$F$39))),0)</f>
        <v>20</v>
      </c>
      <c r="AK351" s="14">
        <f>IF('respostes SINDIC'!AJ351=1,(IF('respostes SINDIC'!$AS351=2021,variables!$E$40,IF('respostes SINDIC'!$AS351=2022,variables!$F$40))),0)</f>
        <v>25</v>
      </c>
      <c r="AL351" s="8">
        <f>IF('respostes SINDIC'!AK351=0,(IF('respostes SINDIC'!$AS351=2021,variables!$E$41,IF('respostes SINDIC'!$AS351=2022,variables!$F$41))),0)</f>
        <v>20</v>
      </c>
      <c r="AM351" s="20">
        <f>IF('respostes SINDIC'!AL351=1,(IF('respostes SINDIC'!$AS351=2021,variables!$E$42,IF('respostes SINDIC'!$AS351=2022,variables!$F$42))),0)</f>
        <v>10</v>
      </c>
      <c r="AN351" s="11">
        <f>IF('respostes SINDIC'!AM351=1,(IF('respostes SINDIC'!$AS351=2021,variables!$E$43,IF('respostes SINDIC'!$AS351=2022,variables!$F$43))),0)</f>
        <v>50</v>
      </c>
      <c r="AO351" s="8">
        <f>IF('respostes SINDIC'!AN351=1,(IF('respostes SINDIC'!$AS351=2021,variables!$E$44,IF('respostes SINDIC'!$AS351=2022,variables!$F$44))),0)</f>
        <v>10</v>
      </c>
      <c r="AP351" s="8">
        <f>IF('respostes SINDIC'!AO351=1,(IF('respostes SINDIC'!$AS351=2021,variables!$E$45,IF('respostes SINDIC'!$AS351=2022,variables!$F$45))),0)</f>
        <v>20</v>
      </c>
      <c r="AQ351" s="20">
        <f>IF('respostes SINDIC'!AP351=1,(IF('respostes SINDIC'!$AS351=2021,variables!$E$46,IF('respostes SINDIC'!$AS351=2022,variables!$F$46))),0)</f>
        <v>10</v>
      </c>
      <c r="AT351">
        <v>2022</v>
      </c>
    </row>
    <row r="352" spans="1:46" x14ac:dyDescent="0.3">
      <c r="A352">
        <v>812340003</v>
      </c>
      <c r="B352" t="str">
        <f>VLOOKUP(A352,'ine i comarca'!$A$1:$H$367,6,0)</f>
        <v>Baix Llobregat</v>
      </c>
      <c r="C352" t="s">
        <v>155</v>
      </c>
      <c r="D352" t="s">
        <v>41</v>
      </c>
      <c r="E352" t="s">
        <v>42</v>
      </c>
      <c r="F352" t="s">
        <v>68</v>
      </c>
      <c r="G352" s="8">
        <f>IF('respostes SINDIC'!F352=1,(IF('respostes SINDIC'!$AS352=2021,variables!$E$10,IF('respostes SINDIC'!$AS352=2022,variables!$F$10))),0)</f>
        <v>7.5</v>
      </c>
      <c r="H352" s="8">
        <f>IF('respostes SINDIC'!G352=1,(IF('respostes SINDIC'!$AS352=2021,variables!$E$11,IF('respostes SINDIC'!$AS352=2022,variables!$F$11))),0)</f>
        <v>7.5</v>
      </c>
      <c r="I352" s="14">
        <f>IF('respostes SINDIC'!H352=1,(IF('respostes SINDIC'!$AS352=2021,variables!$E$12,IF('respostes SINDIC'!$AS352=2022,variables!$F$12))),0)</f>
        <v>25</v>
      </c>
      <c r="J352" s="11">
        <f>IF('respostes SINDIC'!I352=1,(IF('respostes SINDIC'!$AS352=2021,variables!$E$13,IF('respostes SINDIC'!$AS352=2022,variables!$F$13))),0)</f>
        <v>1</v>
      </c>
      <c r="K352" s="11">
        <f>IF('respostes SINDIC'!J352=1,(IF('respostes SINDIC'!$AS352=2021,variables!$E$14,IF('respostes SINDIC'!$AS352=2022,variables!$F$14))),0)</f>
        <v>0</v>
      </c>
      <c r="L352" s="11">
        <f>IF('respostes SINDIC'!K352=1,(IF('respostes SINDIC'!$AS352=2021,variables!$E$15,IF('respostes SINDIC'!$AS352=2022,variables!$F$15))),0)</f>
        <v>0</v>
      </c>
      <c r="M352" s="11">
        <f>IF('respostes SINDIC'!L352=1,(IF('respostes SINDIC'!$AS352=2021,variables!$E$16,IF('respostes SINDIC'!$AS352=2022,variables!$F$16))),0)</f>
        <v>0</v>
      </c>
      <c r="N352" s="11">
        <f>IF('respostes SINDIC'!M352=1,(IF('respostes SINDIC'!$AS352=2021,variables!$E$17,IF('respostes SINDIC'!$AS352=2022,variables!$F$17))),0)</f>
        <v>0</v>
      </c>
      <c r="O352" s="11">
        <f>IF('respostes SINDIC'!N352="Dintre de termini",(IF('respostes SINDIC'!$AS352=2021,variables!$E$18,IF('respostes SINDIC'!$AS352=2022,variables!$F$18))),0)</f>
        <v>10</v>
      </c>
      <c r="P352" s="16">
        <f>IF('respostes SINDIC'!O352="Null",0,(IF('respostes SINDIC'!$AS352=2021,variables!$E$20,IF('respostes SINDIC'!$AS352=2022,variables!$F$20))))</f>
        <v>25</v>
      </c>
      <c r="Q352" s="16">
        <f>IF('respostes SINDIC'!P352=1,(IF('respostes SINDIC'!$AS352=2021,variables!$E$20,IF('respostes SINDIC'!$AS352=2022,variables!$F$20))),0)</f>
        <v>25</v>
      </c>
      <c r="R352" s="16">
        <f>IF('respostes SINDIC'!Q352=1,(IF('respostes SINDIC'!$AS352=2021,variables!$E$21,IF('respostes SINDIC'!$AS352=2022,variables!$F$21))),0)</f>
        <v>25</v>
      </c>
      <c r="S352" s="16">
        <f>IF('respostes SINDIC'!R352=1,(IF('respostes SINDIC'!$AS352=2021,variables!$E$22,IF('respostes SINDIC'!$AS352=2022,variables!$F$22))),0)</f>
        <v>25</v>
      </c>
      <c r="T352" s="11">
        <f>IF('respostes SINDIC'!S352=1,(IF('respostes SINDIC'!$AS352=2021,variables!$E$23,IF('respostes SINDIC'!$AS352=2022,variables!$F$23))),0)</f>
        <v>10</v>
      </c>
      <c r="U352" s="14">
        <f>IF('respostes SINDIC'!T352=1,(IF('respostes SINDIC'!$AS352=2021,variables!$E$24,IF('respostes SINDIC'!$AS352=2022,variables!$F$24))),0)</f>
        <v>25</v>
      </c>
      <c r="V352" s="8">
        <f>IF('respostes SINDIC'!U352=1,(IF('respostes SINDIC'!$AS352=2021,variables!$E$25,IF('respostes SINDIC'!$AS352=2022,variables!$F$25))),0)</f>
        <v>20</v>
      </c>
      <c r="W352" s="8">
        <f>IF('respostes SINDIC'!V352=1,(IF('respostes SINDIC'!$AS352=2021,variables!$E$26,IF('respostes SINDIC'!$AS352=2022,variables!$F$26))),0)</f>
        <v>5</v>
      </c>
      <c r="X352" s="8">
        <f>IF('respostes SINDIC'!W352=1,(IF('respostes SINDIC'!$AS352=2021,variables!$E$27,IF('respostes SINDIC'!$AS352=2022,variables!$F$27))),0)</f>
        <v>10</v>
      </c>
      <c r="Y352" s="11">
        <f>IF('respostes SINDIC'!X352=1,(IF('respostes SINDIC'!$AS352=2021,variables!$E$28,IF('respostes SINDIC'!$AS352=2022,variables!$F$28))),0)</f>
        <v>0</v>
      </c>
      <c r="Z352" s="11">
        <f>IF('respostes SINDIC'!Y352=1,(IF('respostes SINDIC'!$AS352=2021,variables!$E$29,IF('respostes SINDIC'!$AS352=2022,variables!$F$29))),0)</f>
        <v>20</v>
      </c>
      <c r="AA352" s="18">
        <f>IF('respostes SINDIC'!Z352=1,(IF('respostes SINDIC'!$AS352=2021,variables!$E$30,IF('respostes SINDIC'!$AS352=2022,variables!$F$30))),0)</f>
        <v>0</v>
      </c>
      <c r="AB352" s="18">
        <f>IF('respostes SINDIC'!AA352=1,(IF('respostes SINDIC'!$AS352=2021,variables!$E$31,IF('respostes SINDIC'!$AS352=2022,variables!$F$31))),0)</f>
        <v>0</v>
      </c>
      <c r="AC352" s="18">
        <f>IF('respostes SINDIC'!AB352=1,(IF('respostes SINDIC'!$AS352=2021,variables!$E$32,IF('respostes SINDIC'!$AS352=2022,variables!$F$32))),0)</f>
        <v>25</v>
      </c>
      <c r="AD352" s="18">
        <f>IF('respostes SINDIC'!AC352=1,(IF('respostes SINDIC'!$AS352=2021,variables!$E$33,IF('respostes SINDIC'!$AS352=2022,variables!$F$33))),0)</f>
        <v>25</v>
      </c>
      <c r="AE352" s="20">
        <f>IF('respostes SINDIC'!AD352=1,(IF('respostes SINDIC'!$AS352=2021,variables!$E$34,IF('respostes SINDIC'!$AS352=2022,variables!$F$34))),0)</f>
        <v>0</v>
      </c>
      <c r="AF352" s="20">
        <f>IF('respostes SINDIC'!AE352=1,(IF('respostes SINDIC'!$AS352=2021,variables!$E$35,IF('respostes SINDIC'!$AS352=2022,variables!$F$35))),0)</f>
        <v>20</v>
      </c>
      <c r="AG352" s="20">
        <f>IF('respostes SINDIC'!AF352=1,(IF('respostes SINDIC'!$AS352=2021,variables!$E$36,IF('respostes SINDIC'!$AS352=2022,variables!$F$36))),0)</f>
        <v>0</v>
      </c>
      <c r="AH352" s="20">
        <f>IF('respostes SINDIC'!AG352=1,(IF('respostes SINDIC'!$AS352=2021,variables!$E$37,IF('respostes SINDIC'!$AS352=2022,variables!$F$37))),0)</f>
        <v>10</v>
      </c>
      <c r="AI352" s="14">
        <f>IF('respostes SINDIC'!AH352=1,(IF('respostes SINDIC'!$AS352=2021,variables!$E$38,IF('respostes SINDIC'!$AS352=2022,variables!$F$38))),0)</f>
        <v>25</v>
      </c>
      <c r="AJ352" s="20">
        <f>IF('respostes SINDIC'!AI352=1,(IF('respostes SINDIC'!$AS352=2021,variables!$E$39,IF('respostes SINDIC'!$AS352=2022,variables!$F$39))),0)</f>
        <v>20</v>
      </c>
      <c r="AK352" s="14">
        <f>IF('respostes SINDIC'!AJ352=1,(IF('respostes SINDIC'!$AS352=2021,variables!$E$40,IF('respostes SINDIC'!$AS352=2022,variables!$F$40))),0)</f>
        <v>25</v>
      </c>
      <c r="AL352" s="8">
        <f>IF('respostes SINDIC'!AK352=0,(IF('respostes SINDIC'!$AS352=2021,variables!$E$41,IF('respostes SINDIC'!$AS352=2022,variables!$F$41))),0)</f>
        <v>20</v>
      </c>
      <c r="AM352" s="20">
        <f>IF('respostes SINDIC'!AL352=1,(IF('respostes SINDIC'!$AS352=2021,variables!$E$42,IF('respostes SINDIC'!$AS352=2022,variables!$F$42))),0)</f>
        <v>10</v>
      </c>
      <c r="AN352" s="11">
        <f>IF('respostes SINDIC'!AM352=1,(IF('respostes SINDIC'!$AS352=2021,variables!$E$43,IF('respostes SINDIC'!$AS352=2022,variables!$F$43))),0)</f>
        <v>50</v>
      </c>
      <c r="AO352" s="8">
        <f>IF('respostes SINDIC'!AN352=1,(IF('respostes SINDIC'!$AS352=2021,variables!$E$44,IF('respostes SINDIC'!$AS352=2022,variables!$F$44))),0)</f>
        <v>10</v>
      </c>
      <c r="AP352" s="8">
        <f>IF('respostes SINDIC'!AO352=1,(IF('respostes SINDIC'!$AS352=2021,variables!$E$45,IF('respostes SINDIC'!$AS352=2022,variables!$F$45))),0)</f>
        <v>20</v>
      </c>
      <c r="AQ352" s="20">
        <f>IF('respostes SINDIC'!AP352=1,(IF('respostes SINDIC'!$AS352=2021,variables!$E$46,IF('respostes SINDIC'!$AS352=2022,variables!$F$46))),0)</f>
        <v>0</v>
      </c>
      <c r="AT352">
        <v>2022</v>
      </c>
    </row>
    <row r="353" spans="1:46" x14ac:dyDescent="0.3">
      <c r="A353">
        <v>812490004</v>
      </c>
      <c r="B353" t="e">
        <f>VLOOKUP(A353,'ine i comarca'!$A$1:$H$367,6,0)</f>
        <v>#N/A</v>
      </c>
      <c r="C353" t="s">
        <v>156</v>
      </c>
      <c r="D353" t="s">
        <v>41</v>
      </c>
      <c r="E353" t="s">
        <v>42</v>
      </c>
      <c r="F353" t="s">
        <v>61</v>
      </c>
      <c r="G353" s="8">
        <f>IF('respostes SINDIC'!F353=1,(IF('respostes SINDIC'!$AS353=2021,variables!$E$10,IF('respostes SINDIC'!$AS353=2022,variables!$F$10))),0)</f>
        <v>7.5</v>
      </c>
      <c r="H353" s="8">
        <f>IF('respostes SINDIC'!G353=1,(IF('respostes SINDIC'!$AS353=2021,variables!$E$11,IF('respostes SINDIC'!$AS353=2022,variables!$F$11))),0)</f>
        <v>7.5</v>
      </c>
      <c r="I353" s="14">
        <f>IF('respostes SINDIC'!H353=1,(IF('respostes SINDIC'!$AS353=2021,variables!$E$12,IF('respostes SINDIC'!$AS353=2022,variables!$F$12))),0)</f>
        <v>25</v>
      </c>
      <c r="J353" s="11">
        <f>IF('respostes SINDIC'!I353=1,(IF('respostes SINDIC'!$AS353=2021,variables!$E$13,IF('respostes SINDIC'!$AS353=2022,variables!$F$13))),0)</f>
        <v>1</v>
      </c>
      <c r="K353" s="11">
        <f>IF('respostes SINDIC'!J353=1,(IF('respostes SINDIC'!$AS353=2021,variables!$E$14,IF('respostes SINDIC'!$AS353=2022,variables!$F$14))),0)</f>
        <v>2</v>
      </c>
      <c r="L353" s="11">
        <f>IF('respostes SINDIC'!K353=1,(IF('respostes SINDIC'!$AS353=2021,variables!$E$15,IF('respostes SINDIC'!$AS353=2022,variables!$F$15))),0)</f>
        <v>2</v>
      </c>
      <c r="M353" s="11">
        <f>IF('respostes SINDIC'!L353=1,(IF('respostes SINDIC'!$AS353=2021,variables!$E$16,IF('respostes SINDIC'!$AS353=2022,variables!$F$16))),0)</f>
        <v>2</v>
      </c>
      <c r="N353" s="11">
        <f>IF('respostes SINDIC'!M353=1,(IF('respostes SINDIC'!$AS353=2021,variables!$E$17,IF('respostes SINDIC'!$AS353=2022,variables!$F$17))),0)</f>
        <v>1</v>
      </c>
      <c r="O353" s="11">
        <f>IF('respostes SINDIC'!N353="Dintre de termini",(IF('respostes SINDIC'!$AS353=2021,variables!$E$18,IF('respostes SINDIC'!$AS353=2022,variables!$F$18))),0)</f>
        <v>10</v>
      </c>
      <c r="P353" s="16">
        <f>IF('respostes SINDIC'!O353="Null",0,(IF('respostes SINDIC'!$AS353=2021,variables!$E$20,IF('respostes SINDIC'!$AS353=2022,variables!$F$20))))</f>
        <v>25</v>
      </c>
      <c r="Q353" s="16">
        <f>IF('respostes SINDIC'!P353=1,(IF('respostes SINDIC'!$AS353=2021,variables!$E$20,IF('respostes SINDIC'!$AS353=2022,variables!$F$20))),0)</f>
        <v>25</v>
      </c>
      <c r="R353" s="16">
        <f>IF('respostes SINDIC'!Q353=1,(IF('respostes SINDIC'!$AS353=2021,variables!$E$21,IF('respostes SINDIC'!$AS353=2022,variables!$F$21))),0)</f>
        <v>25</v>
      </c>
      <c r="S353" s="16">
        <f>IF('respostes SINDIC'!R353=1,(IF('respostes SINDIC'!$AS353=2021,variables!$E$22,IF('respostes SINDIC'!$AS353=2022,variables!$F$22))),0)</f>
        <v>25</v>
      </c>
      <c r="T353" s="11">
        <f>IF('respostes SINDIC'!S353=1,(IF('respostes SINDIC'!$AS353=2021,variables!$E$23,IF('respostes SINDIC'!$AS353=2022,variables!$F$23))),0)</f>
        <v>10</v>
      </c>
      <c r="U353" s="14">
        <f>IF('respostes SINDIC'!T353=1,(IF('respostes SINDIC'!$AS353=2021,variables!$E$24,IF('respostes SINDIC'!$AS353=2022,variables!$F$24))),0)</f>
        <v>25</v>
      </c>
      <c r="V353" s="8">
        <f>IF('respostes SINDIC'!U353=1,(IF('respostes SINDIC'!$AS353=2021,variables!$E$25,IF('respostes SINDIC'!$AS353=2022,variables!$F$25))),0)</f>
        <v>20</v>
      </c>
      <c r="W353" s="8">
        <f>IF('respostes SINDIC'!V353=1,(IF('respostes SINDIC'!$AS353=2021,variables!$E$26,IF('respostes SINDIC'!$AS353=2022,variables!$F$26))),0)</f>
        <v>5</v>
      </c>
      <c r="X353" s="8">
        <f>IF('respostes SINDIC'!W353=1,(IF('respostes SINDIC'!$AS353=2021,variables!$E$27,IF('respostes SINDIC'!$AS353=2022,variables!$F$27))),0)</f>
        <v>10</v>
      </c>
      <c r="Y353" s="11">
        <f>IF('respostes SINDIC'!X353=1,(IF('respostes SINDIC'!$AS353=2021,variables!$E$28,IF('respostes SINDIC'!$AS353=2022,variables!$F$28))),0)</f>
        <v>2</v>
      </c>
      <c r="Z353" s="11">
        <f>IF('respostes SINDIC'!Y353=1,(IF('respostes SINDIC'!$AS353=2021,variables!$E$29,IF('respostes SINDIC'!$AS353=2022,variables!$F$29))),0)</f>
        <v>20</v>
      </c>
      <c r="AA353" s="18">
        <f>IF('respostes SINDIC'!Z353=1,(IF('respostes SINDIC'!$AS353=2021,variables!$E$30,IF('respostes SINDIC'!$AS353=2022,variables!$F$30))),0)</f>
        <v>0</v>
      </c>
      <c r="AB353" s="18">
        <f>IF('respostes SINDIC'!AA353=1,(IF('respostes SINDIC'!$AS353=2021,variables!$E$31,IF('respostes SINDIC'!$AS353=2022,variables!$F$31))),0)</f>
        <v>25</v>
      </c>
      <c r="AC353" s="18">
        <f>IF('respostes SINDIC'!AB353=1,(IF('respostes SINDIC'!$AS353=2021,variables!$E$32,IF('respostes SINDIC'!$AS353=2022,variables!$F$32))),0)</f>
        <v>25</v>
      </c>
      <c r="AD353" s="18">
        <f>IF('respostes SINDIC'!AC353=1,(IF('respostes SINDIC'!$AS353=2021,variables!$E$33,IF('respostes SINDIC'!$AS353=2022,variables!$F$33))),0)</f>
        <v>0</v>
      </c>
      <c r="AE353" s="20">
        <f>IF('respostes SINDIC'!AD353=1,(IF('respostes SINDIC'!$AS353=2021,variables!$E$34,IF('respostes SINDIC'!$AS353=2022,variables!$F$34))),0)</f>
        <v>0</v>
      </c>
      <c r="AF353" s="20">
        <f>IF('respostes SINDIC'!AE353=1,(IF('respostes SINDIC'!$AS353=2021,variables!$E$35,IF('respostes SINDIC'!$AS353=2022,variables!$F$35))),0)</f>
        <v>0</v>
      </c>
      <c r="AG353" s="20">
        <f>IF('respostes SINDIC'!AF353=1,(IF('respostes SINDIC'!$AS353=2021,variables!$E$36,IF('respostes SINDIC'!$AS353=2022,variables!$F$36))),0)</f>
        <v>0</v>
      </c>
      <c r="AH353" s="20">
        <f>IF('respostes SINDIC'!AG353=1,(IF('respostes SINDIC'!$AS353=2021,variables!$E$37,IF('respostes SINDIC'!$AS353=2022,variables!$F$37))),0)</f>
        <v>0</v>
      </c>
      <c r="AI353" s="14">
        <f>IF('respostes SINDIC'!AH353=1,(IF('respostes SINDIC'!$AS353=2021,variables!$E$38,IF('respostes SINDIC'!$AS353=2022,variables!$F$38))),0)</f>
        <v>25</v>
      </c>
      <c r="AJ353" s="20">
        <f>IF('respostes SINDIC'!AI353=1,(IF('respostes SINDIC'!$AS353=2021,variables!$E$39,IF('respostes SINDIC'!$AS353=2022,variables!$F$39))),0)</f>
        <v>20</v>
      </c>
      <c r="AK353" s="14">
        <f>IF('respostes SINDIC'!AJ353=1,(IF('respostes SINDIC'!$AS353=2021,variables!$E$40,IF('respostes SINDIC'!$AS353=2022,variables!$F$40))),0)</f>
        <v>25</v>
      </c>
      <c r="AL353" s="8">
        <f>IF('respostes SINDIC'!AK353=0,(IF('respostes SINDIC'!$AS353=2021,variables!$E$41,IF('respostes SINDIC'!$AS353=2022,variables!$F$41))),0)</f>
        <v>20</v>
      </c>
      <c r="AM353" s="20">
        <f>IF('respostes SINDIC'!AL353=1,(IF('respostes SINDIC'!$AS353=2021,variables!$E$42,IF('respostes SINDIC'!$AS353=2022,variables!$F$42))),0)</f>
        <v>10</v>
      </c>
      <c r="AN353" s="11">
        <f>IF('respostes SINDIC'!AM353=1,(IF('respostes SINDIC'!$AS353=2021,variables!$E$43,IF('respostes SINDIC'!$AS353=2022,variables!$F$43))),0)</f>
        <v>50</v>
      </c>
      <c r="AO353" s="8">
        <f>IF('respostes SINDIC'!AN353=1,(IF('respostes SINDIC'!$AS353=2021,variables!$E$44,IF('respostes SINDIC'!$AS353=2022,variables!$F$44))),0)</f>
        <v>10</v>
      </c>
      <c r="AP353" s="8">
        <f>IF('respostes SINDIC'!AO353=1,(IF('respostes SINDIC'!$AS353=2021,variables!$E$45,IF('respostes SINDIC'!$AS353=2022,variables!$F$45))),0)</f>
        <v>20</v>
      </c>
      <c r="AQ353" s="20">
        <f>IF('respostes SINDIC'!AP353=1,(IF('respostes SINDIC'!$AS353=2021,variables!$E$46,IF('respostes SINDIC'!$AS353=2022,variables!$F$46))),0)</f>
        <v>10</v>
      </c>
      <c r="AT353">
        <v>2022</v>
      </c>
    </row>
    <row r="354" spans="1:46" x14ac:dyDescent="0.3">
      <c r="A354">
        <v>812870005</v>
      </c>
      <c r="B354" t="str">
        <f>VLOOKUP(A354,'ine i comarca'!$A$1:$H$367,6,0)</f>
        <v>Moianès</v>
      </c>
      <c r="C354" t="s">
        <v>157</v>
      </c>
      <c r="D354" t="s">
        <v>41</v>
      </c>
      <c r="E354" t="s">
        <v>42</v>
      </c>
      <c r="F354" t="s">
        <v>48</v>
      </c>
      <c r="G354" s="8">
        <f>IF('respostes SINDIC'!F354=1,(IF('respostes SINDIC'!$AS354=2021,variables!$E$10,IF('respostes SINDIC'!$AS354=2022,variables!$F$10))),0)</f>
        <v>7.5</v>
      </c>
      <c r="H354" s="8">
        <f>IF('respostes SINDIC'!G354=1,(IF('respostes SINDIC'!$AS354=2021,variables!$E$11,IF('respostes SINDIC'!$AS354=2022,variables!$F$11))),0)</f>
        <v>7.5</v>
      </c>
      <c r="I354" s="14">
        <f>IF('respostes SINDIC'!H354=1,(IF('respostes SINDIC'!$AS354=2021,variables!$E$12,IF('respostes SINDIC'!$AS354=2022,variables!$F$12))),0)</f>
        <v>25</v>
      </c>
      <c r="J354" s="11">
        <f>IF('respostes SINDIC'!I354=1,(IF('respostes SINDIC'!$AS354=2021,variables!$E$13,IF('respostes SINDIC'!$AS354=2022,variables!$F$13))),0)</f>
        <v>1</v>
      </c>
      <c r="K354" s="11">
        <f>IF('respostes SINDIC'!J354=1,(IF('respostes SINDIC'!$AS354=2021,variables!$E$14,IF('respostes SINDIC'!$AS354=2022,variables!$F$14))),0)</f>
        <v>0</v>
      </c>
      <c r="L354" s="11">
        <f>IF('respostes SINDIC'!K354=1,(IF('respostes SINDIC'!$AS354=2021,variables!$E$15,IF('respostes SINDIC'!$AS354=2022,variables!$F$15))),0)</f>
        <v>0</v>
      </c>
      <c r="M354" s="11">
        <f>IF('respostes SINDIC'!L354=1,(IF('respostes SINDIC'!$AS354=2021,variables!$E$16,IF('respostes SINDIC'!$AS354=2022,variables!$F$16))),0)</f>
        <v>0</v>
      </c>
      <c r="N354" s="11">
        <f>IF('respostes SINDIC'!M354=1,(IF('respostes SINDIC'!$AS354=2021,variables!$E$17,IF('respostes SINDIC'!$AS354=2022,variables!$F$17))),0)</f>
        <v>0</v>
      </c>
      <c r="O354" s="11">
        <f>IF('respostes SINDIC'!N354="Dintre de termini",(IF('respostes SINDIC'!$AS354=2021,variables!$E$18,IF('respostes SINDIC'!$AS354=2022,variables!$F$18))),0)</f>
        <v>0</v>
      </c>
      <c r="P354" s="16">
        <f>IF('respostes SINDIC'!O354="Null",0,(IF('respostes SINDIC'!$AS354=2021,variables!$E$20,IF('respostes SINDIC'!$AS354=2022,variables!$F$20))))</f>
        <v>0</v>
      </c>
      <c r="Q354" s="16">
        <f>IF('respostes SINDIC'!P354=1,(IF('respostes SINDIC'!$AS354=2021,variables!$E$20,IF('respostes SINDIC'!$AS354=2022,variables!$F$20))),0)</f>
        <v>0</v>
      </c>
      <c r="R354" s="16">
        <f>IF('respostes SINDIC'!Q354=1,(IF('respostes SINDIC'!$AS354=2021,variables!$E$21,IF('respostes SINDIC'!$AS354=2022,variables!$F$21))),0)</f>
        <v>0</v>
      </c>
      <c r="S354" s="16">
        <f>IF('respostes SINDIC'!R354=1,(IF('respostes SINDIC'!$AS354=2021,variables!$E$22,IF('respostes SINDIC'!$AS354=2022,variables!$F$22))),0)</f>
        <v>0</v>
      </c>
      <c r="T354" s="11">
        <f>IF('respostes SINDIC'!S354=1,(IF('respostes SINDIC'!$AS354=2021,variables!$E$23,IF('respostes SINDIC'!$AS354=2022,variables!$F$23))),0)</f>
        <v>0</v>
      </c>
      <c r="U354" s="14">
        <f>IF('respostes SINDIC'!T354=1,(IF('respostes SINDIC'!$AS354=2021,variables!$E$24,IF('respostes SINDIC'!$AS354=2022,variables!$F$24))),0)</f>
        <v>0</v>
      </c>
      <c r="V354" s="8">
        <f>IF('respostes SINDIC'!U354=1,(IF('respostes SINDIC'!$AS354=2021,variables!$E$25,IF('respostes SINDIC'!$AS354=2022,variables!$F$25))),0)</f>
        <v>20</v>
      </c>
      <c r="W354" s="8">
        <f>IF('respostes SINDIC'!V354=1,(IF('respostes SINDIC'!$AS354=2021,variables!$E$26,IF('respostes SINDIC'!$AS354=2022,variables!$F$26))),0)</f>
        <v>5</v>
      </c>
      <c r="X354" s="8">
        <f>IF('respostes SINDIC'!W354=1,(IF('respostes SINDIC'!$AS354=2021,variables!$E$27,IF('respostes SINDIC'!$AS354=2022,variables!$F$27))),0)</f>
        <v>10</v>
      </c>
      <c r="Y354" s="11">
        <f>IF('respostes SINDIC'!X354=1,(IF('respostes SINDIC'!$AS354=2021,variables!$E$28,IF('respostes SINDIC'!$AS354=2022,variables!$F$28))),0)</f>
        <v>0</v>
      </c>
      <c r="Z354" s="11">
        <f>IF('respostes SINDIC'!Y354=1,(IF('respostes SINDIC'!$AS354=2021,variables!$E$29,IF('respostes SINDIC'!$AS354=2022,variables!$F$29))),0)</f>
        <v>0</v>
      </c>
      <c r="AA354" s="18">
        <f>IF('respostes SINDIC'!Z354=1,(IF('respostes SINDIC'!$AS354=2021,variables!$E$30,IF('respostes SINDIC'!$AS354=2022,variables!$F$30))),0)</f>
        <v>0</v>
      </c>
      <c r="AB354" s="18">
        <f>IF('respostes SINDIC'!AA354=1,(IF('respostes SINDIC'!$AS354=2021,variables!$E$31,IF('respostes SINDIC'!$AS354=2022,variables!$F$31))),0)</f>
        <v>0</v>
      </c>
      <c r="AC354" s="18">
        <f>IF('respostes SINDIC'!AB354=1,(IF('respostes SINDIC'!$AS354=2021,variables!$E$32,IF('respostes SINDIC'!$AS354=2022,variables!$F$32))),0)</f>
        <v>0</v>
      </c>
      <c r="AD354" s="18">
        <f>IF('respostes SINDIC'!AC354=1,(IF('respostes SINDIC'!$AS354=2021,variables!$E$33,IF('respostes SINDIC'!$AS354=2022,variables!$F$33))),0)</f>
        <v>0</v>
      </c>
      <c r="AE354" s="20">
        <f>IF('respostes SINDIC'!AD354=1,(IF('respostes SINDIC'!$AS354=2021,variables!$E$34,IF('respostes SINDIC'!$AS354=2022,variables!$F$34))),0)</f>
        <v>0</v>
      </c>
      <c r="AF354" s="20">
        <f>IF('respostes SINDIC'!AE354=1,(IF('respostes SINDIC'!$AS354=2021,variables!$E$35,IF('respostes SINDIC'!$AS354=2022,variables!$F$35))),0)</f>
        <v>0</v>
      </c>
      <c r="AG354" s="20">
        <f>IF('respostes SINDIC'!AF354=1,(IF('respostes SINDIC'!$AS354=2021,variables!$E$36,IF('respostes SINDIC'!$AS354=2022,variables!$F$36))),0)</f>
        <v>0</v>
      </c>
      <c r="AH354" s="20">
        <f>IF('respostes SINDIC'!AG354=1,(IF('respostes SINDIC'!$AS354=2021,variables!$E$37,IF('respostes SINDIC'!$AS354=2022,variables!$F$37))),0)</f>
        <v>0</v>
      </c>
      <c r="AI354" s="14">
        <f>IF('respostes SINDIC'!AH354=1,(IF('respostes SINDIC'!$AS354=2021,variables!$E$38,IF('respostes SINDIC'!$AS354=2022,variables!$F$38))),0)</f>
        <v>25</v>
      </c>
      <c r="AJ354" s="20">
        <f>IF('respostes SINDIC'!AI354=1,(IF('respostes SINDIC'!$AS354=2021,variables!$E$39,IF('respostes SINDIC'!$AS354=2022,variables!$F$39))),0)</f>
        <v>20</v>
      </c>
      <c r="AK354" s="14">
        <f>IF('respostes SINDIC'!AJ354=1,(IF('respostes SINDIC'!$AS354=2021,variables!$E$40,IF('respostes SINDIC'!$AS354=2022,variables!$F$40))),0)</f>
        <v>0</v>
      </c>
      <c r="AL354" s="8">
        <f>IF('respostes SINDIC'!AK354=0,(IF('respostes SINDIC'!$AS354=2021,variables!$E$41,IF('respostes SINDIC'!$AS354=2022,variables!$F$41))),0)</f>
        <v>20</v>
      </c>
      <c r="AM354" s="20">
        <f>IF('respostes SINDIC'!AL354=1,(IF('respostes SINDIC'!$AS354=2021,variables!$E$42,IF('respostes SINDIC'!$AS354=2022,variables!$F$42))),0)</f>
        <v>0</v>
      </c>
      <c r="AN354" s="11">
        <f>IF('respostes SINDIC'!AM354=1,(IF('respostes SINDIC'!$AS354=2021,variables!$E$43,IF('respostes SINDIC'!$AS354=2022,variables!$F$43))),0)</f>
        <v>0</v>
      </c>
      <c r="AO354" s="8">
        <f>IF('respostes SINDIC'!AN354=1,(IF('respostes SINDIC'!$AS354=2021,variables!$E$44,IF('respostes SINDIC'!$AS354=2022,variables!$F$44))),0)</f>
        <v>0</v>
      </c>
      <c r="AP354" s="8">
        <f>IF('respostes SINDIC'!AO354=1,(IF('respostes SINDIC'!$AS354=2021,variables!$E$45,IF('respostes SINDIC'!$AS354=2022,variables!$F$45))),0)</f>
        <v>0</v>
      </c>
      <c r="AQ354" s="20">
        <f>IF('respostes SINDIC'!AP354=1,(IF('respostes SINDIC'!$AS354=2021,variables!$E$46,IF('respostes SINDIC'!$AS354=2022,variables!$F$46))),0)</f>
        <v>0</v>
      </c>
      <c r="AT354">
        <v>2022</v>
      </c>
    </row>
    <row r="355" spans="1:46" x14ac:dyDescent="0.3">
      <c r="A355">
        <v>812710007</v>
      </c>
      <c r="B355" t="str">
        <f>VLOOKUP(A355,'ine i comarca'!$A$1:$H$367,6,0)</f>
        <v>Bages</v>
      </c>
      <c r="C355" t="s">
        <v>158</v>
      </c>
      <c r="D355" t="s">
        <v>41</v>
      </c>
      <c r="E355" t="s">
        <v>42</v>
      </c>
      <c r="F355" t="s">
        <v>48</v>
      </c>
      <c r="G355" s="8">
        <f>IF('respostes SINDIC'!F355=1,(IF('respostes SINDIC'!$AS355=2021,variables!$E$10,IF('respostes SINDIC'!$AS355=2022,variables!$F$10))),0)</f>
        <v>7.5</v>
      </c>
      <c r="H355" s="8">
        <f>IF('respostes SINDIC'!G355=1,(IF('respostes SINDIC'!$AS355=2021,variables!$E$11,IF('respostes SINDIC'!$AS355=2022,variables!$F$11))),0)</f>
        <v>7.5</v>
      </c>
      <c r="I355" s="14">
        <f>IF('respostes SINDIC'!H355=1,(IF('respostes SINDIC'!$AS355=2021,variables!$E$12,IF('respostes SINDIC'!$AS355=2022,variables!$F$12))),0)</f>
        <v>25</v>
      </c>
      <c r="J355" s="11">
        <f>IF('respostes SINDIC'!I355=1,(IF('respostes SINDIC'!$AS355=2021,variables!$E$13,IF('respostes SINDIC'!$AS355=2022,variables!$F$13))),0)</f>
        <v>1</v>
      </c>
      <c r="K355" s="11">
        <f>IF('respostes SINDIC'!J355=1,(IF('respostes SINDIC'!$AS355=2021,variables!$E$14,IF('respostes SINDIC'!$AS355=2022,variables!$F$14))),0)</f>
        <v>0</v>
      </c>
      <c r="L355" s="11">
        <f>IF('respostes SINDIC'!K355=1,(IF('respostes SINDIC'!$AS355=2021,variables!$E$15,IF('respostes SINDIC'!$AS355=2022,variables!$F$15))),0)</f>
        <v>0</v>
      </c>
      <c r="M355" s="11">
        <f>IF('respostes SINDIC'!L355=1,(IF('respostes SINDIC'!$AS355=2021,variables!$E$16,IF('respostes SINDIC'!$AS355=2022,variables!$F$16))),0)</f>
        <v>0</v>
      </c>
      <c r="N355" s="11">
        <f>IF('respostes SINDIC'!M355=1,(IF('respostes SINDIC'!$AS355=2021,variables!$E$17,IF('respostes SINDIC'!$AS355=2022,variables!$F$17))),0)</f>
        <v>0</v>
      </c>
      <c r="O355" s="11">
        <f>IF('respostes SINDIC'!N355="Dintre de termini",(IF('respostes SINDIC'!$AS355=2021,variables!$E$18,IF('respostes SINDIC'!$AS355=2022,variables!$F$18))),0)</f>
        <v>10</v>
      </c>
      <c r="P355" s="16">
        <f>IF('respostes SINDIC'!O355="Null",0,(IF('respostes SINDIC'!$AS355=2021,variables!$E$20,IF('respostes SINDIC'!$AS355=2022,variables!$F$20))))</f>
        <v>25</v>
      </c>
      <c r="Q355" s="16">
        <f>IF('respostes SINDIC'!P355=1,(IF('respostes SINDIC'!$AS355=2021,variables!$E$20,IF('respostes SINDIC'!$AS355=2022,variables!$F$20))),0)</f>
        <v>25</v>
      </c>
      <c r="R355" s="16">
        <f>IF('respostes SINDIC'!Q355=1,(IF('respostes SINDIC'!$AS355=2021,variables!$E$21,IF('respostes SINDIC'!$AS355=2022,variables!$F$21))),0)</f>
        <v>0</v>
      </c>
      <c r="S355" s="16">
        <f>IF('respostes SINDIC'!R355=1,(IF('respostes SINDIC'!$AS355=2021,variables!$E$22,IF('respostes SINDIC'!$AS355=2022,variables!$F$22))),0)</f>
        <v>0</v>
      </c>
      <c r="T355" s="11">
        <f>IF('respostes SINDIC'!S355=1,(IF('respostes SINDIC'!$AS355=2021,variables!$E$23,IF('respostes SINDIC'!$AS355=2022,variables!$F$23))),0)</f>
        <v>10</v>
      </c>
      <c r="U355" s="14">
        <f>IF('respostes SINDIC'!T355=1,(IF('respostes SINDIC'!$AS355=2021,variables!$E$24,IF('respostes SINDIC'!$AS355=2022,variables!$F$24))),0)</f>
        <v>25</v>
      </c>
      <c r="V355" s="8">
        <f>IF('respostes SINDIC'!U355=1,(IF('respostes SINDIC'!$AS355=2021,variables!$E$25,IF('respostes SINDIC'!$AS355=2022,variables!$F$25))),0)</f>
        <v>20</v>
      </c>
      <c r="W355" s="8">
        <f>IF('respostes SINDIC'!V355=1,(IF('respostes SINDIC'!$AS355=2021,variables!$E$26,IF('respostes SINDIC'!$AS355=2022,variables!$F$26))),0)</f>
        <v>5</v>
      </c>
      <c r="X355" s="8">
        <f>IF('respostes SINDIC'!W355=1,(IF('respostes SINDIC'!$AS355=2021,variables!$E$27,IF('respostes SINDIC'!$AS355=2022,variables!$F$27))),0)</f>
        <v>10</v>
      </c>
      <c r="Y355" s="11">
        <f>IF('respostes SINDIC'!X355=1,(IF('respostes SINDIC'!$AS355=2021,variables!$E$28,IF('respostes SINDIC'!$AS355=2022,variables!$F$28))),0)</f>
        <v>0</v>
      </c>
      <c r="Z355" s="11">
        <f>IF('respostes SINDIC'!Y355=1,(IF('respostes SINDIC'!$AS355=2021,variables!$E$29,IF('respostes SINDIC'!$AS355=2022,variables!$F$29))),0)</f>
        <v>20</v>
      </c>
      <c r="AA355" s="18">
        <f>IF('respostes SINDIC'!Z355=1,(IF('respostes SINDIC'!$AS355=2021,variables!$E$30,IF('respostes SINDIC'!$AS355=2022,variables!$F$30))),0)</f>
        <v>0</v>
      </c>
      <c r="AB355" s="18">
        <f>IF('respostes SINDIC'!AA355=1,(IF('respostes SINDIC'!$AS355=2021,variables!$E$31,IF('respostes SINDIC'!$AS355=2022,variables!$F$31))),0)</f>
        <v>25</v>
      </c>
      <c r="AC355" s="18">
        <f>IF('respostes SINDIC'!AB355=1,(IF('respostes SINDIC'!$AS355=2021,variables!$E$32,IF('respostes SINDIC'!$AS355=2022,variables!$F$32))),0)</f>
        <v>25</v>
      </c>
      <c r="AD355" s="18">
        <f>IF('respostes SINDIC'!AC355=1,(IF('respostes SINDIC'!$AS355=2021,variables!$E$33,IF('respostes SINDIC'!$AS355=2022,variables!$F$33))),0)</f>
        <v>0</v>
      </c>
      <c r="AE355" s="20">
        <f>IF('respostes SINDIC'!AD355=1,(IF('respostes SINDIC'!$AS355=2021,variables!$E$34,IF('respostes SINDIC'!$AS355=2022,variables!$F$34))),0)</f>
        <v>0</v>
      </c>
      <c r="AF355" s="20">
        <f>IF('respostes SINDIC'!AE355=1,(IF('respostes SINDIC'!$AS355=2021,variables!$E$35,IF('respostes SINDIC'!$AS355=2022,variables!$F$35))),0)</f>
        <v>0</v>
      </c>
      <c r="AG355" s="20">
        <f>IF('respostes SINDIC'!AF355=1,(IF('respostes SINDIC'!$AS355=2021,variables!$E$36,IF('respostes SINDIC'!$AS355=2022,variables!$F$36))),0)</f>
        <v>0</v>
      </c>
      <c r="AH355" s="20">
        <f>IF('respostes SINDIC'!AG355=1,(IF('respostes SINDIC'!$AS355=2021,variables!$E$37,IF('respostes SINDIC'!$AS355=2022,variables!$F$37))),0)</f>
        <v>0</v>
      </c>
      <c r="AI355" s="14">
        <f>IF('respostes SINDIC'!AH355=1,(IF('respostes SINDIC'!$AS355=2021,variables!$E$38,IF('respostes SINDIC'!$AS355=2022,variables!$F$38))),0)</f>
        <v>25</v>
      </c>
      <c r="AJ355" s="20">
        <f>IF('respostes SINDIC'!AI355=1,(IF('respostes SINDIC'!$AS355=2021,variables!$E$39,IF('respostes SINDIC'!$AS355=2022,variables!$F$39))),0)</f>
        <v>20</v>
      </c>
      <c r="AK355" s="14">
        <f>IF('respostes SINDIC'!AJ355=1,(IF('respostes SINDIC'!$AS355=2021,variables!$E$40,IF('respostes SINDIC'!$AS355=2022,variables!$F$40))),0)</f>
        <v>25</v>
      </c>
      <c r="AL355" s="8">
        <f>IF('respostes SINDIC'!AK355=0,(IF('respostes SINDIC'!$AS355=2021,variables!$E$41,IF('respostes SINDIC'!$AS355=2022,variables!$F$41))),0)</f>
        <v>20</v>
      </c>
      <c r="AM355" s="20">
        <f>IF('respostes SINDIC'!AL355=1,(IF('respostes SINDIC'!$AS355=2021,variables!$E$42,IF('respostes SINDIC'!$AS355=2022,variables!$F$42))),0)</f>
        <v>10</v>
      </c>
      <c r="AN355" s="11">
        <f>IF('respostes SINDIC'!AM355=1,(IF('respostes SINDIC'!$AS355=2021,variables!$E$43,IF('respostes SINDIC'!$AS355=2022,variables!$F$43))),0)</f>
        <v>50</v>
      </c>
      <c r="AO355" s="8">
        <f>IF('respostes SINDIC'!AN355=1,(IF('respostes SINDIC'!$AS355=2021,variables!$E$44,IF('respostes SINDIC'!$AS355=2022,variables!$F$44))),0)</f>
        <v>0</v>
      </c>
      <c r="AP355" s="8">
        <f>IF('respostes SINDIC'!AO355=1,(IF('respostes SINDIC'!$AS355=2021,variables!$E$45,IF('respostes SINDIC'!$AS355=2022,variables!$F$45))),0)</f>
        <v>0</v>
      </c>
      <c r="AQ355" s="20">
        <f>IF('respostes SINDIC'!AP355=1,(IF('respostes SINDIC'!$AS355=2021,variables!$E$46,IF('respostes SINDIC'!$AS355=2022,variables!$F$46))),0)</f>
        <v>10</v>
      </c>
      <c r="AT355">
        <v>2022</v>
      </c>
    </row>
    <row r="356" spans="1:46" x14ac:dyDescent="0.3">
      <c r="A356">
        <v>812520002</v>
      </c>
      <c r="B356" t="str">
        <f>VLOOKUP(A356,'ine i comarca'!$A$1:$H$367,6,0)</f>
        <v>Vallès Occidental</v>
      </c>
      <c r="C356" t="s">
        <v>159</v>
      </c>
      <c r="D356" t="s">
        <v>41</v>
      </c>
      <c r="E356" t="s">
        <v>42</v>
      </c>
      <c r="F356" t="s">
        <v>68</v>
      </c>
      <c r="G356" s="8">
        <f>IF('respostes SINDIC'!F356=1,(IF('respostes SINDIC'!$AS356=2021,variables!$E$10,IF('respostes SINDIC'!$AS356=2022,variables!$F$10))),0)</f>
        <v>7.5</v>
      </c>
      <c r="H356" s="8">
        <f>IF('respostes SINDIC'!G356=1,(IF('respostes SINDIC'!$AS356=2021,variables!$E$11,IF('respostes SINDIC'!$AS356=2022,variables!$F$11))),0)</f>
        <v>7.5</v>
      </c>
      <c r="I356" s="14">
        <f>IF('respostes SINDIC'!H356=1,(IF('respostes SINDIC'!$AS356=2021,variables!$E$12,IF('respostes SINDIC'!$AS356=2022,variables!$F$12))),0)</f>
        <v>25</v>
      </c>
      <c r="J356" s="11">
        <f>IF('respostes SINDIC'!I356=1,(IF('respostes SINDIC'!$AS356=2021,variables!$E$13,IF('respostes SINDIC'!$AS356=2022,variables!$F$13))),0)</f>
        <v>1</v>
      </c>
      <c r="K356" s="11">
        <f>IF('respostes SINDIC'!J356=1,(IF('respostes SINDIC'!$AS356=2021,variables!$E$14,IF('respostes SINDIC'!$AS356=2022,variables!$F$14))),0)</f>
        <v>0</v>
      </c>
      <c r="L356" s="11">
        <f>IF('respostes SINDIC'!K356=1,(IF('respostes SINDIC'!$AS356=2021,variables!$E$15,IF('respostes SINDIC'!$AS356=2022,variables!$F$15))),0)</f>
        <v>0</v>
      </c>
      <c r="M356" s="11">
        <f>IF('respostes SINDIC'!L356=1,(IF('respostes SINDIC'!$AS356=2021,variables!$E$16,IF('respostes SINDIC'!$AS356=2022,variables!$F$16))),0)</f>
        <v>0</v>
      </c>
      <c r="N356" s="11">
        <f>IF('respostes SINDIC'!M356=1,(IF('respostes SINDIC'!$AS356=2021,variables!$E$17,IF('respostes SINDIC'!$AS356=2022,variables!$F$17))),0)</f>
        <v>0</v>
      </c>
      <c r="O356" s="11">
        <f>IF('respostes SINDIC'!N356="Dintre de termini",(IF('respostes SINDIC'!$AS356=2021,variables!$E$18,IF('respostes SINDIC'!$AS356=2022,variables!$F$18))),0)</f>
        <v>0</v>
      </c>
      <c r="P356" s="16">
        <f>IF('respostes SINDIC'!O356="Null",0,(IF('respostes SINDIC'!$AS356=2021,variables!$E$20,IF('respostes SINDIC'!$AS356=2022,variables!$F$20))))</f>
        <v>0</v>
      </c>
      <c r="Q356" s="16">
        <f>IF('respostes SINDIC'!P356=1,(IF('respostes SINDIC'!$AS356=2021,variables!$E$20,IF('respostes SINDIC'!$AS356=2022,variables!$F$20))),0)</f>
        <v>0</v>
      </c>
      <c r="R356" s="16">
        <f>IF('respostes SINDIC'!Q356=1,(IF('respostes SINDIC'!$AS356=2021,variables!$E$21,IF('respostes SINDIC'!$AS356=2022,variables!$F$21))),0)</f>
        <v>0</v>
      </c>
      <c r="S356" s="16">
        <f>IF('respostes SINDIC'!R356=1,(IF('respostes SINDIC'!$AS356=2021,variables!$E$22,IF('respostes SINDIC'!$AS356=2022,variables!$F$22))),0)</f>
        <v>0</v>
      </c>
      <c r="T356" s="11">
        <f>IF('respostes SINDIC'!S356=1,(IF('respostes SINDIC'!$AS356=2021,variables!$E$23,IF('respostes SINDIC'!$AS356=2022,variables!$F$23))),0)</f>
        <v>0</v>
      </c>
      <c r="U356" s="14">
        <f>IF('respostes SINDIC'!T356=1,(IF('respostes SINDIC'!$AS356=2021,variables!$E$24,IF('respostes SINDIC'!$AS356=2022,variables!$F$24))),0)</f>
        <v>0</v>
      </c>
      <c r="V356" s="8">
        <f>IF('respostes SINDIC'!U356=1,(IF('respostes SINDIC'!$AS356=2021,variables!$E$25,IF('respostes SINDIC'!$AS356=2022,variables!$F$25))),0)</f>
        <v>20</v>
      </c>
      <c r="W356" s="8">
        <f>IF('respostes SINDIC'!V356=1,(IF('respostes SINDIC'!$AS356=2021,variables!$E$26,IF('respostes SINDIC'!$AS356=2022,variables!$F$26))),0)</f>
        <v>5</v>
      </c>
      <c r="X356" s="8">
        <f>IF('respostes SINDIC'!W356=1,(IF('respostes SINDIC'!$AS356=2021,variables!$E$27,IF('respostes SINDIC'!$AS356=2022,variables!$F$27))),0)</f>
        <v>10</v>
      </c>
      <c r="Y356" s="11">
        <f>IF('respostes SINDIC'!X356=1,(IF('respostes SINDIC'!$AS356=2021,variables!$E$28,IF('respostes SINDIC'!$AS356=2022,variables!$F$28))),0)</f>
        <v>0</v>
      </c>
      <c r="Z356" s="11">
        <f>IF('respostes SINDIC'!Y356=1,(IF('respostes SINDIC'!$AS356=2021,variables!$E$29,IF('respostes SINDIC'!$AS356=2022,variables!$F$29))),0)</f>
        <v>0</v>
      </c>
      <c r="AA356" s="18">
        <f>IF('respostes SINDIC'!Z356=1,(IF('respostes SINDIC'!$AS356=2021,variables!$E$30,IF('respostes SINDIC'!$AS356=2022,variables!$F$30))),0)</f>
        <v>0</v>
      </c>
      <c r="AB356" s="18">
        <f>IF('respostes SINDIC'!AA356=1,(IF('respostes SINDIC'!$AS356=2021,variables!$E$31,IF('respostes SINDIC'!$AS356=2022,variables!$F$31))),0)</f>
        <v>0</v>
      </c>
      <c r="AC356" s="18">
        <f>IF('respostes SINDIC'!AB356=1,(IF('respostes SINDIC'!$AS356=2021,variables!$E$32,IF('respostes SINDIC'!$AS356=2022,variables!$F$32))),0)</f>
        <v>0</v>
      </c>
      <c r="AD356" s="18">
        <f>IF('respostes SINDIC'!AC356=1,(IF('respostes SINDIC'!$AS356=2021,variables!$E$33,IF('respostes SINDIC'!$AS356=2022,variables!$F$33))),0)</f>
        <v>0</v>
      </c>
      <c r="AE356" s="20">
        <f>IF('respostes SINDIC'!AD356=1,(IF('respostes SINDIC'!$AS356=2021,variables!$E$34,IF('respostes SINDIC'!$AS356=2022,variables!$F$34))),0)</f>
        <v>0</v>
      </c>
      <c r="AF356" s="20">
        <f>IF('respostes SINDIC'!AE356=1,(IF('respostes SINDIC'!$AS356=2021,variables!$E$35,IF('respostes SINDIC'!$AS356=2022,variables!$F$35))),0)</f>
        <v>20</v>
      </c>
      <c r="AG356" s="20">
        <f>IF('respostes SINDIC'!AF356=1,(IF('respostes SINDIC'!$AS356=2021,variables!$E$36,IF('respostes SINDIC'!$AS356=2022,variables!$F$36))),0)</f>
        <v>0</v>
      </c>
      <c r="AH356" s="20">
        <f>IF('respostes SINDIC'!AG356=1,(IF('respostes SINDIC'!$AS356=2021,variables!$E$37,IF('respostes SINDIC'!$AS356=2022,variables!$F$37))),0)</f>
        <v>10</v>
      </c>
      <c r="AI356" s="14">
        <f>IF('respostes SINDIC'!AH356=1,(IF('respostes SINDIC'!$AS356=2021,variables!$E$38,IF('respostes SINDIC'!$AS356=2022,variables!$F$38))),0)</f>
        <v>25</v>
      </c>
      <c r="AJ356" s="20">
        <f>IF('respostes SINDIC'!AI356=1,(IF('respostes SINDIC'!$AS356=2021,variables!$E$39,IF('respostes SINDIC'!$AS356=2022,variables!$F$39))),0)</f>
        <v>20</v>
      </c>
      <c r="AK356" s="14">
        <f>IF('respostes SINDIC'!AJ356=1,(IF('respostes SINDIC'!$AS356=2021,variables!$E$40,IF('respostes SINDIC'!$AS356=2022,variables!$F$40))),0)</f>
        <v>0</v>
      </c>
      <c r="AL356" s="8">
        <f>IF('respostes SINDIC'!AK356=0,(IF('respostes SINDIC'!$AS356=2021,variables!$E$41,IF('respostes SINDIC'!$AS356=2022,variables!$F$41))),0)</f>
        <v>20</v>
      </c>
      <c r="AM356" s="20">
        <f>IF('respostes SINDIC'!AL356=1,(IF('respostes SINDIC'!$AS356=2021,variables!$E$42,IF('respostes SINDIC'!$AS356=2022,variables!$F$42))),0)</f>
        <v>0</v>
      </c>
      <c r="AN356" s="11">
        <f>IF('respostes SINDIC'!AM356=1,(IF('respostes SINDIC'!$AS356=2021,variables!$E$43,IF('respostes SINDIC'!$AS356=2022,variables!$F$43))),0)</f>
        <v>0</v>
      </c>
      <c r="AO356" s="8">
        <f>IF('respostes SINDIC'!AN356=1,(IF('respostes SINDIC'!$AS356=2021,variables!$E$44,IF('respostes SINDIC'!$AS356=2022,variables!$F$44))),0)</f>
        <v>10</v>
      </c>
      <c r="AP356" s="8">
        <f>IF('respostes SINDIC'!AO356=1,(IF('respostes SINDIC'!$AS356=2021,variables!$E$45,IF('respostes SINDIC'!$AS356=2022,variables!$F$45))),0)</f>
        <v>20</v>
      </c>
      <c r="AQ356" s="20">
        <f>IF('respostes SINDIC'!AP356=1,(IF('respostes SINDIC'!$AS356=2021,variables!$E$46,IF('respostes SINDIC'!$AS356=2022,variables!$F$46))),0)</f>
        <v>0</v>
      </c>
      <c r="AT356">
        <v>2022</v>
      </c>
    </row>
    <row r="357" spans="1:46" x14ac:dyDescent="0.3">
      <c r="A357">
        <v>813110007</v>
      </c>
      <c r="B357" t="str">
        <f>VLOOKUP(A357,'ine i comarca'!$A$1:$H$367,6,0)</f>
        <v>Osona</v>
      </c>
      <c r="C357" t="s">
        <v>160</v>
      </c>
      <c r="D357" t="s">
        <v>41</v>
      </c>
      <c r="E357" t="s">
        <v>42</v>
      </c>
      <c r="F357" t="s">
        <v>48</v>
      </c>
      <c r="G357" s="8">
        <f>IF('respostes SINDIC'!F357=1,(IF('respostes SINDIC'!$AS357=2021,variables!$E$10,IF('respostes SINDIC'!$AS357=2022,variables!$F$10))),0)</f>
        <v>7.5</v>
      </c>
      <c r="H357" s="8">
        <f>IF('respostes SINDIC'!G357=1,(IF('respostes SINDIC'!$AS357=2021,variables!$E$11,IF('respostes SINDIC'!$AS357=2022,variables!$F$11))),0)</f>
        <v>7.5</v>
      </c>
      <c r="I357" s="14">
        <f>IF('respostes SINDIC'!H357=1,(IF('respostes SINDIC'!$AS357=2021,variables!$E$12,IF('respostes SINDIC'!$AS357=2022,variables!$F$12))),0)</f>
        <v>25</v>
      </c>
      <c r="J357" s="11">
        <f>IF('respostes SINDIC'!I357=1,(IF('respostes SINDIC'!$AS357=2021,variables!$E$13,IF('respostes SINDIC'!$AS357=2022,variables!$F$13))),0)</f>
        <v>1</v>
      </c>
      <c r="K357" s="11">
        <f>IF('respostes SINDIC'!J357=1,(IF('respostes SINDIC'!$AS357=2021,variables!$E$14,IF('respostes SINDIC'!$AS357=2022,variables!$F$14))),0)</f>
        <v>0</v>
      </c>
      <c r="L357" s="11">
        <f>IF('respostes SINDIC'!K357=1,(IF('respostes SINDIC'!$AS357=2021,variables!$E$15,IF('respostes SINDIC'!$AS357=2022,variables!$F$15))),0)</f>
        <v>0</v>
      </c>
      <c r="M357" s="11">
        <f>IF('respostes SINDIC'!L357=1,(IF('respostes SINDIC'!$AS357=2021,variables!$E$16,IF('respostes SINDIC'!$AS357=2022,variables!$F$16))),0)</f>
        <v>0</v>
      </c>
      <c r="N357" s="11">
        <f>IF('respostes SINDIC'!M357=1,(IF('respostes SINDIC'!$AS357=2021,variables!$E$17,IF('respostes SINDIC'!$AS357=2022,variables!$F$17))),0)</f>
        <v>0</v>
      </c>
      <c r="O357" s="11">
        <f>IF('respostes SINDIC'!N357="Dintre de termini",(IF('respostes SINDIC'!$AS357=2021,variables!$E$18,IF('respostes SINDIC'!$AS357=2022,variables!$F$18))),0)</f>
        <v>0</v>
      </c>
      <c r="P357" s="16">
        <f>IF('respostes SINDIC'!O357="Null",0,(IF('respostes SINDIC'!$AS357=2021,variables!$E$20,IF('respostes SINDIC'!$AS357=2022,variables!$F$20))))</f>
        <v>0</v>
      </c>
      <c r="Q357" s="16">
        <f>IF('respostes SINDIC'!P357=1,(IF('respostes SINDIC'!$AS357=2021,variables!$E$20,IF('respostes SINDIC'!$AS357=2022,variables!$F$20))),0)</f>
        <v>0</v>
      </c>
      <c r="R357" s="16">
        <f>IF('respostes SINDIC'!Q357=1,(IF('respostes SINDIC'!$AS357=2021,variables!$E$21,IF('respostes SINDIC'!$AS357=2022,variables!$F$21))),0)</f>
        <v>0</v>
      </c>
      <c r="S357" s="16">
        <f>IF('respostes SINDIC'!R357=1,(IF('respostes SINDIC'!$AS357=2021,variables!$E$22,IF('respostes SINDIC'!$AS357=2022,variables!$F$22))),0)</f>
        <v>0</v>
      </c>
      <c r="T357" s="11">
        <f>IF('respostes SINDIC'!S357=1,(IF('respostes SINDIC'!$AS357=2021,variables!$E$23,IF('respostes SINDIC'!$AS357=2022,variables!$F$23))),0)</f>
        <v>0</v>
      </c>
      <c r="U357" s="14">
        <f>IF('respostes SINDIC'!T357=1,(IF('respostes SINDIC'!$AS357=2021,variables!$E$24,IF('respostes SINDIC'!$AS357=2022,variables!$F$24))),0)</f>
        <v>0</v>
      </c>
      <c r="V357" s="8">
        <f>IF('respostes SINDIC'!U357=1,(IF('respostes SINDIC'!$AS357=2021,variables!$E$25,IF('respostes SINDIC'!$AS357=2022,variables!$F$25))),0)</f>
        <v>20</v>
      </c>
      <c r="W357" s="8">
        <f>IF('respostes SINDIC'!V357=1,(IF('respostes SINDIC'!$AS357=2021,variables!$E$26,IF('respostes SINDIC'!$AS357=2022,variables!$F$26))),0)</f>
        <v>5</v>
      </c>
      <c r="X357" s="8">
        <f>IF('respostes SINDIC'!W357=1,(IF('respostes SINDIC'!$AS357=2021,variables!$E$27,IF('respostes SINDIC'!$AS357=2022,variables!$F$27))),0)</f>
        <v>10</v>
      </c>
      <c r="Y357" s="11">
        <f>IF('respostes SINDIC'!X357=1,(IF('respostes SINDIC'!$AS357=2021,variables!$E$28,IF('respostes SINDIC'!$AS357=2022,variables!$F$28))),0)</f>
        <v>0</v>
      </c>
      <c r="Z357" s="11">
        <f>IF('respostes SINDIC'!Y357=1,(IF('respostes SINDIC'!$AS357=2021,variables!$E$29,IF('respostes SINDIC'!$AS357=2022,variables!$F$29))),0)</f>
        <v>0</v>
      </c>
      <c r="AA357" s="18">
        <f>IF('respostes SINDIC'!Z357=1,(IF('respostes SINDIC'!$AS357=2021,variables!$E$30,IF('respostes SINDIC'!$AS357=2022,variables!$F$30))),0)</f>
        <v>0</v>
      </c>
      <c r="AB357" s="18">
        <f>IF('respostes SINDIC'!AA357=1,(IF('respostes SINDIC'!$AS357=2021,variables!$E$31,IF('respostes SINDIC'!$AS357=2022,variables!$F$31))),0)</f>
        <v>0</v>
      </c>
      <c r="AC357" s="18">
        <f>IF('respostes SINDIC'!AB357=1,(IF('respostes SINDIC'!$AS357=2021,variables!$E$32,IF('respostes SINDIC'!$AS357=2022,variables!$F$32))),0)</f>
        <v>0</v>
      </c>
      <c r="AD357" s="18">
        <f>IF('respostes SINDIC'!AC357=1,(IF('respostes SINDIC'!$AS357=2021,variables!$E$33,IF('respostes SINDIC'!$AS357=2022,variables!$F$33))),0)</f>
        <v>0</v>
      </c>
      <c r="AE357" s="20">
        <f>IF('respostes SINDIC'!AD357=1,(IF('respostes SINDIC'!$AS357=2021,variables!$E$34,IF('respostes SINDIC'!$AS357=2022,variables!$F$34))),0)</f>
        <v>0</v>
      </c>
      <c r="AF357" s="20">
        <f>IF('respostes SINDIC'!AE357=1,(IF('respostes SINDIC'!$AS357=2021,variables!$E$35,IF('respostes SINDIC'!$AS357=2022,variables!$F$35))),0)</f>
        <v>0</v>
      </c>
      <c r="AG357" s="20">
        <f>IF('respostes SINDIC'!AF357=1,(IF('respostes SINDIC'!$AS357=2021,variables!$E$36,IF('respostes SINDIC'!$AS357=2022,variables!$F$36))),0)</f>
        <v>0</v>
      </c>
      <c r="AH357" s="20">
        <f>IF('respostes SINDIC'!AG357=1,(IF('respostes SINDIC'!$AS357=2021,variables!$E$37,IF('respostes SINDIC'!$AS357=2022,variables!$F$37))),0)</f>
        <v>10</v>
      </c>
      <c r="AI357" s="14">
        <f>IF('respostes SINDIC'!AH357=1,(IF('respostes SINDIC'!$AS357=2021,variables!$E$38,IF('respostes SINDIC'!$AS357=2022,variables!$F$38))),0)</f>
        <v>25</v>
      </c>
      <c r="AJ357" s="20">
        <f>IF('respostes SINDIC'!AI357=1,(IF('respostes SINDIC'!$AS357=2021,variables!$E$39,IF('respostes SINDIC'!$AS357=2022,variables!$F$39))),0)</f>
        <v>20</v>
      </c>
      <c r="AK357" s="14">
        <f>IF('respostes SINDIC'!AJ357=1,(IF('respostes SINDIC'!$AS357=2021,variables!$E$40,IF('respostes SINDIC'!$AS357=2022,variables!$F$40))),0)</f>
        <v>0</v>
      </c>
      <c r="AL357" s="8">
        <f>IF('respostes SINDIC'!AK357=0,(IF('respostes SINDIC'!$AS357=2021,variables!$E$41,IF('respostes SINDIC'!$AS357=2022,variables!$F$41))),0)</f>
        <v>20</v>
      </c>
      <c r="AM357" s="20">
        <f>IF('respostes SINDIC'!AL357=1,(IF('respostes SINDIC'!$AS357=2021,variables!$E$42,IF('respostes SINDIC'!$AS357=2022,variables!$F$42))),0)</f>
        <v>0</v>
      </c>
      <c r="AN357" s="11">
        <f>IF('respostes SINDIC'!AM357=1,(IF('respostes SINDIC'!$AS357=2021,variables!$E$43,IF('respostes SINDIC'!$AS357=2022,variables!$F$43))),0)</f>
        <v>0</v>
      </c>
      <c r="AO357" s="8">
        <f>IF('respostes SINDIC'!AN357=1,(IF('respostes SINDIC'!$AS357=2021,variables!$E$44,IF('respostes SINDIC'!$AS357=2022,variables!$F$44))),0)</f>
        <v>0</v>
      </c>
      <c r="AP357" s="8">
        <f>IF('respostes SINDIC'!AO357=1,(IF('respostes SINDIC'!$AS357=2021,variables!$E$45,IF('respostes SINDIC'!$AS357=2022,variables!$F$45))),0)</f>
        <v>0</v>
      </c>
      <c r="AQ357" s="20">
        <f>IF('respostes SINDIC'!AP357=1,(IF('respostes SINDIC'!$AS357=2021,variables!$E$46,IF('respostes SINDIC'!$AS357=2022,variables!$F$46))),0)</f>
        <v>0</v>
      </c>
      <c r="AT357">
        <v>2022</v>
      </c>
    </row>
    <row r="358" spans="1:46" x14ac:dyDescent="0.3">
      <c r="A358">
        <v>812650006</v>
      </c>
      <c r="B358" t="str">
        <f>VLOOKUP(A358,'ine i comarca'!$A$1:$H$367,6,0)</f>
        <v>Maresme</v>
      </c>
      <c r="C358" t="s">
        <v>161</v>
      </c>
      <c r="D358" t="s">
        <v>41</v>
      </c>
      <c r="E358" t="s">
        <v>42</v>
      </c>
      <c r="F358" t="s">
        <v>43</v>
      </c>
      <c r="G358" s="8">
        <f>IF('respostes SINDIC'!F358=1,(IF('respostes SINDIC'!$AS358=2021,variables!$E$10,IF('respostes SINDIC'!$AS358=2022,variables!$F$10))),0)</f>
        <v>7.5</v>
      </c>
      <c r="H358" s="8">
        <f>IF('respostes SINDIC'!G358=1,(IF('respostes SINDIC'!$AS358=2021,variables!$E$11,IF('respostes SINDIC'!$AS358=2022,variables!$F$11))),0)</f>
        <v>7.5</v>
      </c>
      <c r="I358" s="14">
        <f>IF('respostes SINDIC'!H358=1,(IF('respostes SINDIC'!$AS358=2021,variables!$E$12,IF('respostes SINDIC'!$AS358=2022,variables!$F$12))),0)</f>
        <v>25</v>
      </c>
      <c r="J358" s="11">
        <f>IF('respostes SINDIC'!I358=1,(IF('respostes SINDIC'!$AS358=2021,variables!$E$13,IF('respostes SINDIC'!$AS358=2022,variables!$F$13))),0)</f>
        <v>1</v>
      </c>
      <c r="K358" s="11">
        <f>IF('respostes SINDIC'!J358=1,(IF('respostes SINDIC'!$AS358=2021,variables!$E$14,IF('respostes SINDIC'!$AS358=2022,variables!$F$14))),0)</f>
        <v>0</v>
      </c>
      <c r="L358" s="11">
        <f>IF('respostes SINDIC'!K358=1,(IF('respostes SINDIC'!$AS358=2021,variables!$E$15,IF('respostes SINDIC'!$AS358=2022,variables!$F$15))),0)</f>
        <v>0</v>
      </c>
      <c r="M358" s="11">
        <f>IF('respostes SINDIC'!L358=1,(IF('respostes SINDIC'!$AS358=2021,variables!$E$16,IF('respostes SINDIC'!$AS358=2022,variables!$F$16))),0)</f>
        <v>0</v>
      </c>
      <c r="N358" s="11">
        <f>IF('respostes SINDIC'!M358=1,(IF('respostes SINDIC'!$AS358=2021,variables!$E$17,IF('respostes SINDIC'!$AS358=2022,variables!$F$17))),0)</f>
        <v>0</v>
      </c>
      <c r="O358" s="11">
        <f>IF('respostes SINDIC'!N358="Dintre de termini",(IF('respostes SINDIC'!$AS358=2021,variables!$E$18,IF('respostes SINDIC'!$AS358=2022,variables!$F$18))),0)</f>
        <v>0</v>
      </c>
      <c r="P358" s="16">
        <f>IF('respostes SINDIC'!O358="Null",0,(IF('respostes SINDIC'!$AS358=2021,variables!$E$20,IF('respostes SINDIC'!$AS358=2022,variables!$F$20))))</f>
        <v>25</v>
      </c>
      <c r="Q358" s="16">
        <f>IF('respostes SINDIC'!P358=1,(IF('respostes SINDIC'!$AS358=2021,variables!$E$20,IF('respostes SINDIC'!$AS358=2022,variables!$F$20))),0)</f>
        <v>25</v>
      </c>
      <c r="R358" s="16">
        <f>IF('respostes SINDIC'!Q358=1,(IF('respostes SINDIC'!$AS358=2021,variables!$E$21,IF('respostes SINDIC'!$AS358=2022,variables!$F$21))),0)</f>
        <v>0</v>
      </c>
      <c r="S358" s="16">
        <f>IF('respostes SINDIC'!R358=1,(IF('respostes SINDIC'!$AS358=2021,variables!$E$22,IF('respostes SINDIC'!$AS358=2022,variables!$F$22))),0)</f>
        <v>0</v>
      </c>
      <c r="T358" s="11">
        <f>IF('respostes SINDIC'!S358=1,(IF('respostes SINDIC'!$AS358=2021,variables!$E$23,IF('respostes SINDIC'!$AS358=2022,variables!$F$23))),0)</f>
        <v>10</v>
      </c>
      <c r="U358" s="14">
        <f>IF('respostes SINDIC'!T358=1,(IF('respostes SINDIC'!$AS358=2021,variables!$E$24,IF('respostes SINDIC'!$AS358=2022,variables!$F$24))),0)</f>
        <v>25</v>
      </c>
      <c r="V358" s="8">
        <f>IF('respostes SINDIC'!U358=1,(IF('respostes SINDIC'!$AS358=2021,variables!$E$25,IF('respostes SINDIC'!$AS358=2022,variables!$F$25))),0)</f>
        <v>20</v>
      </c>
      <c r="W358" s="8">
        <f>IF('respostes SINDIC'!V358=1,(IF('respostes SINDIC'!$AS358=2021,variables!$E$26,IF('respostes SINDIC'!$AS358=2022,variables!$F$26))),0)</f>
        <v>5</v>
      </c>
      <c r="X358" s="8">
        <f>IF('respostes SINDIC'!W358=1,(IF('respostes SINDIC'!$AS358=2021,variables!$E$27,IF('respostes SINDIC'!$AS358=2022,variables!$F$27))),0)</f>
        <v>10</v>
      </c>
      <c r="Y358" s="11">
        <f>IF('respostes SINDIC'!X358=1,(IF('respostes SINDIC'!$AS358=2021,variables!$E$28,IF('respostes SINDIC'!$AS358=2022,variables!$F$28))),0)</f>
        <v>0</v>
      </c>
      <c r="Z358" s="11">
        <f>IF('respostes SINDIC'!Y358=1,(IF('respostes SINDIC'!$AS358=2021,variables!$E$29,IF('respostes SINDIC'!$AS358=2022,variables!$F$29))),0)</f>
        <v>20</v>
      </c>
      <c r="AA358" s="18">
        <f>IF('respostes SINDIC'!Z358=1,(IF('respostes SINDIC'!$AS358=2021,variables!$E$30,IF('respostes SINDIC'!$AS358=2022,variables!$F$30))),0)</f>
        <v>25</v>
      </c>
      <c r="AB358" s="18">
        <f>IF('respostes SINDIC'!AA358=1,(IF('respostes SINDIC'!$AS358=2021,variables!$E$31,IF('respostes SINDIC'!$AS358=2022,variables!$F$31))),0)</f>
        <v>0</v>
      </c>
      <c r="AC358" s="18">
        <f>IF('respostes SINDIC'!AB358=1,(IF('respostes SINDIC'!$AS358=2021,variables!$E$32,IF('respostes SINDIC'!$AS358=2022,variables!$F$32))),0)</f>
        <v>25</v>
      </c>
      <c r="AD358" s="18">
        <f>IF('respostes SINDIC'!AC358=1,(IF('respostes SINDIC'!$AS358=2021,variables!$E$33,IF('respostes SINDIC'!$AS358=2022,variables!$F$33))),0)</f>
        <v>0</v>
      </c>
      <c r="AE358" s="20">
        <f>IF('respostes SINDIC'!AD358=1,(IF('respostes SINDIC'!$AS358=2021,variables!$E$34,IF('respostes SINDIC'!$AS358=2022,variables!$F$34))),0)</f>
        <v>0</v>
      </c>
      <c r="AF358" s="20">
        <f>IF('respostes SINDIC'!AE358=1,(IF('respostes SINDIC'!$AS358=2021,variables!$E$35,IF('respostes SINDIC'!$AS358=2022,variables!$F$35))),0)</f>
        <v>0</v>
      </c>
      <c r="AG358" s="20">
        <f>IF('respostes SINDIC'!AF358=1,(IF('respostes SINDIC'!$AS358=2021,variables!$E$36,IF('respostes SINDIC'!$AS358=2022,variables!$F$36))),0)</f>
        <v>0</v>
      </c>
      <c r="AH358" s="20">
        <f>IF('respostes SINDIC'!AG358=1,(IF('respostes SINDIC'!$AS358=2021,variables!$E$37,IF('respostes SINDIC'!$AS358=2022,variables!$F$37))),0)</f>
        <v>10</v>
      </c>
      <c r="AI358" s="14">
        <f>IF('respostes SINDIC'!AH358=1,(IF('respostes SINDIC'!$AS358=2021,variables!$E$38,IF('respostes SINDIC'!$AS358=2022,variables!$F$38))),0)</f>
        <v>25</v>
      </c>
      <c r="AJ358" s="20">
        <f>IF('respostes SINDIC'!AI358=1,(IF('respostes SINDIC'!$AS358=2021,variables!$E$39,IF('respostes SINDIC'!$AS358=2022,variables!$F$39))),0)</f>
        <v>20</v>
      </c>
      <c r="AK358" s="14">
        <f>IF('respostes SINDIC'!AJ358=1,(IF('respostes SINDIC'!$AS358=2021,variables!$E$40,IF('respostes SINDIC'!$AS358=2022,variables!$F$40))),0)</f>
        <v>25</v>
      </c>
      <c r="AL358" s="8">
        <f>IF('respostes SINDIC'!AK358=0,(IF('respostes SINDIC'!$AS358=2021,variables!$E$41,IF('respostes SINDIC'!$AS358=2022,variables!$F$41))),0)</f>
        <v>20</v>
      </c>
      <c r="AM358" s="20">
        <f>IF('respostes SINDIC'!AL358=1,(IF('respostes SINDIC'!$AS358=2021,variables!$E$42,IF('respostes SINDIC'!$AS358=2022,variables!$F$42))),0)</f>
        <v>10</v>
      </c>
      <c r="AN358" s="11">
        <f>IF('respostes SINDIC'!AM358=1,(IF('respostes SINDIC'!$AS358=2021,variables!$E$43,IF('respostes SINDIC'!$AS358=2022,variables!$F$43))),0)</f>
        <v>50</v>
      </c>
      <c r="AO358" s="8">
        <f>IF('respostes SINDIC'!AN358=1,(IF('respostes SINDIC'!$AS358=2021,variables!$E$44,IF('respostes SINDIC'!$AS358=2022,variables!$F$44))),0)</f>
        <v>10</v>
      </c>
      <c r="AP358" s="8">
        <f>IF('respostes SINDIC'!AO358=1,(IF('respostes SINDIC'!$AS358=2021,variables!$E$45,IF('respostes SINDIC'!$AS358=2022,variables!$F$45))),0)</f>
        <v>20</v>
      </c>
      <c r="AQ358" s="20">
        <f>IF('respostes SINDIC'!AP358=1,(IF('respostes SINDIC'!$AS358=2021,variables!$E$46,IF('respostes SINDIC'!$AS358=2022,variables!$F$46))),0)</f>
        <v>10</v>
      </c>
      <c r="AT358">
        <v>2022</v>
      </c>
    </row>
    <row r="359" spans="1:46" x14ac:dyDescent="0.3">
      <c r="A359">
        <v>813500000</v>
      </c>
      <c r="B359" t="str">
        <f>VLOOKUP(A359,'ine i comarca'!$A$1:$H$367,6,0)</f>
        <v>Vallès Oriental</v>
      </c>
      <c r="C359" t="s">
        <v>162</v>
      </c>
      <c r="D359" t="s">
        <v>41</v>
      </c>
      <c r="E359" t="s">
        <v>42</v>
      </c>
      <c r="F359" t="s">
        <v>43</v>
      </c>
      <c r="G359" s="8">
        <f>IF('respostes SINDIC'!F359=1,(IF('respostes SINDIC'!$AS359=2021,variables!$E$10,IF('respostes SINDIC'!$AS359=2022,variables!$F$10))),0)</f>
        <v>7.5</v>
      </c>
      <c r="H359" s="8">
        <f>IF('respostes SINDIC'!G359=1,(IF('respostes SINDIC'!$AS359=2021,variables!$E$11,IF('respostes SINDIC'!$AS359=2022,variables!$F$11))),0)</f>
        <v>7.5</v>
      </c>
      <c r="I359" s="14">
        <f>IF('respostes SINDIC'!H359=1,(IF('respostes SINDIC'!$AS359=2021,variables!$E$12,IF('respostes SINDIC'!$AS359=2022,variables!$F$12))),0)</f>
        <v>25</v>
      </c>
      <c r="J359" s="11">
        <f>IF('respostes SINDIC'!I359=1,(IF('respostes SINDIC'!$AS359=2021,variables!$E$13,IF('respostes SINDIC'!$AS359=2022,variables!$F$13))),0)</f>
        <v>1</v>
      </c>
      <c r="K359" s="11">
        <f>IF('respostes SINDIC'!J359=1,(IF('respostes SINDIC'!$AS359=2021,variables!$E$14,IF('respostes SINDIC'!$AS359=2022,variables!$F$14))),0)</f>
        <v>0</v>
      </c>
      <c r="L359" s="11">
        <f>IF('respostes SINDIC'!K359=1,(IF('respostes SINDIC'!$AS359=2021,variables!$E$15,IF('respostes SINDIC'!$AS359=2022,variables!$F$15))),0)</f>
        <v>0</v>
      </c>
      <c r="M359" s="11">
        <f>IF('respostes SINDIC'!L359=1,(IF('respostes SINDIC'!$AS359=2021,variables!$E$16,IF('respostes SINDIC'!$AS359=2022,variables!$F$16))),0)</f>
        <v>0</v>
      </c>
      <c r="N359" s="11">
        <f>IF('respostes SINDIC'!M359=1,(IF('respostes SINDIC'!$AS359=2021,variables!$E$17,IF('respostes SINDIC'!$AS359=2022,variables!$F$17))),0)</f>
        <v>0</v>
      </c>
      <c r="O359" s="11">
        <f>IF('respostes SINDIC'!N359="Dintre de termini",(IF('respostes SINDIC'!$AS359=2021,variables!$E$18,IF('respostes SINDIC'!$AS359=2022,variables!$F$18))),0)</f>
        <v>0</v>
      </c>
      <c r="P359" s="16">
        <f>IF('respostes SINDIC'!O359="Null",0,(IF('respostes SINDIC'!$AS359=2021,variables!$E$20,IF('respostes SINDIC'!$AS359=2022,variables!$F$20))))</f>
        <v>0</v>
      </c>
      <c r="Q359" s="16">
        <f>IF('respostes SINDIC'!P359=1,(IF('respostes SINDIC'!$AS359=2021,variables!$E$20,IF('respostes SINDIC'!$AS359=2022,variables!$F$20))),0)</f>
        <v>0</v>
      </c>
      <c r="R359" s="16">
        <f>IF('respostes SINDIC'!Q359=1,(IF('respostes SINDIC'!$AS359=2021,variables!$E$21,IF('respostes SINDIC'!$AS359=2022,variables!$F$21))),0)</f>
        <v>0</v>
      </c>
      <c r="S359" s="16">
        <f>IF('respostes SINDIC'!R359=1,(IF('respostes SINDIC'!$AS359=2021,variables!$E$22,IF('respostes SINDIC'!$AS359=2022,variables!$F$22))),0)</f>
        <v>0</v>
      </c>
      <c r="T359" s="11">
        <f>IF('respostes SINDIC'!S359=1,(IF('respostes SINDIC'!$AS359=2021,variables!$E$23,IF('respostes SINDIC'!$AS359=2022,variables!$F$23))),0)</f>
        <v>0</v>
      </c>
      <c r="U359" s="14">
        <f>IF('respostes SINDIC'!T359=1,(IF('respostes SINDIC'!$AS359=2021,variables!$E$24,IF('respostes SINDIC'!$AS359=2022,variables!$F$24))),0)</f>
        <v>0</v>
      </c>
      <c r="V359" s="8">
        <f>IF('respostes SINDIC'!U359=1,(IF('respostes SINDIC'!$AS359=2021,variables!$E$25,IF('respostes SINDIC'!$AS359=2022,variables!$F$25))),0)</f>
        <v>20</v>
      </c>
      <c r="W359" s="8">
        <f>IF('respostes SINDIC'!V359=1,(IF('respostes SINDIC'!$AS359=2021,variables!$E$26,IF('respostes SINDIC'!$AS359=2022,variables!$F$26))),0)</f>
        <v>5</v>
      </c>
      <c r="X359" s="8">
        <f>IF('respostes SINDIC'!W359=1,(IF('respostes SINDIC'!$AS359=2021,variables!$E$27,IF('respostes SINDIC'!$AS359=2022,variables!$F$27))),0)</f>
        <v>10</v>
      </c>
      <c r="Y359" s="11">
        <f>IF('respostes SINDIC'!X359=1,(IF('respostes SINDIC'!$AS359=2021,variables!$E$28,IF('respostes SINDIC'!$AS359=2022,variables!$F$28))),0)</f>
        <v>0</v>
      </c>
      <c r="Z359" s="11">
        <f>IF('respostes SINDIC'!Y359=1,(IF('respostes SINDIC'!$AS359=2021,variables!$E$29,IF('respostes SINDIC'!$AS359=2022,variables!$F$29))),0)</f>
        <v>0</v>
      </c>
      <c r="AA359" s="18">
        <f>IF('respostes SINDIC'!Z359=1,(IF('respostes SINDIC'!$AS359=2021,variables!$E$30,IF('respostes SINDIC'!$AS359=2022,variables!$F$30))),0)</f>
        <v>0</v>
      </c>
      <c r="AB359" s="18">
        <f>IF('respostes SINDIC'!AA359=1,(IF('respostes SINDIC'!$AS359=2021,variables!$E$31,IF('respostes SINDIC'!$AS359=2022,variables!$F$31))),0)</f>
        <v>0</v>
      </c>
      <c r="AC359" s="18">
        <f>IF('respostes SINDIC'!AB359=1,(IF('respostes SINDIC'!$AS359=2021,variables!$E$32,IF('respostes SINDIC'!$AS359=2022,variables!$F$32))),0)</f>
        <v>0</v>
      </c>
      <c r="AD359" s="18">
        <f>IF('respostes SINDIC'!AC359=1,(IF('respostes SINDIC'!$AS359=2021,variables!$E$33,IF('respostes SINDIC'!$AS359=2022,variables!$F$33))),0)</f>
        <v>0</v>
      </c>
      <c r="AE359" s="20">
        <f>IF('respostes SINDIC'!AD359=1,(IF('respostes SINDIC'!$AS359=2021,variables!$E$34,IF('respostes SINDIC'!$AS359=2022,variables!$F$34))),0)</f>
        <v>0</v>
      </c>
      <c r="AF359" s="20">
        <f>IF('respostes SINDIC'!AE359=1,(IF('respostes SINDIC'!$AS359=2021,variables!$E$35,IF('respostes SINDIC'!$AS359=2022,variables!$F$35))),0)</f>
        <v>0</v>
      </c>
      <c r="AG359" s="20">
        <f>IF('respostes SINDIC'!AF359=1,(IF('respostes SINDIC'!$AS359=2021,variables!$E$36,IF('respostes SINDIC'!$AS359=2022,variables!$F$36))),0)</f>
        <v>0</v>
      </c>
      <c r="AH359" s="20">
        <f>IF('respostes SINDIC'!AG359=1,(IF('respostes SINDIC'!$AS359=2021,variables!$E$37,IF('respostes SINDIC'!$AS359=2022,variables!$F$37))),0)</f>
        <v>10</v>
      </c>
      <c r="AI359" s="14">
        <f>IF('respostes SINDIC'!AH359=1,(IF('respostes SINDIC'!$AS359=2021,variables!$E$38,IF('respostes SINDIC'!$AS359=2022,variables!$F$38))),0)</f>
        <v>25</v>
      </c>
      <c r="AJ359" s="20">
        <f>IF('respostes SINDIC'!AI359=1,(IF('respostes SINDIC'!$AS359=2021,variables!$E$39,IF('respostes SINDIC'!$AS359=2022,variables!$F$39))),0)</f>
        <v>20</v>
      </c>
      <c r="AK359" s="14">
        <f>IF('respostes SINDIC'!AJ359=1,(IF('respostes SINDIC'!$AS359=2021,variables!$E$40,IF('respostes SINDIC'!$AS359=2022,variables!$F$40))),0)</f>
        <v>0</v>
      </c>
      <c r="AL359" s="8">
        <f>IF('respostes SINDIC'!AK359=0,(IF('respostes SINDIC'!$AS359=2021,variables!$E$41,IF('respostes SINDIC'!$AS359=2022,variables!$F$41))),0)</f>
        <v>20</v>
      </c>
      <c r="AM359" s="20">
        <f>IF('respostes SINDIC'!AL359=1,(IF('respostes SINDIC'!$AS359=2021,variables!$E$42,IF('respostes SINDIC'!$AS359=2022,variables!$F$42))),0)</f>
        <v>0</v>
      </c>
      <c r="AN359" s="11">
        <f>IF('respostes SINDIC'!AM359=1,(IF('respostes SINDIC'!$AS359=2021,variables!$E$43,IF('respostes SINDIC'!$AS359=2022,variables!$F$43))),0)</f>
        <v>0</v>
      </c>
      <c r="AO359" s="8">
        <f>IF('respostes SINDIC'!AN359=1,(IF('respostes SINDIC'!$AS359=2021,variables!$E$44,IF('respostes SINDIC'!$AS359=2022,variables!$F$44))),0)</f>
        <v>10</v>
      </c>
      <c r="AP359" s="8">
        <f>IF('respostes SINDIC'!AO359=1,(IF('respostes SINDIC'!$AS359=2021,variables!$E$45,IF('respostes SINDIC'!$AS359=2022,variables!$F$45))),0)</f>
        <v>20</v>
      </c>
      <c r="AQ359" s="20">
        <f>IF('respostes SINDIC'!AP359=1,(IF('respostes SINDIC'!$AS359=2021,variables!$E$46,IF('respostes SINDIC'!$AS359=2022,variables!$F$46))),0)</f>
        <v>0</v>
      </c>
      <c r="AT359">
        <v>2022</v>
      </c>
    </row>
    <row r="360" spans="1:46" x14ac:dyDescent="0.3">
      <c r="A360">
        <v>813630008</v>
      </c>
      <c r="B360" t="str">
        <f>VLOOKUP(A360,'ine i comarca'!$A$1:$H$367,6,0)</f>
        <v>Vallès Oriental</v>
      </c>
      <c r="C360" t="s">
        <v>163</v>
      </c>
      <c r="D360" t="s">
        <v>41</v>
      </c>
      <c r="E360" t="s">
        <v>42</v>
      </c>
      <c r="F360" t="s">
        <v>43</v>
      </c>
      <c r="G360" s="8">
        <f>IF('respostes SINDIC'!F360=1,(IF('respostes SINDIC'!$AS360=2021,variables!$E$10,IF('respostes SINDIC'!$AS360=2022,variables!$F$10))),0)</f>
        <v>7.5</v>
      </c>
      <c r="H360" s="8">
        <f>IF('respostes SINDIC'!G360=1,(IF('respostes SINDIC'!$AS360=2021,variables!$E$11,IF('respostes SINDIC'!$AS360=2022,variables!$F$11))),0)</f>
        <v>7.5</v>
      </c>
      <c r="I360" s="14">
        <f>IF('respostes SINDIC'!H360=1,(IF('respostes SINDIC'!$AS360=2021,variables!$E$12,IF('respostes SINDIC'!$AS360=2022,variables!$F$12))),0)</f>
        <v>25</v>
      </c>
      <c r="J360" s="11">
        <f>IF('respostes SINDIC'!I360=1,(IF('respostes SINDIC'!$AS360=2021,variables!$E$13,IF('respostes SINDIC'!$AS360=2022,variables!$F$13))),0)</f>
        <v>1</v>
      </c>
      <c r="K360" s="11">
        <f>IF('respostes SINDIC'!J360=1,(IF('respostes SINDIC'!$AS360=2021,variables!$E$14,IF('respostes SINDIC'!$AS360=2022,variables!$F$14))),0)</f>
        <v>2</v>
      </c>
      <c r="L360" s="11">
        <f>IF('respostes SINDIC'!K360=1,(IF('respostes SINDIC'!$AS360=2021,variables!$E$15,IF('respostes SINDIC'!$AS360=2022,variables!$F$15))),0)</f>
        <v>2</v>
      </c>
      <c r="M360" s="11">
        <f>IF('respostes SINDIC'!L360=1,(IF('respostes SINDIC'!$AS360=2021,variables!$E$16,IF('respostes SINDIC'!$AS360=2022,variables!$F$16))),0)</f>
        <v>2</v>
      </c>
      <c r="N360" s="11">
        <f>IF('respostes SINDIC'!M360=1,(IF('respostes SINDIC'!$AS360=2021,variables!$E$17,IF('respostes SINDIC'!$AS360=2022,variables!$F$17))),0)</f>
        <v>0</v>
      </c>
      <c r="O360" s="11">
        <f>IF('respostes SINDIC'!N360="Dintre de termini",(IF('respostes SINDIC'!$AS360=2021,variables!$E$18,IF('respostes SINDIC'!$AS360=2022,variables!$F$18))),0)</f>
        <v>10</v>
      </c>
      <c r="P360" s="16">
        <f>IF('respostes SINDIC'!O360="Null",0,(IF('respostes SINDIC'!$AS360=2021,variables!$E$20,IF('respostes SINDIC'!$AS360=2022,variables!$F$20))))</f>
        <v>25</v>
      </c>
      <c r="Q360" s="16">
        <f>IF('respostes SINDIC'!P360=1,(IF('respostes SINDIC'!$AS360=2021,variables!$E$20,IF('respostes SINDIC'!$AS360=2022,variables!$F$20))),0)</f>
        <v>25</v>
      </c>
      <c r="R360" s="16">
        <f>IF('respostes SINDIC'!Q360=1,(IF('respostes SINDIC'!$AS360=2021,variables!$E$21,IF('respostes SINDIC'!$AS360=2022,variables!$F$21))),0)</f>
        <v>25</v>
      </c>
      <c r="S360" s="16">
        <f>IF('respostes SINDIC'!R360=1,(IF('respostes SINDIC'!$AS360=2021,variables!$E$22,IF('respostes SINDIC'!$AS360=2022,variables!$F$22))),0)</f>
        <v>25</v>
      </c>
      <c r="T360" s="11">
        <f>IF('respostes SINDIC'!S360=1,(IF('respostes SINDIC'!$AS360=2021,variables!$E$23,IF('respostes SINDIC'!$AS360=2022,variables!$F$23))),0)</f>
        <v>10</v>
      </c>
      <c r="U360" s="14">
        <f>IF('respostes SINDIC'!T360=1,(IF('respostes SINDIC'!$AS360=2021,variables!$E$24,IF('respostes SINDIC'!$AS360=2022,variables!$F$24))),0)</f>
        <v>25</v>
      </c>
      <c r="V360" s="8">
        <f>IF('respostes SINDIC'!U360=1,(IF('respostes SINDIC'!$AS360=2021,variables!$E$25,IF('respostes SINDIC'!$AS360=2022,variables!$F$25))),0)</f>
        <v>20</v>
      </c>
      <c r="W360" s="8">
        <f>IF('respostes SINDIC'!V360=1,(IF('respostes SINDIC'!$AS360=2021,variables!$E$26,IF('respostes SINDIC'!$AS360=2022,variables!$F$26))),0)</f>
        <v>5</v>
      </c>
      <c r="X360" s="8">
        <f>IF('respostes SINDIC'!W360=1,(IF('respostes SINDIC'!$AS360=2021,variables!$E$27,IF('respostes SINDIC'!$AS360=2022,variables!$F$27))),0)</f>
        <v>10</v>
      </c>
      <c r="Y360" s="11">
        <f>IF('respostes SINDIC'!X360=1,(IF('respostes SINDIC'!$AS360=2021,variables!$E$28,IF('respostes SINDIC'!$AS360=2022,variables!$F$28))),0)</f>
        <v>0</v>
      </c>
      <c r="Z360" s="11">
        <f>IF('respostes SINDIC'!Y360=1,(IF('respostes SINDIC'!$AS360=2021,variables!$E$29,IF('respostes SINDIC'!$AS360=2022,variables!$F$29))),0)</f>
        <v>20</v>
      </c>
      <c r="AA360" s="18">
        <f>IF('respostes SINDIC'!Z360=1,(IF('respostes SINDIC'!$AS360=2021,variables!$E$30,IF('respostes SINDIC'!$AS360=2022,variables!$F$30))),0)</f>
        <v>0</v>
      </c>
      <c r="AB360" s="18">
        <f>IF('respostes SINDIC'!AA360=1,(IF('respostes SINDIC'!$AS360=2021,variables!$E$31,IF('respostes SINDIC'!$AS360=2022,variables!$F$31))),0)</f>
        <v>25</v>
      </c>
      <c r="AC360" s="18">
        <f>IF('respostes SINDIC'!AB360=1,(IF('respostes SINDIC'!$AS360=2021,variables!$E$32,IF('respostes SINDIC'!$AS360=2022,variables!$F$32))),0)</f>
        <v>25</v>
      </c>
      <c r="AD360" s="18">
        <f>IF('respostes SINDIC'!AC360=1,(IF('respostes SINDIC'!$AS360=2021,variables!$E$33,IF('respostes SINDIC'!$AS360=2022,variables!$F$33))),0)</f>
        <v>0</v>
      </c>
      <c r="AE360" s="20">
        <f>IF('respostes SINDIC'!AD360=1,(IF('respostes SINDIC'!$AS360=2021,variables!$E$34,IF('respostes SINDIC'!$AS360=2022,variables!$F$34))),0)</f>
        <v>0</v>
      </c>
      <c r="AF360" s="20">
        <f>IF('respostes SINDIC'!AE360=1,(IF('respostes SINDIC'!$AS360=2021,variables!$E$35,IF('respostes SINDIC'!$AS360=2022,variables!$F$35))),0)</f>
        <v>0</v>
      </c>
      <c r="AG360" s="20">
        <f>IF('respostes SINDIC'!AF360=1,(IF('respostes SINDIC'!$AS360=2021,variables!$E$36,IF('respostes SINDIC'!$AS360=2022,variables!$F$36))),0)</f>
        <v>0</v>
      </c>
      <c r="AH360" s="20">
        <f>IF('respostes SINDIC'!AG360=1,(IF('respostes SINDIC'!$AS360=2021,variables!$E$37,IF('respostes SINDIC'!$AS360=2022,variables!$F$37))),0)</f>
        <v>0</v>
      </c>
      <c r="AI360" s="14">
        <f>IF('respostes SINDIC'!AH360=1,(IF('respostes SINDIC'!$AS360=2021,variables!$E$38,IF('respostes SINDIC'!$AS360=2022,variables!$F$38))),0)</f>
        <v>25</v>
      </c>
      <c r="AJ360" s="20">
        <f>IF('respostes SINDIC'!AI360=1,(IF('respostes SINDIC'!$AS360=2021,variables!$E$39,IF('respostes SINDIC'!$AS360=2022,variables!$F$39))),0)</f>
        <v>20</v>
      </c>
      <c r="AK360" s="14">
        <f>IF('respostes SINDIC'!AJ360=1,(IF('respostes SINDIC'!$AS360=2021,variables!$E$40,IF('respostes SINDIC'!$AS360=2022,variables!$F$40))),0)</f>
        <v>25</v>
      </c>
      <c r="AL360" s="8">
        <f>IF('respostes SINDIC'!AK360=0,(IF('respostes SINDIC'!$AS360=2021,variables!$E$41,IF('respostes SINDIC'!$AS360=2022,variables!$F$41))),0)</f>
        <v>20</v>
      </c>
      <c r="AM360" s="20">
        <f>IF('respostes SINDIC'!AL360=1,(IF('respostes SINDIC'!$AS360=2021,variables!$E$42,IF('respostes SINDIC'!$AS360=2022,variables!$F$42))),0)</f>
        <v>10</v>
      </c>
      <c r="AN360" s="11">
        <f>IF('respostes SINDIC'!AM360=1,(IF('respostes SINDIC'!$AS360=2021,variables!$E$43,IF('respostes SINDIC'!$AS360=2022,variables!$F$43))),0)</f>
        <v>50</v>
      </c>
      <c r="AO360" s="8">
        <f>IF('respostes SINDIC'!AN360=1,(IF('respostes SINDIC'!$AS360=2021,variables!$E$44,IF('respostes SINDIC'!$AS360=2022,variables!$F$44))),0)</f>
        <v>10</v>
      </c>
      <c r="AP360" s="8">
        <f>IF('respostes SINDIC'!AO360=1,(IF('respostes SINDIC'!$AS360=2021,variables!$E$45,IF('respostes SINDIC'!$AS360=2022,variables!$F$45))),0)</f>
        <v>20</v>
      </c>
      <c r="AQ360" s="20">
        <f>IF('respostes SINDIC'!AP360=1,(IF('respostes SINDIC'!$AS360=2021,variables!$E$46,IF('respostes SINDIC'!$AS360=2022,variables!$F$46))),0)</f>
        <v>0</v>
      </c>
      <c r="AT360">
        <v>2022</v>
      </c>
    </row>
    <row r="361" spans="1:46" x14ac:dyDescent="0.3">
      <c r="A361">
        <v>812900000</v>
      </c>
      <c r="B361" t="str">
        <f>VLOOKUP(A361,'ine i comarca'!$A$1:$H$367,6,0)</f>
        <v>Osona</v>
      </c>
      <c r="C361" t="s">
        <v>164</v>
      </c>
      <c r="D361" t="s">
        <v>41</v>
      </c>
      <c r="E361" t="s">
        <v>42</v>
      </c>
      <c r="F361" t="s">
        <v>48</v>
      </c>
      <c r="G361" s="8">
        <f>IF('respostes SINDIC'!F361=1,(IF('respostes SINDIC'!$AS361=2021,variables!$E$10,IF('respostes SINDIC'!$AS361=2022,variables!$F$10))),0)</f>
        <v>7.5</v>
      </c>
      <c r="H361" s="8">
        <f>IF('respostes SINDIC'!G361=1,(IF('respostes SINDIC'!$AS361=2021,variables!$E$11,IF('respostes SINDIC'!$AS361=2022,variables!$F$11))),0)</f>
        <v>7.5</v>
      </c>
      <c r="I361" s="14">
        <f>IF('respostes SINDIC'!H361=1,(IF('respostes SINDIC'!$AS361=2021,variables!$E$12,IF('respostes SINDIC'!$AS361=2022,variables!$F$12))),0)</f>
        <v>25</v>
      </c>
      <c r="J361" s="11">
        <f>IF('respostes SINDIC'!I361=1,(IF('respostes SINDIC'!$AS361=2021,variables!$E$13,IF('respostes SINDIC'!$AS361=2022,variables!$F$13))),0)</f>
        <v>1</v>
      </c>
      <c r="K361" s="11">
        <f>IF('respostes SINDIC'!J361=1,(IF('respostes SINDIC'!$AS361=2021,variables!$E$14,IF('respostes SINDIC'!$AS361=2022,variables!$F$14))),0)</f>
        <v>0</v>
      </c>
      <c r="L361" s="11">
        <f>IF('respostes SINDIC'!K361=1,(IF('respostes SINDIC'!$AS361=2021,variables!$E$15,IF('respostes SINDIC'!$AS361=2022,variables!$F$15))),0)</f>
        <v>0</v>
      </c>
      <c r="M361" s="11">
        <f>IF('respostes SINDIC'!L361=1,(IF('respostes SINDIC'!$AS361=2021,variables!$E$16,IF('respostes SINDIC'!$AS361=2022,variables!$F$16))),0)</f>
        <v>0</v>
      </c>
      <c r="N361" s="11">
        <f>IF('respostes SINDIC'!M361=1,(IF('respostes SINDIC'!$AS361=2021,variables!$E$17,IF('respostes SINDIC'!$AS361=2022,variables!$F$17))),0)</f>
        <v>0</v>
      </c>
      <c r="O361" s="11">
        <f>IF('respostes SINDIC'!N361="Dintre de termini",(IF('respostes SINDIC'!$AS361=2021,variables!$E$18,IF('respostes SINDIC'!$AS361=2022,variables!$F$18))),0)</f>
        <v>0</v>
      </c>
      <c r="P361" s="16">
        <f>IF('respostes SINDIC'!O361="Null",0,(IF('respostes SINDIC'!$AS361=2021,variables!$E$20,IF('respostes SINDIC'!$AS361=2022,variables!$F$20))))</f>
        <v>0</v>
      </c>
      <c r="Q361" s="16">
        <f>IF('respostes SINDIC'!P361=1,(IF('respostes SINDIC'!$AS361=2021,variables!$E$20,IF('respostes SINDIC'!$AS361=2022,variables!$F$20))),0)</f>
        <v>0</v>
      </c>
      <c r="R361" s="16">
        <f>IF('respostes SINDIC'!Q361=1,(IF('respostes SINDIC'!$AS361=2021,variables!$E$21,IF('respostes SINDIC'!$AS361=2022,variables!$F$21))),0)</f>
        <v>0</v>
      </c>
      <c r="S361" s="16">
        <f>IF('respostes SINDIC'!R361=1,(IF('respostes SINDIC'!$AS361=2021,variables!$E$22,IF('respostes SINDIC'!$AS361=2022,variables!$F$22))),0)</f>
        <v>0</v>
      </c>
      <c r="T361" s="11">
        <f>IF('respostes SINDIC'!S361=1,(IF('respostes SINDIC'!$AS361=2021,variables!$E$23,IF('respostes SINDIC'!$AS361=2022,variables!$F$23))),0)</f>
        <v>0</v>
      </c>
      <c r="U361" s="14">
        <f>IF('respostes SINDIC'!T361=1,(IF('respostes SINDIC'!$AS361=2021,variables!$E$24,IF('respostes SINDIC'!$AS361=2022,variables!$F$24))),0)</f>
        <v>0</v>
      </c>
      <c r="V361" s="8">
        <f>IF('respostes SINDIC'!U361=1,(IF('respostes SINDIC'!$AS361=2021,variables!$E$25,IF('respostes SINDIC'!$AS361=2022,variables!$F$25))),0)</f>
        <v>20</v>
      </c>
      <c r="W361" s="8">
        <f>IF('respostes SINDIC'!V361=1,(IF('respostes SINDIC'!$AS361=2021,variables!$E$26,IF('respostes SINDIC'!$AS361=2022,variables!$F$26))),0)</f>
        <v>5</v>
      </c>
      <c r="X361" s="8">
        <f>IF('respostes SINDIC'!W361=1,(IF('respostes SINDIC'!$AS361=2021,variables!$E$27,IF('respostes SINDIC'!$AS361=2022,variables!$F$27))),0)</f>
        <v>10</v>
      </c>
      <c r="Y361" s="11">
        <f>IF('respostes SINDIC'!X361=1,(IF('respostes SINDIC'!$AS361=2021,variables!$E$28,IF('respostes SINDIC'!$AS361=2022,variables!$F$28))),0)</f>
        <v>0</v>
      </c>
      <c r="Z361" s="11">
        <f>IF('respostes SINDIC'!Y361=1,(IF('respostes SINDIC'!$AS361=2021,variables!$E$29,IF('respostes SINDIC'!$AS361=2022,variables!$F$29))),0)</f>
        <v>0</v>
      </c>
      <c r="AA361" s="18">
        <f>IF('respostes SINDIC'!Z361=1,(IF('respostes SINDIC'!$AS361=2021,variables!$E$30,IF('respostes SINDIC'!$AS361=2022,variables!$F$30))),0)</f>
        <v>0</v>
      </c>
      <c r="AB361" s="18">
        <f>IF('respostes SINDIC'!AA361=1,(IF('respostes SINDIC'!$AS361=2021,variables!$E$31,IF('respostes SINDIC'!$AS361=2022,variables!$F$31))),0)</f>
        <v>0</v>
      </c>
      <c r="AC361" s="18">
        <f>IF('respostes SINDIC'!AB361=1,(IF('respostes SINDIC'!$AS361=2021,variables!$E$32,IF('respostes SINDIC'!$AS361=2022,variables!$F$32))),0)</f>
        <v>0</v>
      </c>
      <c r="AD361" s="18">
        <f>IF('respostes SINDIC'!AC361=1,(IF('respostes SINDIC'!$AS361=2021,variables!$E$33,IF('respostes SINDIC'!$AS361=2022,variables!$F$33))),0)</f>
        <v>0</v>
      </c>
      <c r="AE361" s="20">
        <f>IF('respostes SINDIC'!AD361=1,(IF('respostes SINDIC'!$AS361=2021,variables!$E$34,IF('respostes SINDIC'!$AS361=2022,variables!$F$34))),0)</f>
        <v>0</v>
      </c>
      <c r="AF361" s="20">
        <f>IF('respostes SINDIC'!AE361=1,(IF('respostes SINDIC'!$AS361=2021,variables!$E$35,IF('respostes SINDIC'!$AS361=2022,variables!$F$35))),0)</f>
        <v>0</v>
      </c>
      <c r="AG361" s="20">
        <f>IF('respostes SINDIC'!AF361=1,(IF('respostes SINDIC'!$AS361=2021,variables!$E$36,IF('respostes SINDIC'!$AS361=2022,variables!$F$36))),0)</f>
        <v>0</v>
      </c>
      <c r="AH361" s="20">
        <f>IF('respostes SINDIC'!AG361=1,(IF('respostes SINDIC'!$AS361=2021,variables!$E$37,IF('respostes SINDIC'!$AS361=2022,variables!$F$37))),0)</f>
        <v>0</v>
      </c>
      <c r="AI361" s="14">
        <f>IF('respostes SINDIC'!AH361=1,(IF('respostes SINDIC'!$AS361=2021,variables!$E$38,IF('respostes SINDIC'!$AS361=2022,variables!$F$38))),0)</f>
        <v>25</v>
      </c>
      <c r="AJ361" s="20">
        <f>IF('respostes SINDIC'!AI361=1,(IF('respostes SINDIC'!$AS361=2021,variables!$E$39,IF('respostes SINDIC'!$AS361=2022,variables!$F$39))),0)</f>
        <v>20</v>
      </c>
      <c r="AK361" s="14">
        <f>IF('respostes SINDIC'!AJ361=1,(IF('respostes SINDIC'!$AS361=2021,variables!$E$40,IF('respostes SINDIC'!$AS361=2022,variables!$F$40))),0)</f>
        <v>0</v>
      </c>
      <c r="AL361" s="8">
        <f>IF('respostes SINDIC'!AK361=0,(IF('respostes SINDIC'!$AS361=2021,variables!$E$41,IF('respostes SINDIC'!$AS361=2022,variables!$F$41))),0)</f>
        <v>20</v>
      </c>
      <c r="AM361" s="20">
        <f>IF('respostes SINDIC'!AL361=1,(IF('respostes SINDIC'!$AS361=2021,variables!$E$42,IF('respostes SINDIC'!$AS361=2022,variables!$F$42))),0)</f>
        <v>0</v>
      </c>
      <c r="AN361" s="11">
        <f>IF('respostes SINDIC'!AM361=1,(IF('respostes SINDIC'!$AS361=2021,variables!$E$43,IF('respostes SINDIC'!$AS361=2022,variables!$F$43))),0)</f>
        <v>0</v>
      </c>
      <c r="AO361" s="8">
        <f>IF('respostes SINDIC'!AN361=1,(IF('respostes SINDIC'!$AS361=2021,variables!$E$44,IF('respostes SINDIC'!$AS361=2022,variables!$F$44))),0)</f>
        <v>0</v>
      </c>
      <c r="AP361" s="8">
        <f>IF('respostes SINDIC'!AO361=1,(IF('respostes SINDIC'!$AS361=2021,variables!$E$45,IF('respostes SINDIC'!$AS361=2022,variables!$F$45))),0)</f>
        <v>0</v>
      </c>
      <c r="AQ361" s="20">
        <f>IF('respostes SINDIC'!AP361=1,(IF('respostes SINDIC'!$AS361=2021,variables!$E$46,IF('respostes SINDIC'!$AS361=2022,variables!$F$46))),0)</f>
        <v>0</v>
      </c>
      <c r="AT361">
        <v>2022</v>
      </c>
    </row>
    <row r="362" spans="1:46" x14ac:dyDescent="0.3">
      <c r="A362">
        <v>814020002</v>
      </c>
      <c r="B362" t="str">
        <f>VLOOKUP(A362,'ine i comarca'!$A$1:$H$367,6,0)</f>
        <v>Bages</v>
      </c>
      <c r="C362" t="s">
        <v>165</v>
      </c>
      <c r="D362" t="s">
        <v>41</v>
      </c>
      <c r="E362" t="s">
        <v>42</v>
      </c>
      <c r="F362" t="s">
        <v>43</v>
      </c>
      <c r="G362" s="8">
        <f>IF('respostes SINDIC'!F362=1,(IF('respostes SINDIC'!$AS362=2021,variables!$E$10,IF('respostes SINDIC'!$AS362=2022,variables!$F$10))),0)</f>
        <v>7.5</v>
      </c>
      <c r="H362" s="8">
        <f>IF('respostes SINDIC'!G362=1,(IF('respostes SINDIC'!$AS362=2021,variables!$E$11,IF('respostes SINDIC'!$AS362=2022,variables!$F$11))),0)</f>
        <v>7.5</v>
      </c>
      <c r="I362" s="14">
        <f>IF('respostes SINDIC'!H362=1,(IF('respostes SINDIC'!$AS362=2021,variables!$E$12,IF('respostes SINDIC'!$AS362=2022,variables!$F$12))),0)</f>
        <v>25</v>
      </c>
      <c r="J362" s="11">
        <f>IF('respostes SINDIC'!I362=1,(IF('respostes SINDIC'!$AS362=2021,variables!$E$13,IF('respostes SINDIC'!$AS362=2022,variables!$F$13))),0)</f>
        <v>1</v>
      </c>
      <c r="K362" s="11">
        <f>IF('respostes SINDIC'!J362=1,(IF('respostes SINDIC'!$AS362=2021,variables!$E$14,IF('respostes SINDIC'!$AS362=2022,variables!$F$14))),0)</f>
        <v>0</v>
      </c>
      <c r="L362" s="11">
        <f>IF('respostes SINDIC'!K362=1,(IF('respostes SINDIC'!$AS362=2021,variables!$E$15,IF('respostes SINDIC'!$AS362=2022,variables!$F$15))),0)</f>
        <v>0</v>
      </c>
      <c r="M362" s="11">
        <f>IF('respostes SINDIC'!L362=1,(IF('respostes SINDIC'!$AS362=2021,variables!$E$16,IF('respostes SINDIC'!$AS362=2022,variables!$F$16))),0)</f>
        <v>0</v>
      </c>
      <c r="N362" s="11">
        <f>IF('respostes SINDIC'!M362=1,(IF('respostes SINDIC'!$AS362=2021,variables!$E$17,IF('respostes SINDIC'!$AS362=2022,variables!$F$17))),0)</f>
        <v>0</v>
      </c>
      <c r="O362" s="11">
        <f>IF('respostes SINDIC'!N362="Dintre de termini",(IF('respostes SINDIC'!$AS362=2021,variables!$E$18,IF('respostes SINDIC'!$AS362=2022,variables!$F$18))),0)</f>
        <v>0</v>
      </c>
      <c r="P362" s="16">
        <f>IF('respostes SINDIC'!O362="Null",0,(IF('respostes SINDIC'!$AS362=2021,variables!$E$20,IF('respostes SINDIC'!$AS362=2022,variables!$F$20))))</f>
        <v>25</v>
      </c>
      <c r="Q362" s="16">
        <f>IF('respostes SINDIC'!P362=1,(IF('respostes SINDIC'!$AS362=2021,variables!$E$20,IF('respostes SINDIC'!$AS362=2022,variables!$F$20))),0)</f>
        <v>0</v>
      </c>
      <c r="R362" s="16">
        <f>IF('respostes SINDIC'!Q362=1,(IF('respostes SINDIC'!$AS362=2021,variables!$E$21,IF('respostes SINDIC'!$AS362=2022,variables!$F$21))),0)</f>
        <v>0</v>
      </c>
      <c r="S362" s="16">
        <f>IF('respostes SINDIC'!R362=1,(IF('respostes SINDIC'!$AS362=2021,variables!$E$22,IF('respostes SINDIC'!$AS362=2022,variables!$F$22))),0)</f>
        <v>0</v>
      </c>
      <c r="T362" s="11">
        <f>IF('respostes SINDIC'!S362=1,(IF('respostes SINDIC'!$AS362=2021,variables!$E$23,IF('respostes SINDIC'!$AS362=2022,variables!$F$23))),0)</f>
        <v>10</v>
      </c>
      <c r="U362" s="14">
        <f>IF('respostes SINDIC'!T362=1,(IF('respostes SINDIC'!$AS362=2021,variables!$E$24,IF('respostes SINDIC'!$AS362=2022,variables!$F$24))),0)</f>
        <v>25</v>
      </c>
      <c r="V362" s="8">
        <f>IF('respostes SINDIC'!U362=1,(IF('respostes SINDIC'!$AS362=2021,variables!$E$25,IF('respostes SINDIC'!$AS362=2022,variables!$F$25))),0)</f>
        <v>20</v>
      </c>
      <c r="W362" s="8">
        <f>IF('respostes SINDIC'!V362=1,(IF('respostes SINDIC'!$AS362=2021,variables!$E$26,IF('respostes SINDIC'!$AS362=2022,variables!$F$26))),0)</f>
        <v>5</v>
      </c>
      <c r="X362" s="8">
        <f>IF('respostes SINDIC'!W362=1,(IF('respostes SINDIC'!$AS362=2021,variables!$E$27,IF('respostes SINDIC'!$AS362=2022,variables!$F$27))),0)</f>
        <v>10</v>
      </c>
      <c r="Y362" s="11">
        <f>IF('respostes SINDIC'!X362=1,(IF('respostes SINDIC'!$AS362=2021,variables!$E$28,IF('respostes SINDIC'!$AS362=2022,variables!$F$28))),0)</f>
        <v>0</v>
      </c>
      <c r="Z362" s="11">
        <f>IF('respostes SINDIC'!Y362=1,(IF('respostes SINDIC'!$AS362=2021,variables!$E$29,IF('respostes SINDIC'!$AS362=2022,variables!$F$29))),0)</f>
        <v>20</v>
      </c>
      <c r="AA362" s="18">
        <f>IF('respostes SINDIC'!Z362=1,(IF('respostes SINDIC'!$AS362=2021,variables!$E$30,IF('respostes SINDIC'!$AS362=2022,variables!$F$30))),0)</f>
        <v>0</v>
      </c>
      <c r="AB362" s="18">
        <f>IF('respostes SINDIC'!AA362=1,(IF('respostes SINDIC'!$AS362=2021,variables!$E$31,IF('respostes SINDIC'!$AS362=2022,variables!$F$31))),0)</f>
        <v>25</v>
      </c>
      <c r="AC362" s="18">
        <f>IF('respostes SINDIC'!AB362=1,(IF('respostes SINDIC'!$AS362=2021,variables!$E$32,IF('respostes SINDIC'!$AS362=2022,variables!$F$32))),0)</f>
        <v>25</v>
      </c>
      <c r="AD362" s="18">
        <f>IF('respostes SINDIC'!AC362=1,(IF('respostes SINDIC'!$AS362=2021,variables!$E$33,IF('respostes SINDIC'!$AS362=2022,variables!$F$33))),0)</f>
        <v>0</v>
      </c>
      <c r="AE362" s="20">
        <f>IF('respostes SINDIC'!AD362=1,(IF('respostes SINDIC'!$AS362=2021,variables!$E$34,IF('respostes SINDIC'!$AS362=2022,variables!$F$34))),0)</f>
        <v>0</v>
      </c>
      <c r="AF362" s="20">
        <f>IF('respostes SINDIC'!AE362=1,(IF('respostes SINDIC'!$AS362=2021,variables!$E$35,IF('respostes SINDIC'!$AS362=2022,variables!$F$35))),0)</f>
        <v>0</v>
      </c>
      <c r="AG362" s="20">
        <f>IF('respostes SINDIC'!AF362=1,(IF('respostes SINDIC'!$AS362=2021,variables!$E$36,IF('respostes SINDIC'!$AS362=2022,variables!$F$36))),0)</f>
        <v>0</v>
      </c>
      <c r="AH362" s="20">
        <f>IF('respostes SINDIC'!AG362=1,(IF('respostes SINDIC'!$AS362=2021,variables!$E$37,IF('respostes SINDIC'!$AS362=2022,variables!$F$37))),0)</f>
        <v>0</v>
      </c>
      <c r="AI362" s="14">
        <f>IF('respostes SINDIC'!AH362=1,(IF('respostes SINDIC'!$AS362=2021,variables!$E$38,IF('respostes SINDIC'!$AS362=2022,variables!$F$38))),0)</f>
        <v>25</v>
      </c>
      <c r="AJ362" s="20">
        <f>IF('respostes SINDIC'!AI362=1,(IF('respostes SINDIC'!$AS362=2021,variables!$E$39,IF('respostes SINDIC'!$AS362=2022,variables!$F$39))),0)</f>
        <v>20</v>
      </c>
      <c r="AK362" s="14">
        <f>IF('respostes SINDIC'!AJ362=1,(IF('respostes SINDIC'!$AS362=2021,variables!$E$40,IF('respostes SINDIC'!$AS362=2022,variables!$F$40))),0)</f>
        <v>25</v>
      </c>
      <c r="AL362" s="8">
        <f>IF('respostes SINDIC'!AK362=0,(IF('respostes SINDIC'!$AS362=2021,variables!$E$41,IF('respostes SINDIC'!$AS362=2022,variables!$F$41))),0)</f>
        <v>20</v>
      </c>
      <c r="AM362" s="20">
        <f>IF('respostes SINDIC'!AL362=1,(IF('respostes SINDIC'!$AS362=2021,variables!$E$42,IF('respostes SINDIC'!$AS362=2022,variables!$F$42))),0)</f>
        <v>10</v>
      </c>
      <c r="AN362" s="11">
        <f>IF('respostes SINDIC'!AM362=1,(IF('respostes SINDIC'!$AS362=2021,variables!$E$43,IF('respostes SINDIC'!$AS362=2022,variables!$F$43))),0)</f>
        <v>50</v>
      </c>
      <c r="AO362" s="8">
        <f>IF('respostes SINDIC'!AN362=1,(IF('respostes SINDIC'!$AS362=2021,variables!$E$44,IF('respostes SINDIC'!$AS362=2022,variables!$F$44))),0)</f>
        <v>10</v>
      </c>
      <c r="AP362" s="8">
        <f>IF('respostes SINDIC'!AO362=1,(IF('respostes SINDIC'!$AS362=2021,variables!$E$45,IF('respostes SINDIC'!$AS362=2022,variables!$F$45))),0)</f>
        <v>20</v>
      </c>
      <c r="AQ362" s="20">
        <f>IF('respostes SINDIC'!AP362=1,(IF('respostes SINDIC'!$AS362=2021,variables!$E$46,IF('respostes SINDIC'!$AS362=2022,variables!$F$46))),0)</f>
        <v>0</v>
      </c>
      <c r="AT362">
        <v>2022</v>
      </c>
    </row>
    <row r="363" spans="1:46" x14ac:dyDescent="0.3">
      <c r="A363">
        <v>814190004</v>
      </c>
      <c r="B363" t="str">
        <f>VLOOKUP(A363,'ine i comarca'!$A$1:$H$367,6,0)</f>
        <v>Bages</v>
      </c>
      <c r="C363" t="s">
        <v>166</v>
      </c>
      <c r="D363" t="s">
        <v>41</v>
      </c>
      <c r="E363" t="s">
        <v>42</v>
      </c>
      <c r="F363" t="s">
        <v>43</v>
      </c>
      <c r="G363" s="8">
        <f>IF('respostes SINDIC'!F363=1,(IF('respostes SINDIC'!$AS363=2021,variables!$E$10,IF('respostes SINDIC'!$AS363=2022,variables!$F$10))),0)</f>
        <v>7.5</v>
      </c>
      <c r="H363" s="8">
        <f>IF('respostes SINDIC'!G363=1,(IF('respostes SINDIC'!$AS363=2021,variables!$E$11,IF('respostes SINDIC'!$AS363=2022,variables!$F$11))),0)</f>
        <v>7.5</v>
      </c>
      <c r="I363" s="14">
        <f>IF('respostes SINDIC'!H363=1,(IF('respostes SINDIC'!$AS363=2021,variables!$E$12,IF('respostes SINDIC'!$AS363=2022,variables!$F$12))),0)</f>
        <v>25</v>
      </c>
      <c r="J363" s="11">
        <f>IF('respostes SINDIC'!I363=1,(IF('respostes SINDIC'!$AS363=2021,variables!$E$13,IF('respostes SINDIC'!$AS363=2022,variables!$F$13))),0)</f>
        <v>1</v>
      </c>
      <c r="K363" s="11">
        <f>IF('respostes SINDIC'!J363=1,(IF('respostes SINDIC'!$AS363=2021,variables!$E$14,IF('respostes SINDIC'!$AS363=2022,variables!$F$14))),0)</f>
        <v>0</v>
      </c>
      <c r="L363" s="11">
        <f>IF('respostes SINDIC'!K363=1,(IF('respostes SINDIC'!$AS363=2021,variables!$E$15,IF('respostes SINDIC'!$AS363=2022,variables!$F$15))),0)</f>
        <v>0</v>
      </c>
      <c r="M363" s="11">
        <f>IF('respostes SINDIC'!L363=1,(IF('respostes SINDIC'!$AS363=2021,variables!$E$16,IF('respostes SINDIC'!$AS363=2022,variables!$F$16))),0)</f>
        <v>0</v>
      </c>
      <c r="N363" s="11">
        <f>IF('respostes SINDIC'!M363=1,(IF('respostes SINDIC'!$AS363=2021,variables!$E$17,IF('respostes SINDIC'!$AS363=2022,variables!$F$17))),0)</f>
        <v>0</v>
      </c>
      <c r="O363" s="11">
        <f>IF('respostes SINDIC'!N363="Dintre de termini",(IF('respostes SINDIC'!$AS363=2021,variables!$E$18,IF('respostes SINDIC'!$AS363=2022,variables!$F$18))),0)</f>
        <v>10</v>
      </c>
      <c r="P363" s="16">
        <f>IF('respostes SINDIC'!O363="Null",0,(IF('respostes SINDIC'!$AS363=2021,variables!$E$20,IF('respostes SINDIC'!$AS363=2022,variables!$F$20))))</f>
        <v>25</v>
      </c>
      <c r="Q363" s="16">
        <f>IF('respostes SINDIC'!P363=1,(IF('respostes SINDIC'!$AS363=2021,variables!$E$20,IF('respostes SINDIC'!$AS363=2022,variables!$F$20))),0)</f>
        <v>25</v>
      </c>
      <c r="R363" s="16">
        <f>IF('respostes SINDIC'!Q363=1,(IF('respostes SINDIC'!$AS363=2021,variables!$E$21,IF('respostes SINDIC'!$AS363=2022,variables!$F$21))),0)</f>
        <v>25</v>
      </c>
      <c r="S363" s="16">
        <f>IF('respostes SINDIC'!R363=1,(IF('respostes SINDIC'!$AS363=2021,variables!$E$22,IF('respostes SINDIC'!$AS363=2022,variables!$F$22))),0)</f>
        <v>25</v>
      </c>
      <c r="T363" s="11">
        <f>IF('respostes SINDIC'!S363=1,(IF('respostes SINDIC'!$AS363=2021,variables!$E$23,IF('respostes SINDIC'!$AS363=2022,variables!$F$23))),0)</f>
        <v>10</v>
      </c>
      <c r="U363" s="14">
        <f>IF('respostes SINDIC'!T363=1,(IF('respostes SINDIC'!$AS363=2021,variables!$E$24,IF('respostes SINDIC'!$AS363=2022,variables!$F$24))),0)</f>
        <v>25</v>
      </c>
      <c r="V363" s="8">
        <f>IF('respostes SINDIC'!U363=1,(IF('respostes SINDIC'!$AS363=2021,variables!$E$25,IF('respostes SINDIC'!$AS363=2022,variables!$F$25))),0)</f>
        <v>20</v>
      </c>
      <c r="W363" s="8">
        <f>IF('respostes SINDIC'!V363=1,(IF('respostes SINDIC'!$AS363=2021,variables!$E$26,IF('respostes SINDIC'!$AS363=2022,variables!$F$26))),0)</f>
        <v>5</v>
      </c>
      <c r="X363" s="8">
        <f>IF('respostes SINDIC'!W363=1,(IF('respostes SINDIC'!$AS363=2021,variables!$E$27,IF('respostes SINDIC'!$AS363=2022,variables!$F$27))),0)</f>
        <v>10</v>
      </c>
      <c r="Y363" s="11">
        <f>IF('respostes SINDIC'!X363=1,(IF('respostes SINDIC'!$AS363=2021,variables!$E$28,IF('respostes SINDIC'!$AS363=2022,variables!$F$28))),0)</f>
        <v>0</v>
      </c>
      <c r="Z363" s="11">
        <f>IF('respostes SINDIC'!Y363=1,(IF('respostes SINDIC'!$AS363=2021,variables!$E$29,IF('respostes SINDIC'!$AS363=2022,variables!$F$29))),0)</f>
        <v>20</v>
      </c>
      <c r="AA363" s="18">
        <f>IF('respostes SINDIC'!Z363=1,(IF('respostes SINDIC'!$AS363=2021,variables!$E$30,IF('respostes SINDIC'!$AS363=2022,variables!$F$30))),0)</f>
        <v>0</v>
      </c>
      <c r="AB363" s="18">
        <f>IF('respostes SINDIC'!AA363=1,(IF('respostes SINDIC'!$AS363=2021,variables!$E$31,IF('respostes SINDIC'!$AS363=2022,variables!$F$31))),0)</f>
        <v>0</v>
      </c>
      <c r="AC363" s="18">
        <f>IF('respostes SINDIC'!AB363=1,(IF('respostes SINDIC'!$AS363=2021,variables!$E$32,IF('respostes SINDIC'!$AS363=2022,variables!$F$32))),0)</f>
        <v>25</v>
      </c>
      <c r="AD363" s="18">
        <f>IF('respostes SINDIC'!AC363=1,(IF('respostes SINDIC'!$AS363=2021,variables!$E$33,IF('respostes SINDIC'!$AS363=2022,variables!$F$33))),0)</f>
        <v>0</v>
      </c>
      <c r="AE363" s="20">
        <f>IF('respostes SINDIC'!AD363=1,(IF('respostes SINDIC'!$AS363=2021,variables!$E$34,IF('respostes SINDIC'!$AS363=2022,variables!$F$34))),0)</f>
        <v>0</v>
      </c>
      <c r="AF363" s="20">
        <f>IF('respostes SINDIC'!AE363=1,(IF('respostes SINDIC'!$AS363=2021,variables!$E$35,IF('respostes SINDIC'!$AS363=2022,variables!$F$35))),0)</f>
        <v>0</v>
      </c>
      <c r="AG363" s="20">
        <f>IF('respostes SINDIC'!AF363=1,(IF('respostes SINDIC'!$AS363=2021,variables!$E$36,IF('respostes SINDIC'!$AS363=2022,variables!$F$36))),0)</f>
        <v>0</v>
      </c>
      <c r="AH363" s="20">
        <f>IF('respostes SINDIC'!AG363=1,(IF('respostes SINDIC'!$AS363=2021,variables!$E$37,IF('respostes SINDIC'!$AS363=2022,variables!$F$37))),0)</f>
        <v>0</v>
      </c>
      <c r="AI363" s="14">
        <f>IF('respostes SINDIC'!AH363=1,(IF('respostes SINDIC'!$AS363=2021,variables!$E$38,IF('respostes SINDIC'!$AS363=2022,variables!$F$38))),0)</f>
        <v>25</v>
      </c>
      <c r="AJ363" s="20">
        <f>IF('respostes SINDIC'!AI363=1,(IF('respostes SINDIC'!$AS363=2021,variables!$E$39,IF('respostes SINDIC'!$AS363=2022,variables!$F$39))),0)</f>
        <v>20</v>
      </c>
      <c r="AK363" s="14">
        <f>IF('respostes SINDIC'!AJ363=1,(IF('respostes SINDIC'!$AS363=2021,variables!$E$40,IF('respostes SINDIC'!$AS363=2022,variables!$F$40))),0)</f>
        <v>25</v>
      </c>
      <c r="AL363" s="8">
        <f>IF('respostes SINDIC'!AK363=0,(IF('respostes SINDIC'!$AS363=2021,variables!$E$41,IF('respostes SINDIC'!$AS363=2022,variables!$F$41))),0)</f>
        <v>20</v>
      </c>
      <c r="AM363" s="20">
        <f>IF('respostes SINDIC'!AL363=1,(IF('respostes SINDIC'!$AS363=2021,variables!$E$42,IF('respostes SINDIC'!$AS363=2022,variables!$F$42))),0)</f>
        <v>10</v>
      </c>
      <c r="AN363" s="11">
        <f>IF('respostes SINDIC'!AM363=1,(IF('respostes SINDIC'!$AS363=2021,variables!$E$43,IF('respostes SINDIC'!$AS363=2022,variables!$F$43))),0)</f>
        <v>50</v>
      </c>
      <c r="AO363" s="8">
        <f>IF('respostes SINDIC'!AN363=1,(IF('respostes SINDIC'!$AS363=2021,variables!$E$44,IF('respostes SINDIC'!$AS363=2022,variables!$F$44))),0)</f>
        <v>10</v>
      </c>
      <c r="AP363" s="8">
        <f>IF('respostes SINDIC'!AO363=1,(IF('respostes SINDIC'!$AS363=2021,variables!$E$45,IF('respostes SINDIC'!$AS363=2022,variables!$F$45))),0)</f>
        <v>20</v>
      </c>
      <c r="AQ363" s="20">
        <f>IF('respostes SINDIC'!AP363=1,(IF('respostes SINDIC'!$AS363=2021,variables!$E$46,IF('respostes SINDIC'!$AS363=2022,variables!$F$46))),0)</f>
        <v>10</v>
      </c>
      <c r="AT363">
        <v>2022</v>
      </c>
    </row>
    <row r="364" spans="1:46" x14ac:dyDescent="0.3">
      <c r="A364">
        <v>814300000</v>
      </c>
      <c r="B364" t="str">
        <f>VLOOKUP(A364,'ine i comarca'!$A$1:$H$367,6,0)</f>
        <v>Anoia</v>
      </c>
      <c r="C364" t="s">
        <v>167</v>
      </c>
      <c r="D364" t="s">
        <v>41</v>
      </c>
      <c r="E364" t="s">
        <v>42</v>
      </c>
      <c r="F364" t="s">
        <v>48</v>
      </c>
      <c r="G364" s="8">
        <f>IF('respostes SINDIC'!F364=1,(IF('respostes SINDIC'!$AS364=2021,variables!$E$10,IF('respostes SINDIC'!$AS364=2022,variables!$F$10))),0)</f>
        <v>7.5</v>
      </c>
      <c r="H364" s="8">
        <f>IF('respostes SINDIC'!G364=1,(IF('respostes SINDIC'!$AS364=2021,variables!$E$11,IF('respostes SINDIC'!$AS364=2022,variables!$F$11))),0)</f>
        <v>7.5</v>
      </c>
      <c r="I364" s="14">
        <f>IF('respostes SINDIC'!H364=1,(IF('respostes SINDIC'!$AS364=2021,variables!$E$12,IF('respostes SINDIC'!$AS364=2022,variables!$F$12))),0)</f>
        <v>25</v>
      </c>
      <c r="J364" s="11">
        <f>IF('respostes SINDIC'!I364=1,(IF('respostes SINDIC'!$AS364=2021,variables!$E$13,IF('respostes SINDIC'!$AS364=2022,variables!$F$13))),0)</f>
        <v>1</v>
      </c>
      <c r="K364" s="11">
        <f>IF('respostes SINDIC'!J364=1,(IF('respostes SINDIC'!$AS364=2021,variables!$E$14,IF('respostes SINDIC'!$AS364=2022,variables!$F$14))),0)</f>
        <v>0</v>
      </c>
      <c r="L364" s="11">
        <f>IF('respostes SINDIC'!K364=1,(IF('respostes SINDIC'!$AS364=2021,variables!$E$15,IF('respostes SINDIC'!$AS364=2022,variables!$F$15))),0)</f>
        <v>0</v>
      </c>
      <c r="M364" s="11">
        <f>IF('respostes SINDIC'!L364=1,(IF('respostes SINDIC'!$AS364=2021,variables!$E$16,IF('respostes SINDIC'!$AS364=2022,variables!$F$16))),0)</f>
        <v>0</v>
      </c>
      <c r="N364" s="11">
        <f>IF('respostes SINDIC'!M364=1,(IF('respostes SINDIC'!$AS364=2021,variables!$E$17,IF('respostes SINDIC'!$AS364=2022,variables!$F$17))),0)</f>
        <v>0</v>
      </c>
      <c r="O364" s="11">
        <f>IF('respostes SINDIC'!N364="Dintre de termini",(IF('respostes SINDIC'!$AS364=2021,variables!$E$18,IF('respostes SINDIC'!$AS364=2022,variables!$F$18))),0)</f>
        <v>10</v>
      </c>
      <c r="P364" s="16">
        <f>IF('respostes SINDIC'!O364="Null",0,(IF('respostes SINDIC'!$AS364=2021,variables!$E$20,IF('respostes SINDIC'!$AS364=2022,variables!$F$20))))</f>
        <v>25</v>
      </c>
      <c r="Q364" s="16">
        <f>IF('respostes SINDIC'!P364=1,(IF('respostes SINDIC'!$AS364=2021,variables!$E$20,IF('respostes SINDIC'!$AS364=2022,variables!$F$20))),0)</f>
        <v>25</v>
      </c>
      <c r="R364" s="16">
        <f>IF('respostes SINDIC'!Q364=1,(IF('respostes SINDIC'!$AS364=2021,variables!$E$21,IF('respostes SINDIC'!$AS364=2022,variables!$F$21))),0)</f>
        <v>25</v>
      </c>
      <c r="S364" s="16">
        <f>IF('respostes SINDIC'!R364=1,(IF('respostes SINDIC'!$AS364=2021,variables!$E$22,IF('respostes SINDIC'!$AS364=2022,variables!$F$22))),0)</f>
        <v>0</v>
      </c>
      <c r="T364" s="11">
        <f>IF('respostes SINDIC'!S364=1,(IF('respostes SINDIC'!$AS364=2021,variables!$E$23,IF('respostes SINDIC'!$AS364=2022,variables!$F$23))),0)</f>
        <v>10</v>
      </c>
      <c r="U364" s="14">
        <f>IF('respostes SINDIC'!T364=1,(IF('respostes SINDIC'!$AS364=2021,variables!$E$24,IF('respostes SINDIC'!$AS364=2022,variables!$F$24))),0)</f>
        <v>25</v>
      </c>
      <c r="V364" s="8">
        <f>IF('respostes SINDIC'!U364=1,(IF('respostes SINDIC'!$AS364=2021,variables!$E$25,IF('respostes SINDIC'!$AS364=2022,variables!$F$25))),0)</f>
        <v>20</v>
      </c>
      <c r="W364" s="8">
        <f>IF('respostes SINDIC'!V364=1,(IF('respostes SINDIC'!$AS364=2021,variables!$E$26,IF('respostes SINDIC'!$AS364=2022,variables!$F$26))),0)</f>
        <v>5</v>
      </c>
      <c r="X364" s="8">
        <f>IF('respostes SINDIC'!W364=1,(IF('respostes SINDIC'!$AS364=2021,variables!$E$27,IF('respostes SINDIC'!$AS364=2022,variables!$F$27))),0)</f>
        <v>10</v>
      </c>
      <c r="Y364" s="11">
        <f>IF('respostes SINDIC'!X364=1,(IF('respostes SINDIC'!$AS364=2021,variables!$E$28,IF('respostes SINDIC'!$AS364=2022,variables!$F$28))),0)</f>
        <v>0</v>
      </c>
      <c r="Z364" s="11">
        <f>IF('respostes SINDIC'!Y364=1,(IF('respostes SINDIC'!$AS364=2021,variables!$E$29,IF('respostes SINDIC'!$AS364=2022,variables!$F$29))),0)</f>
        <v>20</v>
      </c>
      <c r="AA364" s="18">
        <f>IF('respostes SINDIC'!Z364=1,(IF('respostes SINDIC'!$AS364=2021,variables!$E$30,IF('respostes SINDIC'!$AS364=2022,variables!$F$30))),0)</f>
        <v>0</v>
      </c>
      <c r="AB364" s="18">
        <f>IF('respostes SINDIC'!AA364=1,(IF('respostes SINDIC'!$AS364=2021,variables!$E$31,IF('respostes SINDIC'!$AS364=2022,variables!$F$31))),0)</f>
        <v>25</v>
      </c>
      <c r="AC364" s="18">
        <f>IF('respostes SINDIC'!AB364=1,(IF('respostes SINDIC'!$AS364=2021,variables!$E$32,IF('respostes SINDIC'!$AS364=2022,variables!$F$32))),0)</f>
        <v>25</v>
      </c>
      <c r="AD364" s="18">
        <f>IF('respostes SINDIC'!AC364=1,(IF('respostes SINDIC'!$AS364=2021,variables!$E$33,IF('respostes SINDIC'!$AS364=2022,variables!$F$33))),0)</f>
        <v>25</v>
      </c>
      <c r="AE364" s="20">
        <f>IF('respostes SINDIC'!AD364=1,(IF('respostes SINDIC'!$AS364=2021,variables!$E$34,IF('respostes SINDIC'!$AS364=2022,variables!$F$34))),0)</f>
        <v>0</v>
      </c>
      <c r="AF364" s="20">
        <f>IF('respostes SINDIC'!AE364=1,(IF('respostes SINDIC'!$AS364=2021,variables!$E$35,IF('respostes SINDIC'!$AS364=2022,variables!$F$35))),0)</f>
        <v>0</v>
      </c>
      <c r="AG364" s="20">
        <f>IF('respostes SINDIC'!AF364=1,(IF('respostes SINDIC'!$AS364=2021,variables!$E$36,IF('respostes SINDIC'!$AS364=2022,variables!$F$36))),0)</f>
        <v>0</v>
      </c>
      <c r="AH364" s="20">
        <f>IF('respostes SINDIC'!AG364=1,(IF('respostes SINDIC'!$AS364=2021,variables!$E$37,IF('respostes SINDIC'!$AS364=2022,variables!$F$37))),0)</f>
        <v>0</v>
      </c>
      <c r="AI364" s="14">
        <f>IF('respostes SINDIC'!AH364=1,(IF('respostes SINDIC'!$AS364=2021,variables!$E$38,IF('respostes SINDIC'!$AS364=2022,variables!$F$38))),0)</f>
        <v>25</v>
      </c>
      <c r="AJ364" s="20">
        <f>IF('respostes SINDIC'!AI364=1,(IF('respostes SINDIC'!$AS364=2021,variables!$E$39,IF('respostes SINDIC'!$AS364=2022,variables!$F$39))),0)</f>
        <v>20</v>
      </c>
      <c r="AK364" s="14">
        <f>IF('respostes SINDIC'!AJ364=1,(IF('respostes SINDIC'!$AS364=2021,variables!$E$40,IF('respostes SINDIC'!$AS364=2022,variables!$F$40))),0)</f>
        <v>25</v>
      </c>
      <c r="AL364" s="8">
        <f>IF('respostes SINDIC'!AK364=0,(IF('respostes SINDIC'!$AS364=2021,variables!$E$41,IF('respostes SINDIC'!$AS364=2022,variables!$F$41))),0)</f>
        <v>20</v>
      </c>
      <c r="AM364" s="20">
        <f>IF('respostes SINDIC'!AL364=1,(IF('respostes SINDIC'!$AS364=2021,variables!$E$42,IF('respostes SINDIC'!$AS364=2022,variables!$F$42))),0)</f>
        <v>10</v>
      </c>
      <c r="AN364" s="11">
        <f>IF('respostes SINDIC'!AM364=1,(IF('respostes SINDIC'!$AS364=2021,variables!$E$43,IF('respostes SINDIC'!$AS364=2022,variables!$F$43))),0)</f>
        <v>50</v>
      </c>
      <c r="AO364" s="8">
        <f>IF('respostes SINDIC'!AN364=1,(IF('respostes SINDIC'!$AS364=2021,variables!$E$44,IF('respostes SINDIC'!$AS364=2022,variables!$F$44))),0)</f>
        <v>0</v>
      </c>
      <c r="AP364" s="8">
        <f>IF('respostes SINDIC'!AO364=1,(IF('respostes SINDIC'!$AS364=2021,variables!$E$45,IF('respostes SINDIC'!$AS364=2022,variables!$F$45))),0)</f>
        <v>0</v>
      </c>
      <c r="AQ364" s="20">
        <f>IF('respostes SINDIC'!AP364=1,(IF('respostes SINDIC'!$AS364=2021,variables!$E$46,IF('respostes SINDIC'!$AS364=2022,variables!$F$46))),0)</f>
        <v>10</v>
      </c>
      <c r="AT364">
        <v>2022</v>
      </c>
    </row>
    <row r="365" spans="1:46" x14ac:dyDescent="0.3">
      <c r="A365">
        <v>814580001</v>
      </c>
      <c r="B365" t="str">
        <f>VLOOKUP(A365,'ine i comarca'!$A$1:$H$367,6,0)</f>
        <v>Alt Penedès</v>
      </c>
      <c r="C365" t="s">
        <v>168</v>
      </c>
      <c r="D365" t="s">
        <v>41</v>
      </c>
      <c r="E365" t="s">
        <v>42</v>
      </c>
      <c r="F365" t="s">
        <v>48</v>
      </c>
      <c r="G365" s="8">
        <f>IF('respostes SINDIC'!F365=1,(IF('respostes SINDIC'!$AS365=2021,variables!$E$10,IF('respostes SINDIC'!$AS365=2022,variables!$F$10))),0)</f>
        <v>7.5</v>
      </c>
      <c r="H365" s="8">
        <f>IF('respostes SINDIC'!G365=1,(IF('respostes SINDIC'!$AS365=2021,variables!$E$11,IF('respostes SINDIC'!$AS365=2022,variables!$F$11))),0)</f>
        <v>7.5</v>
      </c>
      <c r="I365" s="14">
        <f>IF('respostes SINDIC'!H365=1,(IF('respostes SINDIC'!$AS365=2021,variables!$E$12,IF('respostes SINDIC'!$AS365=2022,variables!$F$12))),0)</f>
        <v>25</v>
      </c>
      <c r="J365" s="11">
        <f>IF('respostes SINDIC'!I365=1,(IF('respostes SINDIC'!$AS365=2021,variables!$E$13,IF('respostes SINDIC'!$AS365=2022,variables!$F$13))),0)</f>
        <v>1</v>
      </c>
      <c r="K365" s="11">
        <f>IF('respostes SINDIC'!J365=1,(IF('respostes SINDIC'!$AS365=2021,variables!$E$14,IF('respostes SINDIC'!$AS365=2022,variables!$F$14))),0)</f>
        <v>0</v>
      </c>
      <c r="L365" s="11">
        <f>IF('respostes SINDIC'!K365=1,(IF('respostes SINDIC'!$AS365=2021,variables!$E$15,IF('respostes SINDIC'!$AS365=2022,variables!$F$15))),0)</f>
        <v>0</v>
      </c>
      <c r="M365" s="11">
        <f>IF('respostes SINDIC'!L365=1,(IF('respostes SINDIC'!$AS365=2021,variables!$E$16,IF('respostes SINDIC'!$AS365=2022,variables!$F$16))),0)</f>
        <v>0</v>
      </c>
      <c r="N365" s="11">
        <f>IF('respostes SINDIC'!M365=1,(IF('respostes SINDIC'!$AS365=2021,variables!$E$17,IF('respostes SINDIC'!$AS365=2022,variables!$F$17))),0)</f>
        <v>0</v>
      </c>
      <c r="O365" s="11">
        <f>IF('respostes SINDIC'!N365="Dintre de termini",(IF('respostes SINDIC'!$AS365=2021,variables!$E$18,IF('respostes SINDIC'!$AS365=2022,variables!$F$18))),0)</f>
        <v>10</v>
      </c>
      <c r="P365" s="16">
        <f>IF('respostes SINDIC'!O365="Null",0,(IF('respostes SINDIC'!$AS365=2021,variables!$E$20,IF('respostes SINDIC'!$AS365=2022,variables!$F$20))))</f>
        <v>25</v>
      </c>
      <c r="Q365" s="16">
        <f>IF('respostes SINDIC'!P365=1,(IF('respostes SINDIC'!$AS365=2021,variables!$E$20,IF('respostes SINDIC'!$AS365=2022,variables!$F$20))),0)</f>
        <v>25</v>
      </c>
      <c r="R365" s="16">
        <f>IF('respostes SINDIC'!Q365=1,(IF('respostes SINDIC'!$AS365=2021,variables!$E$21,IF('respostes SINDIC'!$AS365=2022,variables!$F$21))),0)</f>
        <v>25</v>
      </c>
      <c r="S365" s="16">
        <f>IF('respostes SINDIC'!R365=1,(IF('respostes SINDIC'!$AS365=2021,variables!$E$22,IF('respostes SINDIC'!$AS365=2022,variables!$F$22))),0)</f>
        <v>25</v>
      </c>
      <c r="T365" s="11">
        <f>IF('respostes SINDIC'!S365=1,(IF('respostes SINDIC'!$AS365=2021,variables!$E$23,IF('respostes SINDIC'!$AS365=2022,variables!$F$23))),0)</f>
        <v>10</v>
      </c>
      <c r="U365" s="14">
        <f>IF('respostes SINDIC'!T365=1,(IF('respostes SINDIC'!$AS365=2021,variables!$E$24,IF('respostes SINDIC'!$AS365=2022,variables!$F$24))),0)</f>
        <v>25</v>
      </c>
      <c r="V365" s="8">
        <f>IF('respostes SINDIC'!U365=1,(IF('respostes SINDIC'!$AS365=2021,variables!$E$25,IF('respostes SINDIC'!$AS365=2022,variables!$F$25))),0)</f>
        <v>20</v>
      </c>
      <c r="W365" s="8">
        <f>IF('respostes SINDIC'!V365=1,(IF('respostes SINDIC'!$AS365=2021,variables!$E$26,IF('respostes SINDIC'!$AS365=2022,variables!$F$26))),0)</f>
        <v>5</v>
      </c>
      <c r="X365" s="8">
        <f>IF('respostes SINDIC'!W365=1,(IF('respostes SINDIC'!$AS365=2021,variables!$E$27,IF('respostes SINDIC'!$AS365=2022,variables!$F$27))),0)</f>
        <v>10</v>
      </c>
      <c r="Y365" s="11">
        <f>IF('respostes SINDIC'!X365=1,(IF('respostes SINDIC'!$AS365=2021,variables!$E$28,IF('respostes SINDIC'!$AS365=2022,variables!$F$28))),0)</f>
        <v>0</v>
      </c>
      <c r="Z365" s="11">
        <f>IF('respostes SINDIC'!Y365=1,(IF('respostes SINDIC'!$AS365=2021,variables!$E$29,IF('respostes SINDIC'!$AS365=2022,variables!$F$29))),0)</f>
        <v>20</v>
      </c>
      <c r="AA365" s="18">
        <f>IF('respostes SINDIC'!Z365=1,(IF('respostes SINDIC'!$AS365=2021,variables!$E$30,IF('respostes SINDIC'!$AS365=2022,variables!$F$30))),0)</f>
        <v>0</v>
      </c>
      <c r="AB365" s="18">
        <f>IF('respostes SINDIC'!AA365=1,(IF('respostes SINDIC'!$AS365=2021,variables!$E$31,IF('respostes SINDIC'!$AS365=2022,variables!$F$31))),0)</f>
        <v>25</v>
      </c>
      <c r="AC365" s="18">
        <f>IF('respostes SINDIC'!AB365=1,(IF('respostes SINDIC'!$AS365=2021,variables!$E$32,IF('respostes SINDIC'!$AS365=2022,variables!$F$32))),0)</f>
        <v>25</v>
      </c>
      <c r="AD365" s="18">
        <f>IF('respostes SINDIC'!AC365=1,(IF('respostes SINDIC'!$AS365=2021,variables!$E$33,IF('respostes SINDIC'!$AS365=2022,variables!$F$33))),0)</f>
        <v>25</v>
      </c>
      <c r="AE365" s="20">
        <f>IF('respostes SINDIC'!AD365=1,(IF('respostes SINDIC'!$AS365=2021,variables!$E$34,IF('respostes SINDIC'!$AS365=2022,variables!$F$34))),0)</f>
        <v>0</v>
      </c>
      <c r="AF365" s="20">
        <f>IF('respostes SINDIC'!AE365=1,(IF('respostes SINDIC'!$AS365=2021,variables!$E$35,IF('respostes SINDIC'!$AS365=2022,variables!$F$35))),0)</f>
        <v>0</v>
      </c>
      <c r="AG365" s="20">
        <f>IF('respostes SINDIC'!AF365=1,(IF('respostes SINDIC'!$AS365=2021,variables!$E$36,IF('respostes SINDIC'!$AS365=2022,variables!$F$36))),0)</f>
        <v>0</v>
      </c>
      <c r="AH365" s="20">
        <f>IF('respostes SINDIC'!AG365=1,(IF('respostes SINDIC'!$AS365=2021,variables!$E$37,IF('respostes SINDIC'!$AS365=2022,variables!$F$37))),0)</f>
        <v>0</v>
      </c>
      <c r="AI365" s="14">
        <f>IF('respostes SINDIC'!AH365=1,(IF('respostes SINDIC'!$AS365=2021,variables!$E$38,IF('respostes SINDIC'!$AS365=2022,variables!$F$38))),0)</f>
        <v>25</v>
      </c>
      <c r="AJ365" s="20">
        <f>IF('respostes SINDIC'!AI365=1,(IF('respostes SINDIC'!$AS365=2021,variables!$E$39,IF('respostes SINDIC'!$AS365=2022,variables!$F$39))),0)</f>
        <v>20</v>
      </c>
      <c r="AK365" s="14">
        <f>IF('respostes SINDIC'!AJ365=1,(IF('respostes SINDIC'!$AS365=2021,variables!$E$40,IF('respostes SINDIC'!$AS365=2022,variables!$F$40))),0)</f>
        <v>25</v>
      </c>
      <c r="AL365" s="8">
        <f>IF('respostes SINDIC'!AK365=0,(IF('respostes SINDIC'!$AS365=2021,variables!$E$41,IF('respostes SINDIC'!$AS365=2022,variables!$F$41))),0)</f>
        <v>20</v>
      </c>
      <c r="AM365" s="20">
        <f>IF('respostes SINDIC'!AL365=1,(IF('respostes SINDIC'!$AS365=2021,variables!$E$42,IF('respostes SINDIC'!$AS365=2022,variables!$F$42))),0)</f>
        <v>10</v>
      </c>
      <c r="AN365" s="11">
        <f>IF('respostes SINDIC'!AM365=1,(IF('respostes SINDIC'!$AS365=2021,variables!$E$43,IF('respostes SINDIC'!$AS365=2022,variables!$F$43))),0)</f>
        <v>50</v>
      </c>
      <c r="AO365" s="8">
        <f>IF('respostes SINDIC'!AN365=1,(IF('respostes SINDIC'!$AS365=2021,variables!$E$44,IF('respostes SINDIC'!$AS365=2022,variables!$F$44))),0)</f>
        <v>0</v>
      </c>
      <c r="AP365" s="8">
        <f>IF('respostes SINDIC'!AO365=1,(IF('respostes SINDIC'!$AS365=2021,variables!$E$45,IF('respostes SINDIC'!$AS365=2022,variables!$F$45))),0)</f>
        <v>0</v>
      </c>
      <c r="AQ365" s="20">
        <f>IF('respostes SINDIC'!AP365=1,(IF('respostes SINDIC'!$AS365=2021,variables!$E$46,IF('respostes SINDIC'!$AS365=2022,variables!$F$46))),0)</f>
        <v>10</v>
      </c>
      <c r="AT365">
        <v>2022</v>
      </c>
    </row>
    <row r="366" spans="1:46" x14ac:dyDescent="0.3">
      <c r="A366">
        <v>814610007</v>
      </c>
      <c r="B366" t="str">
        <f>VLOOKUP(A366,'ine i comarca'!$A$1:$H$367,6,0)</f>
        <v>Alt Penedès</v>
      </c>
      <c r="C366" t="s">
        <v>169</v>
      </c>
      <c r="D366" t="s">
        <v>41</v>
      </c>
      <c r="E366" t="s">
        <v>42</v>
      </c>
      <c r="F366" t="s">
        <v>48</v>
      </c>
      <c r="G366" s="8">
        <f>IF('respostes SINDIC'!F366=1,(IF('respostes SINDIC'!$AS366=2021,variables!$E$10,IF('respostes SINDIC'!$AS366=2022,variables!$F$10))),0)</f>
        <v>7.5</v>
      </c>
      <c r="H366" s="8">
        <f>IF('respostes SINDIC'!G366=1,(IF('respostes SINDIC'!$AS366=2021,variables!$E$11,IF('respostes SINDIC'!$AS366=2022,variables!$F$11))),0)</f>
        <v>7.5</v>
      </c>
      <c r="I366" s="14">
        <f>IF('respostes SINDIC'!H366=1,(IF('respostes SINDIC'!$AS366=2021,variables!$E$12,IF('respostes SINDIC'!$AS366=2022,variables!$F$12))),0)</f>
        <v>25</v>
      </c>
      <c r="J366" s="11">
        <f>IF('respostes SINDIC'!I366=1,(IF('respostes SINDIC'!$AS366=2021,variables!$E$13,IF('respostes SINDIC'!$AS366=2022,variables!$F$13))),0)</f>
        <v>1</v>
      </c>
      <c r="K366" s="11">
        <f>IF('respostes SINDIC'!J366=1,(IF('respostes SINDIC'!$AS366=2021,variables!$E$14,IF('respostes SINDIC'!$AS366=2022,variables!$F$14))),0)</f>
        <v>0</v>
      </c>
      <c r="L366" s="11">
        <f>IF('respostes SINDIC'!K366=1,(IF('respostes SINDIC'!$AS366=2021,variables!$E$15,IF('respostes SINDIC'!$AS366=2022,variables!$F$15))),0)</f>
        <v>0</v>
      </c>
      <c r="M366" s="11">
        <f>IF('respostes SINDIC'!L366=1,(IF('respostes SINDIC'!$AS366=2021,variables!$E$16,IF('respostes SINDIC'!$AS366=2022,variables!$F$16))),0)</f>
        <v>0</v>
      </c>
      <c r="N366" s="11">
        <f>IF('respostes SINDIC'!M366=1,(IF('respostes SINDIC'!$AS366=2021,variables!$E$17,IF('respostes SINDIC'!$AS366=2022,variables!$F$17))),0)</f>
        <v>0</v>
      </c>
      <c r="O366" s="11">
        <f>IF('respostes SINDIC'!N366="Dintre de termini",(IF('respostes SINDIC'!$AS366=2021,variables!$E$18,IF('respostes SINDIC'!$AS366=2022,variables!$F$18))),0)</f>
        <v>0</v>
      </c>
      <c r="P366" s="16">
        <f>IF('respostes SINDIC'!O366="Null",0,(IF('respostes SINDIC'!$AS366=2021,variables!$E$20,IF('respostes SINDIC'!$AS366=2022,variables!$F$20))))</f>
        <v>25</v>
      </c>
      <c r="Q366" s="16">
        <f>IF('respostes SINDIC'!P366=1,(IF('respostes SINDIC'!$AS366=2021,variables!$E$20,IF('respostes SINDIC'!$AS366=2022,variables!$F$20))),0)</f>
        <v>25</v>
      </c>
      <c r="R366" s="16">
        <f>IF('respostes SINDIC'!Q366=1,(IF('respostes SINDIC'!$AS366=2021,variables!$E$21,IF('respostes SINDIC'!$AS366=2022,variables!$F$21))),0)</f>
        <v>0</v>
      </c>
      <c r="S366" s="16">
        <f>IF('respostes SINDIC'!R366=1,(IF('respostes SINDIC'!$AS366=2021,variables!$E$22,IF('respostes SINDIC'!$AS366=2022,variables!$F$22))),0)</f>
        <v>0</v>
      </c>
      <c r="T366" s="11">
        <f>IF('respostes SINDIC'!S366=1,(IF('respostes SINDIC'!$AS366=2021,variables!$E$23,IF('respostes SINDIC'!$AS366=2022,variables!$F$23))),0)</f>
        <v>10</v>
      </c>
      <c r="U366" s="14">
        <f>IF('respostes SINDIC'!T366=1,(IF('respostes SINDIC'!$AS366=2021,variables!$E$24,IF('respostes SINDIC'!$AS366=2022,variables!$F$24))),0)</f>
        <v>25</v>
      </c>
      <c r="V366" s="8">
        <f>IF('respostes SINDIC'!U366=1,(IF('respostes SINDIC'!$AS366=2021,variables!$E$25,IF('respostes SINDIC'!$AS366=2022,variables!$F$25))),0)</f>
        <v>20</v>
      </c>
      <c r="W366" s="8">
        <f>IF('respostes SINDIC'!V366=1,(IF('respostes SINDIC'!$AS366=2021,variables!$E$26,IF('respostes SINDIC'!$AS366=2022,variables!$F$26))),0)</f>
        <v>5</v>
      </c>
      <c r="X366" s="8">
        <f>IF('respostes SINDIC'!W366=1,(IF('respostes SINDIC'!$AS366=2021,variables!$E$27,IF('respostes SINDIC'!$AS366=2022,variables!$F$27))),0)</f>
        <v>10</v>
      </c>
      <c r="Y366" s="11">
        <f>IF('respostes SINDIC'!X366=1,(IF('respostes SINDIC'!$AS366=2021,variables!$E$28,IF('respostes SINDIC'!$AS366=2022,variables!$F$28))),0)</f>
        <v>0</v>
      </c>
      <c r="Z366" s="11">
        <f>IF('respostes SINDIC'!Y366=1,(IF('respostes SINDIC'!$AS366=2021,variables!$E$29,IF('respostes SINDIC'!$AS366=2022,variables!$F$29))),0)</f>
        <v>20</v>
      </c>
      <c r="AA366" s="18">
        <f>IF('respostes SINDIC'!Z366=1,(IF('respostes SINDIC'!$AS366=2021,variables!$E$30,IF('respostes SINDIC'!$AS366=2022,variables!$F$30))),0)</f>
        <v>0</v>
      </c>
      <c r="AB366" s="18">
        <f>IF('respostes SINDIC'!AA366=1,(IF('respostes SINDIC'!$AS366=2021,variables!$E$31,IF('respostes SINDIC'!$AS366=2022,variables!$F$31))),0)</f>
        <v>0</v>
      </c>
      <c r="AC366" s="18">
        <f>IF('respostes SINDIC'!AB366=1,(IF('respostes SINDIC'!$AS366=2021,variables!$E$32,IF('respostes SINDIC'!$AS366=2022,variables!$F$32))),0)</f>
        <v>25</v>
      </c>
      <c r="AD366" s="18">
        <f>IF('respostes SINDIC'!AC366=1,(IF('respostes SINDIC'!$AS366=2021,variables!$E$33,IF('respostes SINDIC'!$AS366=2022,variables!$F$33))),0)</f>
        <v>25</v>
      </c>
      <c r="AE366" s="20">
        <f>IF('respostes SINDIC'!AD366=1,(IF('respostes SINDIC'!$AS366=2021,variables!$E$34,IF('respostes SINDIC'!$AS366=2022,variables!$F$34))),0)</f>
        <v>0</v>
      </c>
      <c r="AF366" s="20">
        <f>IF('respostes SINDIC'!AE366=1,(IF('respostes SINDIC'!$AS366=2021,variables!$E$35,IF('respostes SINDIC'!$AS366=2022,variables!$F$35))),0)</f>
        <v>0</v>
      </c>
      <c r="AG366" s="20">
        <f>IF('respostes SINDIC'!AF366=1,(IF('respostes SINDIC'!$AS366=2021,variables!$E$36,IF('respostes SINDIC'!$AS366=2022,variables!$F$36))),0)</f>
        <v>0</v>
      </c>
      <c r="AH366" s="20">
        <f>IF('respostes SINDIC'!AG366=1,(IF('respostes SINDIC'!$AS366=2021,variables!$E$37,IF('respostes SINDIC'!$AS366=2022,variables!$F$37))),0)</f>
        <v>0</v>
      </c>
      <c r="AI366" s="14">
        <f>IF('respostes SINDIC'!AH366=1,(IF('respostes SINDIC'!$AS366=2021,variables!$E$38,IF('respostes SINDIC'!$AS366=2022,variables!$F$38))),0)</f>
        <v>25</v>
      </c>
      <c r="AJ366" s="20">
        <f>IF('respostes SINDIC'!AI366=1,(IF('respostes SINDIC'!$AS366=2021,variables!$E$39,IF('respostes SINDIC'!$AS366=2022,variables!$F$39))),0)</f>
        <v>20</v>
      </c>
      <c r="AK366" s="14">
        <f>IF('respostes SINDIC'!AJ366=1,(IF('respostes SINDIC'!$AS366=2021,variables!$E$40,IF('respostes SINDIC'!$AS366=2022,variables!$F$40))),0)</f>
        <v>25</v>
      </c>
      <c r="AL366" s="8">
        <f>IF('respostes SINDIC'!AK366=0,(IF('respostes SINDIC'!$AS366=2021,variables!$E$41,IF('respostes SINDIC'!$AS366=2022,variables!$F$41))),0)</f>
        <v>20</v>
      </c>
      <c r="AM366" s="20">
        <f>IF('respostes SINDIC'!AL366=1,(IF('respostes SINDIC'!$AS366=2021,variables!$E$42,IF('respostes SINDIC'!$AS366=2022,variables!$F$42))),0)</f>
        <v>10</v>
      </c>
      <c r="AN366" s="11">
        <f>IF('respostes SINDIC'!AM366=1,(IF('respostes SINDIC'!$AS366=2021,variables!$E$43,IF('respostes SINDIC'!$AS366=2022,variables!$F$43))),0)</f>
        <v>50</v>
      </c>
      <c r="AO366" s="8">
        <f>IF('respostes SINDIC'!AN366=1,(IF('respostes SINDIC'!$AS366=2021,variables!$E$44,IF('respostes SINDIC'!$AS366=2022,variables!$F$44))),0)</f>
        <v>0</v>
      </c>
      <c r="AP366" s="8">
        <f>IF('respostes SINDIC'!AO366=1,(IF('respostes SINDIC'!$AS366=2021,variables!$E$45,IF('respostes SINDIC'!$AS366=2022,variables!$F$45))),0)</f>
        <v>0</v>
      </c>
      <c r="AQ366" s="20">
        <f>IF('respostes SINDIC'!AP366=1,(IF('respostes SINDIC'!$AS366=2021,variables!$E$46,IF('respostes SINDIC'!$AS366=2022,variables!$F$46))),0)</f>
        <v>10</v>
      </c>
      <c r="AT366">
        <v>2022</v>
      </c>
    </row>
    <row r="367" spans="1:46" x14ac:dyDescent="0.3">
      <c r="A367">
        <v>814770005</v>
      </c>
      <c r="B367" t="str">
        <f>VLOOKUP(A367,'ine i comarca'!$A$1:$H$367,6,0)</f>
        <v>Baix Llobregat</v>
      </c>
      <c r="C367" t="s">
        <v>170</v>
      </c>
      <c r="D367" t="s">
        <v>41</v>
      </c>
      <c r="E367" t="s">
        <v>42</v>
      </c>
      <c r="F367" t="s">
        <v>68</v>
      </c>
      <c r="G367" s="8">
        <f>IF('respostes SINDIC'!F367=1,(IF('respostes SINDIC'!$AS367=2021,variables!$E$10,IF('respostes SINDIC'!$AS367=2022,variables!$F$10))),0)</f>
        <v>7.5</v>
      </c>
      <c r="H367" s="8">
        <f>IF('respostes SINDIC'!G367=1,(IF('respostes SINDIC'!$AS367=2021,variables!$E$11,IF('respostes SINDIC'!$AS367=2022,variables!$F$11))),0)</f>
        <v>7.5</v>
      </c>
      <c r="I367" s="14">
        <f>IF('respostes SINDIC'!H367=1,(IF('respostes SINDIC'!$AS367=2021,variables!$E$12,IF('respostes SINDIC'!$AS367=2022,variables!$F$12))),0)</f>
        <v>25</v>
      </c>
      <c r="J367" s="11">
        <f>IF('respostes SINDIC'!I367=1,(IF('respostes SINDIC'!$AS367=2021,variables!$E$13,IF('respostes SINDIC'!$AS367=2022,variables!$F$13))),0)</f>
        <v>1</v>
      </c>
      <c r="K367" s="11">
        <f>IF('respostes SINDIC'!J367=1,(IF('respostes SINDIC'!$AS367=2021,variables!$E$14,IF('respostes SINDIC'!$AS367=2022,variables!$F$14))),0)</f>
        <v>0</v>
      </c>
      <c r="L367" s="11">
        <f>IF('respostes SINDIC'!K367=1,(IF('respostes SINDIC'!$AS367=2021,variables!$E$15,IF('respostes SINDIC'!$AS367=2022,variables!$F$15))),0)</f>
        <v>0</v>
      </c>
      <c r="M367" s="11">
        <f>IF('respostes SINDIC'!L367=1,(IF('respostes SINDIC'!$AS367=2021,variables!$E$16,IF('respostes SINDIC'!$AS367=2022,variables!$F$16))),0)</f>
        <v>0</v>
      </c>
      <c r="N367" s="11">
        <f>IF('respostes SINDIC'!M367=1,(IF('respostes SINDIC'!$AS367=2021,variables!$E$17,IF('respostes SINDIC'!$AS367=2022,variables!$F$17))),0)</f>
        <v>0</v>
      </c>
      <c r="O367" s="11">
        <f>IF('respostes SINDIC'!N367="Dintre de termini",(IF('respostes SINDIC'!$AS367=2021,variables!$E$18,IF('respostes SINDIC'!$AS367=2022,variables!$F$18))),0)</f>
        <v>0</v>
      </c>
      <c r="P367" s="16">
        <f>IF('respostes SINDIC'!O367="Null",0,(IF('respostes SINDIC'!$AS367=2021,variables!$E$20,IF('respostes SINDIC'!$AS367=2022,variables!$F$20))))</f>
        <v>25</v>
      </c>
      <c r="Q367" s="16">
        <f>IF('respostes SINDIC'!P367=1,(IF('respostes SINDIC'!$AS367=2021,variables!$E$20,IF('respostes SINDIC'!$AS367=2022,variables!$F$20))),0)</f>
        <v>25</v>
      </c>
      <c r="R367" s="16">
        <f>IF('respostes SINDIC'!Q367=1,(IF('respostes SINDIC'!$AS367=2021,variables!$E$21,IF('respostes SINDIC'!$AS367=2022,variables!$F$21))),0)</f>
        <v>0</v>
      </c>
      <c r="S367" s="16">
        <f>IF('respostes SINDIC'!R367=1,(IF('respostes SINDIC'!$AS367=2021,variables!$E$22,IF('respostes SINDIC'!$AS367=2022,variables!$F$22))),0)</f>
        <v>0</v>
      </c>
      <c r="T367" s="11">
        <f>IF('respostes SINDIC'!S367=1,(IF('respostes SINDIC'!$AS367=2021,variables!$E$23,IF('respostes SINDIC'!$AS367=2022,variables!$F$23))),0)</f>
        <v>10</v>
      </c>
      <c r="U367" s="14">
        <f>IF('respostes SINDIC'!T367=1,(IF('respostes SINDIC'!$AS367=2021,variables!$E$24,IF('respostes SINDIC'!$AS367=2022,variables!$F$24))),0)</f>
        <v>25</v>
      </c>
      <c r="V367" s="8">
        <f>IF('respostes SINDIC'!U367=1,(IF('respostes SINDIC'!$AS367=2021,variables!$E$25,IF('respostes SINDIC'!$AS367=2022,variables!$F$25))),0)</f>
        <v>20</v>
      </c>
      <c r="W367" s="8">
        <f>IF('respostes SINDIC'!V367=1,(IF('respostes SINDIC'!$AS367=2021,variables!$E$26,IF('respostes SINDIC'!$AS367=2022,variables!$F$26))),0)</f>
        <v>5</v>
      </c>
      <c r="X367" s="8">
        <f>IF('respostes SINDIC'!W367=1,(IF('respostes SINDIC'!$AS367=2021,variables!$E$27,IF('respostes SINDIC'!$AS367=2022,variables!$F$27))),0)</f>
        <v>10</v>
      </c>
      <c r="Y367" s="11">
        <f>IF('respostes SINDIC'!X367=1,(IF('respostes SINDIC'!$AS367=2021,variables!$E$28,IF('respostes SINDIC'!$AS367=2022,variables!$F$28))),0)</f>
        <v>0</v>
      </c>
      <c r="Z367" s="11">
        <f>IF('respostes SINDIC'!Y367=1,(IF('respostes SINDIC'!$AS367=2021,variables!$E$29,IF('respostes SINDIC'!$AS367=2022,variables!$F$29))),0)</f>
        <v>20</v>
      </c>
      <c r="AA367" s="18">
        <f>IF('respostes SINDIC'!Z367=1,(IF('respostes SINDIC'!$AS367=2021,variables!$E$30,IF('respostes SINDIC'!$AS367=2022,variables!$F$30))),0)</f>
        <v>0</v>
      </c>
      <c r="AB367" s="18">
        <f>IF('respostes SINDIC'!AA367=1,(IF('respostes SINDIC'!$AS367=2021,variables!$E$31,IF('respostes SINDIC'!$AS367=2022,variables!$F$31))),0)</f>
        <v>0</v>
      </c>
      <c r="AC367" s="18">
        <f>IF('respostes SINDIC'!AB367=1,(IF('respostes SINDIC'!$AS367=2021,variables!$E$32,IF('respostes SINDIC'!$AS367=2022,variables!$F$32))),0)</f>
        <v>25</v>
      </c>
      <c r="AD367" s="18">
        <f>IF('respostes SINDIC'!AC367=1,(IF('respostes SINDIC'!$AS367=2021,variables!$E$33,IF('respostes SINDIC'!$AS367=2022,variables!$F$33))),0)</f>
        <v>0</v>
      </c>
      <c r="AE367" s="20">
        <f>IF('respostes SINDIC'!AD367=1,(IF('respostes SINDIC'!$AS367=2021,variables!$E$34,IF('respostes SINDIC'!$AS367=2022,variables!$F$34))),0)</f>
        <v>0</v>
      </c>
      <c r="AF367" s="20">
        <f>IF('respostes SINDIC'!AE367=1,(IF('respostes SINDIC'!$AS367=2021,variables!$E$35,IF('respostes SINDIC'!$AS367=2022,variables!$F$35))),0)</f>
        <v>0</v>
      </c>
      <c r="AG367" s="20">
        <f>IF('respostes SINDIC'!AF367=1,(IF('respostes SINDIC'!$AS367=2021,variables!$E$36,IF('respostes SINDIC'!$AS367=2022,variables!$F$36))),0)</f>
        <v>0</v>
      </c>
      <c r="AH367" s="20">
        <f>IF('respostes SINDIC'!AG367=1,(IF('respostes SINDIC'!$AS367=2021,variables!$E$37,IF('respostes SINDIC'!$AS367=2022,variables!$F$37))),0)</f>
        <v>0</v>
      </c>
      <c r="AI367" s="14">
        <f>IF('respostes SINDIC'!AH367=1,(IF('respostes SINDIC'!$AS367=2021,variables!$E$38,IF('respostes SINDIC'!$AS367=2022,variables!$F$38))),0)</f>
        <v>25</v>
      </c>
      <c r="AJ367" s="20">
        <f>IF('respostes SINDIC'!AI367=1,(IF('respostes SINDIC'!$AS367=2021,variables!$E$39,IF('respostes SINDIC'!$AS367=2022,variables!$F$39))),0)</f>
        <v>20</v>
      </c>
      <c r="AK367" s="14">
        <f>IF('respostes SINDIC'!AJ367=1,(IF('respostes SINDIC'!$AS367=2021,variables!$E$40,IF('respostes SINDIC'!$AS367=2022,variables!$F$40))),0)</f>
        <v>25</v>
      </c>
      <c r="AL367" s="8">
        <f>IF('respostes SINDIC'!AK367=0,(IF('respostes SINDIC'!$AS367=2021,variables!$E$41,IF('respostes SINDIC'!$AS367=2022,variables!$F$41))),0)</f>
        <v>0</v>
      </c>
      <c r="AM367" s="20">
        <f>IF('respostes SINDIC'!AL367=1,(IF('respostes SINDIC'!$AS367=2021,variables!$E$42,IF('respostes SINDIC'!$AS367=2022,variables!$F$42))),0)</f>
        <v>10</v>
      </c>
      <c r="AN367" s="11">
        <f>IF('respostes SINDIC'!AM367=1,(IF('respostes SINDIC'!$AS367=2021,variables!$E$43,IF('respostes SINDIC'!$AS367=2022,variables!$F$43))),0)</f>
        <v>50</v>
      </c>
      <c r="AO367" s="8">
        <f>IF('respostes SINDIC'!AN367=1,(IF('respostes SINDIC'!$AS367=2021,variables!$E$44,IF('respostes SINDIC'!$AS367=2022,variables!$F$44))),0)</f>
        <v>10</v>
      </c>
      <c r="AP367" s="8">
        <f>IF('respostes SINDIC'!AO367=1,(IF('respostes SINDIC'!$AS367=2021,variables!$E$45,IF('respostes SINDIC'!$AS367=2022,variables!$F$45))),0)</f>
        <v>20</v>
      </c>
      <c r="AQ367" s="20">
        <f>IF('respostes SINDIC'!AP367=1,(IF('respostes SINDIC'!$AS367=2021,variables!$E$46,IF('respostes SINDIC'!$AS367=2022,variables!$F$46))),0)</f>
        <v>0</v>
      </c>
      <c r="AT367">
        <v>2022</v>
      </c>
    </row>
    <row r="368" spans="1:46" x14ac:dyDescent="0.3">
      <c r="A368">
        <v>814830008</v>
      </c>
      <c r="B368" t="str">
        <f>VLOOKUP(A368,'ine i comarca'!$A$1:$H$367,6,0)</f>
        <v>Garraf</v>
      </c>
      <c r="C368" t="s">
        <v>171</v>
      </c>
      <c r="D368" t="s">
        <v>41</v>
      </c>
      <c r="E368" t="s">
        <v>42</v>
      </c>
      <c r="F368" t="s">
        <v>48</v>
      </c>
      <c r="G368" s="8">
        <f>IF('respostes SINDIC'!F368=1,(IF('respostes SINDIC'!$AS368=2021,variables!$E$10,IF('respostes SINDIC'!$AS368=2022,variables!$F$10))),0)</f>
        <v>7.5</v>
      </c>
      <c r="H368" s="8">
        <f>IF('respostes SINDIC'!G368=1,(IF('respostes SINDIC'!$AS368=2021,variables!$E$11,IF('respostes SINDIC'!$AS368=2022,variables!$F$11))),0)</f>
        <v>7.5</v>
      </c>
      <c r="I368" s="14">
        <f>IF('respostes SINDIC'!H368=1,(IF('respostes SINDIC'!$AS368=2021,variables!$E$12,IF('respostes SINDIC'!$AS368=2022,variables!$F$12))),0)</f>
        <v>25</v>
      </c>
      <c r="J368" s="11">
        <f>IF('respostes SINDIC'!I368=1,(IF('respostes SINDIC'!$AS368=2021,variables!$E$13,IF('respostes SINDIC'!$AS368=2022,variables!$F$13))),0)</f>
        <v>1</v>
      </c>
      <c r="K368" s="11">
        <f>IF('respostes SINDIC'!J368=1,(IF('respostes SINDIC'!$AS368=2021,variables!$E$14,IF('respostes SINDIC'!$AS368=2022,variables!$F$14))),0)</f>
        <v>0</v>
      </c>
      <c r="L368" s="11">
        <f>IF('respostes SINDIC'!K368=1,(IF('respostes SINDIC'!$AS368=2021,variables!$E$15,IF('respostes SINDIC'!$AS368=2022,variables!$F$15))),0)</f>
        <v>0</v>
      </c>
      <c r="M368" s="11">
        <f>IF('respostes SINDIC'!L368=1,(IF('respostes SINDIC'!$AS368=2021,variables!$E$16,IF('respostes SINDIC'!$AS368=2022,variables!$F$16))),0)</f>
        <v>0</v>
      </c>
      <c r="N368" s="11">
        <f>IF('respostes SINDIC'!M368=1,(IF('respostes SINDIC'!$AS368=2021,variables!$E$17,IF('respostes SINDIC'!$AS368=2022,variables!$F$17))),0)</f>
        <v>0</v>
      </c>
      <c r="O368" s="11">
        <f>IF('respostes SINDIC'!N368="Dintre de termini",(IF('respostes SINDIC'!$AS368=2021,variables!$E$18,IF('respostes SINDIC'!$AS368=2022,variables!$F$18))),0)</f>
        <v>10</v>
      </c>
      <c r="P368" s="16">
        <f>IF('respostes SINDIC'!O368="Null",0,(IF('respostes SINDIC'!$AS368=2021,variables!$E$20,IF('respostes SINDIC'!$AS368=2022,variables!$F$20))))</f>
        <v>25</v>
      </c>
      <c r="Q368" s="16">
        <f>IF('respostes SINDIC'!P368=1,(IF('respostes SINDIC'!$AS368=2021,variables!$E$20,IF('respostes SINDIC'!$AS368=2022,variables!$F$20))),0)</f>
        <v>25</v>
      </c>
      <c r="R368" s="16">
        <f>IF('respostes SINDIC'!Q368=1,(IF('respostes SINDIC'!$AS368=2021,variables!$E$21,IF('respostes SINDIC'!$AS368=2022,variables!$F$21))),0)</f>
        <v>0</v>
      </c>
      <c r="S368" s="16">
        <f>IF('respostes SINDIC'!R368=1,(IF('respostes SINDIC'!$AS368=2021,variables!$E$22,IF('respostes SINDIC'!$AS368=2022,variables!$F$22))),0)</f>
        <v>0</v>
      </c>
      <c r="T368" s="11">
        <f>IF('respostes SINDIC'!S368=1,(IF('respostes SINDIC'!$AS368=2021,variables!$E$23,IF('respostes SINDIC'!$AS368=2022,variables!$F$23))),0)</f>
        <v>10</v>
      </c>
      <c r="U368" s="14">
        <f>IF('respostes SINDIC'!T368=1,(IF('respostes SINDIC'!$AS368=2021,variables!$E$24,IF('respostes SINDIC'!$AS368=2022,variables!$F$24))),0)</f>
        <v>25</v>
      </c>
      <c r="V368" s="8">
        <f>IF('respostes SINDIC'!U368=1,(IF('respostes SINDIC'!$AS368=2021,variables!$E$25,IF('respostes SINDIC'!$AS368=2022,variables!$F$25))),0)</f>
        <v>20</v>
      </c>
      <c r="W368" s="8">
        <f>IF('respostes SINDIC'!V368=1,(IF('respostes SINDIC'!$AS368=2021,variables!$E$26,IF('respostes SINDIC'!$AS368=2022,variables!$F$26))),0)</f>
        <v>5</v>
      </c>
      <c r="X368" s="8">
        <f>IF('respostes SINDIC'!W368=1,(IF('respostes SINDIC'!$AS368=2021,variables!$E$27,IF('respostes SINDIC'!$AS368=2022,variables!$F$27))),0)</f>
        <v>10</v>
      </c>
      <c r="Y368" s="11">
        <f>IF('respostes SINDIC'!X368=1,(IF('respostes SINDIC'!$AS368=2021,variables!$E$28,IF('respostes SINDIC'!$AS368=2022,variables!$F$28))),0)</f>
        <v>0</v>
      </c>
      <c r="Z368" s="11">
        <f>IF('respostes SINDIC'!Y368=1,(IF('respostes SINDIC'!$AS368=2021,variables!$E$29,IF('respostes SINDIC'!$AS368=2022,variables!$F$29))),0)</f>
        <v>20</v>
      </c>
      <c r="AA368" s="18">
        <f>IF('respostes SINDIC'!Z368=1,(IF('respostes SINDIC'!$AS368=2021,variables!$E$30,IF('respostes SINDIC'!$AS368=2022,variables!$F$30))),0)</f>
        <v>0</v>
      </c>
      <c r="AB368" s="18">
        <f>IF('respostes SINDIC'!AA368=1,(IF('respostes SINDIC'!$AS368=2021,variables!$E$31,IF('respostes SINDIC'!$AS368=2022,variables!$F$31))),0)</f>
        <v>25</v>
      </c>
      <c r="AC368" s="18">
        <f>IF('respostes SINDIC'!AB368=1,(IF('respostes SINDIC'!$AS368=2021,variables!$E$32,IF('respostes SINDIC'!$AS368=2022,variables!$F$32))),0)</f>
        <v>25</v>
      </c>
      <c r="AD368" s="18">
        <f>IF('respostes SINDIC'!AC368=1,(IF('respostes SINDIC'!$AS368=2021,variables!$E$33,IF('respostes SINDIC'!$AS368=2022,variables!$F$33))),0)</f>
        <v>0</v>
      </c>
      <c r="AE368" s="20">
        <f>IF('respostes SINDIC'!AD368=1,(IF('respostes SINDIC'!$AS368=2021,variables!$E$34,IF('respostes SINDIC'!$AS368=2022,variables!$F$34))),0)</f>
        <v>0</v>
      </c>
      <c r="AF368" s="20">
        <f>IF('respostes SINDIC'!AE368=1,(IF('respostes SINDIC'!$AS368=2021,variables!$E$35,IF('respostes SINDIC'!$AS368=2022,variables!$F$35))),0)</f>
        <v>0</v>
      </c>
      <c r="AG368" s="20">
        <f>IF('respostes SINDIC'!AF368=1,(IF('respostes SINDIC'!$AS368=2021,variables!$E$36,IF('respostes SINDIC'!$AS368=2022,variables!$F$36))),0)</f>
        <v>0</v>
      </c>
      <c r="AH368" s="20">
        <f>IF('respostes SINDIC'!AG368=1,(IF('respostes SINDIC'!$AS368=2021,variables!$E$37,IF('respostes SINDIC'!$AS368=2022,variables!$F$37))),0)</f>
        <v>0</v>
      </c>
      <c r="AI368" s="14">
        <f>IF('respostes SINDIC'!AH368=1,(IF('respostes SINDIC'!$AS368=2021,variables!$E$38,IF('respostes SINDIC'!$AS368=2022,variables!$F$38))),0)</f>
        <v>25</v>
      </c>
      <c r="AJ368" s="20">
        <f>IF('respostes SINDIC'!AI368=1,(IF('respostes SINDIC'!$AS368=2021,variables!$E$39,IF('respostes SINDIC'!$AS368=2022,variables!$F$39))),0)</f>
        <v>20</v>
      </c>
      <c r="AK368" s="14">
        <f>IF('respostes SINDIC'!AJ368=1,(IF('respostes SINDIC'!$AS368=2021,variables!$E$40,IF('respostes SINDIC'!$AS368=2022,variables!$F$40))),0)</f>
        <v>25</v>
      </c>
      <c r="AL368" s="8">
        <f>IF('respostes SINDIC'!AK368=0,(IF('respostes SINDIC'!$AS368=2021,variables!$E$41,IF('respostes SINDIC'!$AS368=2022,variables!$F$41))),0)</f>
        <v>20</v>
      </c>
      <c r="AM368" s="20">
        <f>IF('respostes SINDIC'!AL368=1,(IF('respostes SINDIC'!$AS368=2021,variables!$E$42,IF('respostes SINDIC'!$AS368=2022,variables!$F$42))),0)</f>
        <v>10</v>
      </c>
      <c r="AN368" s="11">
        <f>IF('respostes SINDIC'!AM368=1,(IF('respostes SINDIC'!$AS368=2021,variables!$E$43,IF('respostes SINDIC'!$AS368=2022,variables!$F$43))),0)</f>
        <v>50</v>
      </c>
      <c r="AO368" s="8">
        <f>IF('respostes SINDIC'!AN368=1,(IF('respostes SINDIC'!$AS368=2021,variables!$E$44,IF('respostes SINDIC'!$AS368=2022,variables!$F$44))),0)</f>
        <v>0</v>
      </c>
      <c r="AP368" s="8">
        <f>IF('respostes SINDIC'!AO368=1,(IF('respostes SINDIC'!$AS368=2021,variables!$E$45,IF('respostes SINDIC'!$AS368=2022,variables!$F$45))),0)</f>
        <v>0</v>
      </c>
      <c r="AQ368" s="20">
        <f>IF('respostes SINDIC'!AP368=1,(IF('respostes SINDIC'!$AS368=2021,variables!$E$46,IF('respostes SINDIC'!$AS368=2022,variables!$F$46))),0)</f>
        <v>10</v>
      </c>
      <c r="AT368">
        <v>2022</v>
      </c>
    </row>
    <row r="369" spans="1:46" x14ac:dyDescent="0.3">
      <c r="A369">
        <v>814960009</v>
      </c>
      <c r="B369" t="str">
        <f>VLOOKUP(A369,'ine i comarca'!$A$1:$H$367,6,0)</f>
        <v>Osona</v>
      </c>
      <c r="C369" t="s">
        <v>172</v>
      </c>
      <c r="D369" t="s">
        <v>41</v>
      </c>
      <c r="E369" t="s">
        <v>42</v>
      </c>
      <c r="F369" t="s">
        <v>48</v>
      </c>
      <c r="G369" s="8">
        <f>IF('respostes SINDIC'!F369=1,(IF('respostes SINDIC'!$AS369=2021,variables!$E$10,IF('respostes SINDIC'!$AS369=2022,variables!$F$10))),0)</f>
        <v>7.5</v>
      </c>
      <c r="H369" s="8">
        <f>IF('respostes SINDIC'!G369=1,(IF('respostes SINDIC'!$AS369=2021,variables!$E$11,IF('respostes SINDIC'!$AS369=2022,variables!$F$11))),0)</f>
        <v>7.5</v>
      </c>
      <c r="I369" s="14">
        <f>IF('respostes SINDIC'!H369=1,(IF('respostes SINDIC'!$AS369=2021,variables!$E$12,IF('respostes SINDIC'!$AS369=2022,variables!$F$12))),0)</f>
        <v>25</v>
      </c>
      <c r="J369" s="11">
        <f>IF('respostes SINDIC'!I369=1,(IF('respostes SINDIC'!$AS369=2021,variables!$E$13,IF('respostes SINDIC'!$AS369=2022,variables!$F$13))),0)</f>
        <v>1</v>
      </c>
      <c r="K369" s="11">
        <f>IF('respostes SINDIC'!J369=1,(IF('respostes SINDIC'!$AS369=2021,variables!$E$14,IF('respostes SINDIC'!$AS369=2022,variables!$F$14))),0)</f>
        <v>0</v>
      </c>
      <c r="L369" s="11">
        <f>IF('respostes SINDIC'!K369=1,(IF('respostes SINDIC'!$AS369=2021,variables!$E$15,IF('respostes SINDIC'!$AS369=2022,variables!$F$15))),0)</f>
        <v>0</v>
      </c>
      <c r="M369" s="11">
        <f>IF('respostes SINDIC'!L369=1,(IF('respostes SINDIC'!$AS369=2021,variables!$E$16,IF('respostes SINDIC'!$AS369=2022,variables!$F$16))),0)</f>
        <v>0</v>
      </c>
      <c r="N369" s="11">
        <f>IF('respostes SINDIC'!M369=1,(IF('respostes SINDIC'!$AS369=2021,variables!$E$17,IF('respostes SINDIC'!$AS369=2022,variables!$F$17))),0)</f>
        <v>0</v>
      </c>
      <c r="O369" s="11">
        <f>IF('respostes SINDIC'!N369="Dintre de termini",(IF('respostes SINDIC'!$AS369=2021,variables!$E$18,IF('respostes SINDIC'!$AS369=2022,variables!$F$18))),0)</f>
        <v>0</v>
      </c>
      <c r="P369" s="16">
        <f>IF('respostes SINDIC'!O369="Null",0,(IF('respostes SINDIC'!$AS369=2021,variables!$E$20,IF('respostes SINDIC'!$AS369=2022,variables!$F$20))))</f>
        <v>25</v>
      </c>
      <c r="Q369" s="16">
        <f>IF('respostes SINDIC'!P369=1,(IF('respostes SINDIC'!$AS369=2021,variables!$E$20,IF('respostes SINDIC'!$AS369=2022,variables!$F$20))),0)</f>
        <v>25</v>
      </c>
      <c r="R369" s="16">
        <f>IF('respostes SINDIC'!Q369=1,(IF('respostes SINDIC'!$AS369=2021,variables!$E$21,IF('respostes SINDIC'!$AS369=2022,variables!$F$21))),0)</f>
        <v>0</v>
      </c>
      <c r="S369" s="16">
        <f>IF('respostes SINDIC'!R369=1,(IF('respostes SINDIC'!$AS369=2021,variables!$E$22,IF('respostes SINDIC'!$AS369=2022,variables!$F$22))),0)</f>
        <v>0</v>
      </c>
      <c r="T369" s="11">
        <f>IF('respostes SINDIC'!S369=1,(IF('respostes SINDIC'!$AS369=2021,variables!$E$23,IF('respostes SINDIC'!$AS369=2022,variables!$F$23))),0)</f>
        <v>10</v>
      </c>
      <c r="U369" s="14">
        <f>IF('respostes SINDIC'!T369=1,(IF('respostes SINDIC'!$AS369=2021,variables!$E$24,IF('respostes SINDIC'!$AS369=2022,variables!$F$24))),0)</f>
        <v>25</v>
      </c>
      <c r="V369" s="8">
        <f>IF('respostes SINDIC'!U369=1,(IF('respostes SINDIC'!$AS369=2021,variables!$E$25,IF('respostes SINDIC'!$AS369=2022,variables!$F$25))),0)</f>
        <v>20</v>
      </c>
      <c r="W369" s="8">
        <f>IF('respostes SINDIC'!V369=1,(IF('respostes SINDIC'!$AS369=2021,variables!$E$26,IF('respostes SINDIC'!$AS369=2022,variables!$F$26))),0)</f>
        <v>5</v>
      </c>
      <c r="X369" s="8">
        <f>IF('respostes SINDIC'!W369=1,(IF('respostes SINDIC'!$AS369=2021,variables!$E$27,IF('respostes SINDIC'!$AS369=2022,variables!$F$27))),0)</f>
        <v>10</v>
      </c>
      <c r="Y369" s="11">
        <f>IF('respostes SINDIC'!X369=1,(IF('respostes SINDIC'!$AS369=2021,variables!$E$28,IF('respostes SINDIC'!$AS369=2022,variables!$F$28))),0)</f>
        <v>0</v>
      </c>
      <c r="Z369" s="11">
        <f>IF('respostes SINDIC'!Y369=1,(IF('respostes SINDIC'!$AS369=2021,variables!$E$29,IF('respostes SINDIC'!$AS369=2022,variables!$F$29))),0)</f>
        <v>20</v>
      </c>
      <c r="AA369" s="18">
        <f>IF('respostes SINDIC'!Z369=1,(IF('respostes SINDIC'!$AS369=2021,variables!$E$30,IF('respostes SINDIC'!$AS369=2022,variables!$F$30))),0)</f>
        <v>0</v>
      </c>
      <c r="AB369" s="18">
        <f>IF('respostes SINDIC'!AA369=1,(IF('respostes SINDIC'!$AS369=2021,variables!$E$31,IF('respostes SINDIC'!$AS369=2022,variables!$F$31))),0)</f>
        <v>25</v>
      </c>
      <c r="AC369" s="18">
        <f>IF('respostes SINDIC'!AB369=1,(IF('respostes SINDIC'!$AS369=2021,variables!$E$32,IF('respostes SINDIC'!$AS369=2022,variables!$F$32))),0)</f>
        <v>25</v>
      </c>
      <c r="AD369" s="18">
        <f>IF('respostes SINDIC'!AC369=1,(IF('respostes SINDIC'!$AS369=2021,variables!$E$33,IF('respostes SINDIC'!$AS369=2022,variables!$F$33))),0)</f>
        <v>0</v>
      </c>
      <c r="AE369" s="20">
        <f>IF('respostes SINDIC'!AD369=1,(IF('respostes SINDIC'!$AS369=2021,variables!$E$34,IF('respostes SINDIC'!$AS369=2022,variables!$F$34))),0)</f>
        <v>0</v>
      </c>
      <c r="AF369" s="20">
        <f>IF('respostes SINDIC'!AE369=1,(IF('respostes SINDIC'!$AS369=2021,variables!$E$35,IF('respostes SINDIC'!$AS369=2022,variables!$F$35))),0)</f>
        <v>0</v>
      </c>
      <c r="AG369" s="20">
        <f>IF('respostes SINDIC'!AF369=1,(IF('respostes SINDIC'!$AS369=2021,variables!$E$36,IF('respostes SINDIC'!$AS369=2022,variables!$F$36))),0)</f>
        <v>0</v>
      </c>
      <c r="AH369" s="20">
        <f>IF('respostes SINDIC'!AG369=1,(IF('respostes SINDIC'!$AS369=2021,variables!$E$37,IF('respostes SINDIC'!$AS369=2022,variables!$F$37))),0)</f>
        <v>0</v>
      </c>
      <c r="AI369" s="14">
        <f>IF('respostes SINDIC'!AH369=1,(IF('respostes SINDIC'!$AS369=2021,variables!$E$38,IF('respostes SINDIC'!$AS369=2022,variables!$F$38))),0)</f>
        <v>25</v>
      </c>
      <c r="AJ369" s="20">
        <f>IF('respostes SINDIC'!AI369=1,(IF('respostes SINDIC'!$AS369=2021,variables!$E$39,IF('respostes SINDIC'!$AS369=2022,variables!$F$39))),0)</f>
        <v>20</v>
      </c>
      <c r="AK369" s="14">
        <f>IF('respostes SINDIC'!AJ369=1,(IF('respostes SINDIC'!$AS369=2021,variables!$E$40,IF('respostes SINDIC'!$AS369=2022,variables!$F$40))),0)</f>
        <v>25</v>
      </c>
      <c r="AL369" s="8">
        <f>IF('respostes SINDIC'!AK369=0,(IF('respostes SINDIC'!$AS369=2021,variables!$E$41,IF('respostes SINDIC'!$AS369=2022,variables!$F$41))),0)</f>
        <v>20</v>
      </c>
      <c r="AM369" s="20">
        <f>IF('respostes SINDIC'!AL369=1,(IF('respostes SINDIC'!$AS369=2021,variables!$E$42,IF('respostes SINDIC'!$AS369=2022,variables!$F$42))),0)</f>
        <v>10</v>
      </c>
      <c r="AN369" s="11">
        <f>IF('respostes SINDIC'!AM369=1,(IF('respostes SINDIC'!$AS369=2021,variables!$E$43,IF('respostes SINDIC'!$AS369=2022,variables!$F$43))),0)</f>
        <v>50</v>
      </c>
      <c r="AO369" s="8">
        <f>IF('respostes SINDIC'!AN369=1,(IF('respostes SINDIC'!$AS369=2021,variables!$E$44,IF('respostes SINDIC'!$AS369=2022,variables!$F$44))),0)</f>
        <v>0</v>
      </c>
      <c r="AP369" s="8">
        <f>IF('respostes SINDIC'!AO369=1,(IF('respostes SINDIC'!$AS369=2021,variables!$E$45,IF('respostes SINDIC'!$AS369=2022,variables!$F$45))),0)</f>
        <v>0</v>
      </c>
      <c r="AQ369" s="20">
        <f>IF('respostes SINDIC'!AP369=1,(IF('respostes SINDIC'!$AS369=2021,variables!$E$46,IF('respostes SINDIC'!$AS369=2022,variables!$F$46))),0)</f>
        <v>10</v>
      </c>
      <c r="AT369">
        <v>2022</v>
      </c>
    </row>
    <row r="370" spans="1:46" x14ac:dyDescent="0.3">
      <c r="A370">
        <v>814450006</v>
      </c>
      <c r="B370" t="str">
        <f>VLOOKUP(A370,'ine i comarca'!$A$1:$H$367,6,0)</f>
        <v>Berguedà</v>
      </c>
      <c r="C370" t="s">
        <v>173</v>
      </c>
      <c r="D370" t="s">
        <v>41</v>
      </c>
      <c r="E370" t="s">
        <v>42</v>
      </c>
      <c r="F370" t="s">
        <v>48</v>
      </c>
      <c r="G370" s="8">
        <f>IF('respostes SINDIC'!F370=1,(IF('respostes SINDIC'!$AS370=2021,variables!$E$10,IF('respostes SINDIC'!$AS370=2022,variables!$F$10))),0)</f>
        <v>7.5</v>
      </c>
      <c r="H370" s="8">
        <f>IF('respostes SINDIC'!G370=1,(IF('respostes SINDIC'!$AS370=2021,variables!$E$11,IF('respostes SINDIC'!$AS370=2022,variables!$F$11))),0)</f>
        <v>7.5</v>
      </c>
      <c r="I370" s="14">
        <f>IF('respostes SINDIC'!H370=1,(IF('respostes SINDIC'!$AS370=2021,variables!$E$12,IF('respostes SINDIC'!$AS370=2022,variables!$F$12))),0)</f>
        <v>25</v>
      </c>
      <c r="J370" s="11">
        <f>IF('respostes SINDIC'!I370=1,(IF('respostes SINDIC'!$AS370=2021,variables!$E$13,IF('respostes SINDIC'!$AS370=2022,variables!$F$13))),0)</f>
        <v>1</v>
      </c>
      <c r="K370" s="11">
        <f>IF('respostes SINDIC'!J370=1,(IF('respostes SINDIC'!$AS370=2021,variables!$E$14,IF('respostes SINDIC'!$AS370=2022,variables!$F$14))),0)</f>
        <v>0</v>
      </c>
      <c r="L370" s="11">
        <f>IF('respostes SINDIC'!K370=1,(IF('respostes SINDIC'!$AS370=2021,variables!$E$15,IF('respostes SINDIC'!$AS370=2022,variables!$F$15))),0)</f>
        <v>0</v>
      </c>
      <c r="M370" s="11">
        <f>IF('respostes SINDIC'!L370=1,(IF('respostes SINDIC'!$AS370=2021,variables!$E$16,IF('respostes SINDIC'!$AS370=2022,variables!$F$16))),0)</f>
        <v>0</v>
      </c>
      <c r="N370" s="11">
        <f>IF('respostes SINDIC'!M370=1,(IF('respostes SINDIC'!$AS370=2021,variables!$E$17,IF('respostes SINDIC'!$AS370=2022,variables!$F$17))),0)</f>
        <v>0</v>
      </c>
      <c r="O370" s="11">
        <f>IF('respostes SINDIC'!N370="Dintre de termini",(IF('respostes SINDIC'!$AS370=2021,variables!$E$18,IF('respostes SINDIC'!$AS370=2022,variables!$F$18))),0)</f>
        <v>10</v>
      </c>
      <c r="P370" s="16">
        <f>IF('respostes SINDIC'!O370="Null",0,(IF('respostes SINDIC'!$AS370=2021,variables!$E$20,IF('respostes SINDIC'!$AS370=2022,variables!$F$20))))</f>
        <v>25</v>
      </c>
      <c r="Q370" s="16">
        <f>IF('respostes SINDIC'!P370=1,(IF('respostes SINDIC'!$AS370=2021,variables!$E$20,IF('respostes SINDIC'!$AS370=2022,variables!$F$20))),0)</f>
        <v>25</v>
      </c>
      <c r="R370" s="16">
        <f>IF('respostes SINDIC'!Q370=1,(IF('respostes SINDIC'!$AS370=2021,variables!$E$21,IF('respostes SINDIC'!$AS370=2022,variables!$F$21))),0)</f>
        <v>0</v>
      </c>
      <c r="S370" s="16">
        <f>IF('respostes SINDIC'!R370=1,(IF('respostes SINDIC'!$AS370=2021,variables!$E$22,IF('respostes SINDIC'!$AS370=2022,variables!$F$22))),0)</f>
        <v>0</v>
      </c>
      <c r="T370" s="11">
        <f>IF('respostes SINDIC'!S370=1,(IF('respostes SINDIC'!$AS370=2021,variables!$E$23,IF('respostes SINDIC'!$AS370=2022,variables!$F$23))),0)</f>
        <v>10</v>
      </c>
      <c r="U370" s="14">
        <f>IF('respostes SINDIC'!T370=1,(IF('respostes SINDIC'!$AS370=2021,variables!$E$24,IF('respostes SINDIC'!$AS370=2022,variables!$F$24))),0)</f>
        <v>25</v>
      </c>
      <c r="V370" s="8">
        <f>IF('respostes SINDIC'!U370=1,(IF('respostes SINDIC'!$AS370=2021,variables!$E$25,IF('respostes SINDIC'!$AS370=2022,variables!$F$25))),0)</f>
        <v>20</v>
      </c>
      <c r="W370" s="8">
        <f>IF('respostes SINDIC'!V370=1,(IF('respostes SINDIC'!$AS370=2021,variables!$E$26,IF('respostes SINDIC'!$AS370=2022,variables!$F$26))),0)</f>
        <v>5</v>
      </c>
      <c r="X370" s="8">
        <f>IF('respostes SINDIC'!W370=1,(IF('respostes SINDIC'!$AS370=2021,variables!$E$27,IF('respostes SINDIC'!$AS370=2022,variables!$F$27))),0)</f>
        <v>10</v>
      </c>
      <c r="Y370" s="11">
        <f>IF('respostes SINDIC'!X370=1,(IF('respostes SINDIC'!$AS370=2021,variables!$E$28,IF('respostes SINDIC'!$AS370=2022,variables!$F$28))),0)</f>
        <v>0</v>
      </c>
      <c r="Z370" s="11">
        <f>IF('respostes SINDIC'!Y370=1,(IF('respostes SINDIC'!$AS370=2021,variables!$E$29,IF('respostes SINDIC'!$AS370=2022,variables!$F$29))),0)</f>
        <v>20</v>
      </c>
      <c r="AA370" s="18">
        <f>IF('respostes SINDIC'!Z370=1,(IF('respostes SINDIC'!$AS370=2021,variables!$E$30,IF('respostes SINDIC'!$AS370=2022,variables!$F$30))),0)</f>
        <v>0</v>
      </c>
      <c r="AB370" s="18">
        <f>IF('respostes SINDIC'!AA370=1,(IF('respostes SINDIC'!$AS370=2021,variables!$E$31,IF('respostes SINDIC'!$AS370=2022,variables!$F$31))),0)</f>
        <v>25</v>
      </c>
      <c r="AC370" s="18">
        <f>IF('respostes SINDIC'!AB370=1,(IF('respostes SINDIC'!$AS370=2021,variables!$E$32,IF('respostes SINDIC'!$AS370=2022,variables!$F$32))),0)</f>
        <v>25</v>
      </c>
      <c r="AD370" s="18">
        <f>IF('respostes SINDIC'!AC370=1,(IF('respostes SINDIC'!$AS370=2021,variables!$E$33,IF('respostes SINDIC'!$AS370=2022,variables!$F$33))),0)</f>
        <v>0</v>
      </c>
      <c r="AE370" s="20">
        <f>IF('respostes SINDIC'!AD370=1,(IF('respostes SINDIC'!$AS370=2021,variables!$E$34,IF('respostes SINDIC'!$AS370=2022,variables!$F$34))),0)</f>
        <v>0</v>
      </c>
      <c r="AF370" s="20">
        <f>IF('respostes SINDIC'!AE370=1,(IF('respostes SINDIC'!$AS370=2021,variables!$E$35,IF('respostes SINDIC'!$AS370=2022,variables!$F$35))),0)</f>
        <v>0</v>
      </c>
      <c r="AG370" s="20">
        <f>IF('respostes SINDIC'!AF370=1,(IF('respostes SINDIC'!$AS370=2021,variables!$E$36,IF('respostes SINDIC'!$AS370=2022,variables!$F$36))),0)</f>
        <v>0</v>
      </c>
      <c r="AH370" s="20">
        <f>IF('respostes SINDIC'!AG370=1,(IF('respostes SINDIC'!$AS370=2021,variables!$E$37,IF('respostes SINDIC'!$AS370=2022,variables!$F$37))),0)</f>
        <v>0</v>
      </c>
      <c r="AI370" s="14">
        <f>IF('respostes SINDIC'!AH370=1,(IF('respostes SINDIC'!$AS370=2021,variables!$E$38,IF('respostes SINDIC'!$AS370=2022,variables!$F$38))),0)</f>
        <v>25</v>
      </c>
      <c r="AJ370" s="20">
        <f>IF('respostes SINDIC'!AI370=1,(IF('respostes SINDIC'!$AS370=2021,variables!$E$39,IF('respostes SINDIC'!$AS370=2022,variables!$F$39))),0)</f>
        <v>0</v>
      </c>
      <c r="AK370" s="14">
        <f>IF('respostes SINDIC'!AJ370=1,(IF('respostes SINDIC'!$AS370=2021,variables!$E$40,IF('respostes SINDIC'!$AS370=2022,variables!$F$40))),0)</f>
        <v>25</v>
      </c>
      <c r="AL370" s="8">
        <f>IF('respostes SINDIC'!AK370=0,(IF('respostes SINDIC'!$AS370=2021,variables!$E$41,IF('respostes SINDIC'!$AS370=2022,variables!$F$41))),0)</f>
        <v>20</v>
      </c>
      <c r="AM370" s="20">
        <f>IF('respostes SINDIC'!AL370=1,(IF('respostes SINDIC'!$AS370=2021,variables!$E$42,IF('respostes SINDIC'!$AS370=2022,variables!$F$42))),0)</f>
        <v>10</v>
      </c>
      <c r="AN370" s="11">
        <f>IF('respostes SINDIC'!AM370=1,(IF('respostes SINDIC'!$AS370=2021,variables!$E$43,IF('respostes SINDIC'!$AS370=2022,variables!$F$43))),0)</f>
        <v>50</v>
      </c>
      <c r="AO370" s="8">
        <f>IF('respostes SINDIC'!AN370=1,(IF('respostes SINDIC'!$AS370=2021,variables!$E$44,IF('respostes SINDIC'!$AS370=2022,variables!$F$44))),0)</f>
        <v>0</v>
      </c>
      <c r="AP370" s="8">
        <f>IF('respostes SINDIC'!AO370=1,(IF('respostes SINDIC'!$AS370=2021,variables!$E$45,IF('respostes SINDIC'!$AS370=2022,variables!$F$45))),0)</f>
        <v>0</v>
      </c>
      <c r="AQ370" s="20">
        <f>IF('respostes SINDIC'!AP370=1,(IF('respostes SINDIC'!$AS370=2021,variables!$E$46,IF('respostes SINDIC'!$AS370=2022,variables!$F$46))),0)</f>
        <v>0</v>
      </c>
      <c r="AT370">
        <v>2022</v>
      </c>
    </row>
    <row r="371" spans="1:46" x14ac:dyDescent="0.3">
      <c r="A371">
        <v>815160009</v>
      </c>
      <c r="B371" t="str">
        <f>VLOOKUP(A371,'ine i comarca'!$A$1:$H$367,6,0)</f>
        <v>Osona</v>
      </c>
      <c r="C371" t="s">
        <v>174</v>
      </c>
      <c r="D371" t="s">
        <v>41</v>
      </c>
      <c r="E371" t="s">
        <v>42</v>
      </c>
      <c r="F371" t="s">
        <v>48</v>
      </c>
      <c r="G371" s="8">
        <f>IF('respostes SINDIC'!F371=1,(IF('respostes SINDIC'!$AS371=2021,variables!$E$10,IF('respostes SINDIC'!$AS371=2022,variables!$F$10))),0)</f>
        <v>7.5</v>
      </c>
      <c r="H371" s="8">
        <f>IF('respostes SINDIC'!G371=1,(IF('respostes SINDIC'!$AS371=2021,variables!$E$11,IF('respostes SINDIC'!$AS371=2022,variables!$F$11))),0)</f>
        <v>7.5</v>
      </c>
      <c r="I371" s="14">
        <f>IF('respostes SINDIC'!H371=1,(IF('respostes SINDIC'!$AS371=2021,variables!$E$12,IF('respostes SINDIC'!$AS371=2022,variables!$F$12))),0)</f>
        <v>25</v>
      </c>
      <c r="J371" s="11">
        <f>IF('respostes SINDIC'!I371=1,(IF('respostes SINDIC'!$AS371=2021,variables!$E$13,IF('respostes SINDIC'!$AS371=2022,variables!$F$13))),0)</f>
        <v>1</v>
      </c>
      <c r="K371" s="11">
        <f>IF('respostes SINDIC'!J371=1,(IF('respostes SINDIC'!$AS371=2021,variables!$E$14,IF('respostes SINDIC'!$AS371=2022,variables!$F$14))),0)</f>
        <v>0</v>
      </c>
      <c r="L371" s="11">
        <f>IF('respostes SINDIC'!K371=1,(IF('respostes SINDIC'!$AS371=2021,variables!$E$15,IF('respostes SINDIC'!$AS371=2022,variables!$F$15))),0)</f>
        <v>0</v>
      </c>
      <c r="M371" s="11">
        <f>IF('respostes SINDIC'!L371=1,(IF('respostes SINDIC'!$AS371=2021,variables!$E$16,IF('respostes SINDIC'!$AS371=2022,variables!$F$16))),0)</f>
        <v>0</v>
      </c>
      <c r="N371" s="11">
        <f>IF('respostes SINDIC'!M371=1,(IF('respostes SINDIC'!$AS371=2021,variables!$E$17,IF('respostes SINDIC'!$AS371=2022,variables!$F$17))),0)</f>
        <v>0</v>
      </c>
      <c r="O371" s="11">
        <f>IF('respostes SINDIC'!N371="Dintre de termini",(IF('respostes SINDIC'!$AS371=2021,variables!$E$18,IF('respostes SINDIC'!$AS371=2022,variables!$F$18))),0)</f>
        <v>0</v>
      </c>
      <c r="P371" s="16">
        <f>IF('respostes SINDIC'!O371="Null",0,(IF('respostes SINDIC'!$AS371=2021,variables!$E$20,IF('respostes SINDIC'!$AS371=2022,variables!$F$20))))</f>
        <v>0</v>
      </c>
      <c r="Q371" s="16">
        <f>IF('respostes SINDIC'!P371=1,(IF('respostes SINDIC'!$AS371=2021,variables!$E$20,IF('respostes SINDIC'!$AS371=2022,variables!$F$20))),0)</f>
        <v>0</v>
      </c>
      <c r="R371" s="16">
        <f>IF('respostes SINDIC'!Q371=1,(IF('respostes SINDIC'!$AS371=2021,variables!$E$21,IF('respostes SINDIC'!$AS371=2022,variables!$F$21))),0)</f>
        <v>0</v>
      </c>
      <c r="S371" s="16">
        <f>IF('respostes SINDIC'!R371=1,(IF('respostes SINDIC'!$AS371=2021,variables!$E$22,IF('respostes SINDIC'!$AS371=2022,variables!$F$22))),0)</f>
        <v>0</v>
      </c>
      <c r="T371" s="11">
        <f>IF('respostes SINDIC'!S371=1,(IF('respostes SINDIC'!$AS371=2021,variables!$E$23,IF('respostes SINDIC'!$AS371=2022,variables!$F$23))),0)</f>
        <v>0</v>
      </c>
      <c r="U371" s="14">
        <f>IF('respostes SINDIC'!T371=1,(IF('respostes SINDIC'!$AS371=2021,variables!$E$24,IF('respostes SINDIC'!$AS371=2022,variables!$F$24))),0)</f>
        <v>0</v>
      </c>
      <c r="V371" s="8">
        <f>IF('respostes SINDIC'!U371=1,(IF('respostes SINDIC'!$AS371=2021,variables!$E$25,IF('respostes SINDIC'!$AS371=2022,variables!$F$25))),0)</f>
        <v>20</v>
      </c>
      <c r="W371" s="8">
        <f>IF('respostes SINDIC'!V371=1,(IF('respostes SINDIC'!$AS371=2021,variables!$E$26,IF('respostes SINDIC'!$AS371=2022,variables!$F$26))),0)</f>
        <v>5</v>
      </c>
      <c r="X371" s="8">
        <f>IF('respostes SINDIC'!W371=1,(IF('respostes SINDIC'!$AS371=2021,variables!$E$27,IF('respostes SINDIC'!$AS371=2022,variables!$F$27))),0)</f>
        <v>10</v>
      </c>
      <c r="Y371" s="11">
        <f>IF('respostes SINDIC'!X371=1,(IF('respostes SINDIC'!$AS371=2021,variables!$E$28,IF('respostes SINDIC'!$AS371=2022,variables!$F$28))),0)</f>
        <v>0</v>
      </c>
      <c r="Z371" s="11">
        <f>IF('respostes SINDIC'!Y371=1,(IF('respostes SINDIC'!$AS371=2021,variables!$E$29,IF('respostes SINDIC'!$AS371=2022,variables!$F$29))),0)</f>
        <v>0</v>
      </c>
      <c r="AA371" s="18">
        <f>IF('respostes SINDIC'!Z371=1,(IF('respostes SINDIC'!$AS371=2021,variables!$E$30,IF('respostes SINDIC'!$AS371=2022,variables!$F$30))),0)</f>
        <v>0</v>
      </c>
      <c r="AB371" s="18">
        <f>IF('respostes SINDIC'!AA371=1,(IF('respostes SINDIC'!$AS371=2021,variables!$E$31,IF('respostes SINDIC'!$AS371=2022,variables!$F$31))),0)</f>
        <v>0</v>
      </c>
      <c r="AC371" s="18">
        <f>IF('respostes SINDIC'!AB371=1,(IF('respostes SINDIC'!$AS371=2021,variables!$E$32,IF('respostes SINDIC'!$AS371=2022,variables!$F$32))),0)</f>
        <v>0</v>
      </c>
      <c r="AD371" s="18">
        <f>IF('respostes SINDIC'!AC371=1,(IF('respostes SINDIC'!$AS371=2021,variables!$E$33,IF('respostes SINDIC'!$AS371=2022,variables!$F$33))),0)</f>
        <v>0</v>
      </c>
      <c r="AE371" s="20">
        <f>IF('respostes SINDIC'!AD371=1,(IF('respostes SINDIC'!$AS371=2021,variables!$E$34,IF('respostes SINDIC'!$AS371=2022,variables!$F$34))),0)</f>
        <v>0</v>
      </c>
      <c r="AF371" s="20">
        <f>IF('respostes SINDIC'!AE371=1,(IF('respostes SINDIC'!$AS371=2021,variables!$E$35,IF('respostes SINDIC'!$AS371=2022,variables!$F$35))),0)</f>
        <v>0</v>
      </c>
      <c r="AG371" s="20">
        <f>IF('respostes SINDIC'!AF371=1,(IF('respostes SINDIC'!$AS371=2021,variables!$E$36,IF('respostes SINDIC'!$AS371=2022,variables!$F$36))),0)</f>
        <v>0</v>
      </c>
      <c r="AH371" s="20">
        <f>IF('respostes SINDIC'!AG371=1,(IF('respostes SINDIC'!$AS371=2021,variables!$E$37,IF('respostes SINDIC'!$AS371=2022,variables!$F$37))),0)</f>
        <v>0</v>
      </c>
      <c r="AI371" s="14">
        <f>IF('respostes SINDIC'!AH371=1,(IF('respostes SINDIC'!$AS371=2021,variables!$E$38,IF('respostes SINDIC'!$AS371=2022,variables!$F$38))),0)</f>
        <v>25</v>
      </c>
      <c r="AJ371" s="20">
        <f>IF('respostes SINDIC'!AI371=1,(IF('respostes SINDIC'!$AS371=2021,variables!$E$39,IF('respostes SINDIC'!$AS371=2022,variables!$F$39))),0)</f>
        <v>20</v>
      </c>
      <c r="AK371" s="14">
        <f>IF('respostes SINDIC'!AJ371=1,(IF('respostes SINDIC'!$AS371=2021,variables!$E$40,IF('respostes SINDIC'!$AS371=2022,variables!$F$40))),0)</f>
        <v>0</v>
      </c>
      <c r="AL371" s="8">
        <f>IF('respostes SINDIC'!AK371=0,(IF('respostes SINDIC'!$AS371=2021,variables!$E$41,IF('respostes SINDIC'!$AS371=2022,variables!$F$41))),0)</f>
        <v>20</v>
      </c>
      <c r="AM371" s="20">
        <f>IF('respostes SINDIC'!AL371=1,(IF('respostes SINDIC'!$AS371=2021,variables!$E$42,IF('respostes SINDIC'!$AS371=2022,variables!$F$42))),0)</f>
        <v>0</v>
      </c>
      <c r="AN371" s="11">
        <f>IF('respostes SINDIC'!AM371=1,(IF('respostes SINDIC'!$AS371=2021,variables!$E$43,IF('respostes SINDIC'!$AS371=2022,variables!$F$43))),0)</f>
        <v>0</v>
      </c>
      <c r="AO371" s="8">
        <f>IF('respostes SINDIC'!AN371=1,(IF('respostes SINDIC'!$AS371=2021,variables!$E$44,IF('respostes SINDIC'!$AS371=2022,variables!$F$44))),0)</f>
        <v>0</v>
      </c>
      <c r="AP371" s="8">
        <f>IF('respostes SINDIC'!AO371=1,(IF('respostes SINDIC'!$AS371=2021,variables!$E$45,IF('respostes SINDIC'!$AS371=2022,variables!$F$45))),0)</f>
        <v>0</v>
      </c>
      <c r="AQ371" s="20">
        <f>IF('respostes SINDIC'!AP371=1,(IF('respostes SINDIC'!$AS371=2021,variables!$E$46,IF('respostes SINDIC'!$AS371=2022,variables!$F$46))),0)</f>
        <v>0</v>
      </c>
      <c r="AT371">
        <v>2022</v>
      </c>
    </row>
    <row r="372" spans="1:46" x14ac:dyDescent="0.3">
      <c r="A372">
        <v>815370005</v>
      </c>
      <c r="B372" t="str">
        <f>VLOOKUP(A372,'ine i comarca'!$A$1:$H$367,6,0)</f>
        <v>Maresme</v>
      </c>
      <c r="C372" t="s">
        <v>175</v>
      </c>
      <c r="D372" t="s">
        <v>41</v>
      </c>
      <c r="E372" t="s">
        <v>42</v>
      </c>
      <c r="F372" t="s">
        <v>48</v>
      </c>
      <c r="G372" s="8">
        <f>IF('respostes SINDIC'!F372=1,(IF('respostes SINDIC'!$AS372=2021,variables!$E$10,IF('respostes SINDIC'!$AS372=2022,variables!$F$10))),0)</f>
        <v>7.5</v>
      </c>
      <c r="H372" s="8">
        <f>IF('respostes SINDIC'!G372=1,(IF('respostes SINDIC'!$AS372=2021,variables!$E$11,IF('respostes SINDIC'!$AS372=2022,variables!$F$11))),0)</f>
        <v>7.5</v>
      </c>
      <c r="I372" s="14">
        <f>IF('respostes SINDIC'!H372=1,(IF('respostes SINDIC'!$AS372=2021,variables!$E$12,IF('respostes SINDIC'!$AS372=2022,variables!$F$12))),0)</f>
        <v>25</v>
      </c>
      <c r="J372" s="11">
        <f>IF('respostes SINDIC'!I372=1,(IF('respostes SINDIC'!$AS372=2021,variables!$E$13,IF('respostes SINDIC'!$AS372=2022,variables!$F$13))),0)</f>
        <v>1</v>
      </c>
      <c r="K372" s="11">
        <f>IF('respostes SINDIC'!J372=1,(IF('respostes SINDIC'!$AS372=2021,variables!$E$14,IF('respostes SINDIC'!$AS372=2022,variables!$F$14))),0)</f>
        <v>0</v>
      </c>
      <c r="L372" s="11">
        <f>IF('respostes SINDIC'!K372=1,(IF('respostes SINDIC'!$AS372=2021,variables!$E$15,IF('respostes SINDIC'!$AS372=2022,variables!$F$15))),0)</f>
        <v>0</v>
      </c>
      <c r="M372" s="11">
        <f>IF('respostes SINDIC'!L372=1,(IF('respostes SINDIC'!$AS372=2021,variables!$E$16,IF('respostes SINDIC'!$AS372=2022,variables!$F$16))),0)</f>
        <v>0</v>
      </c>
      <c r="N372" s="11">
        <f>IF('respostes SINDIC'!M372=1,(IF('respostes SINDIC'!$AS372=2021,variables!$E$17,IF('respostes SINDIC'!$AS372=2022,variables!$F$17))),0)</f>
        <v>0</v>
      </c>
      <c r="O372" s="11">
        <f>IF('respostes SINDIC'!N372="Dintre de termini",(IF('respostes SINDIC'!$AS372=2021,variables!$E$18,IF('respostes SINDIC'!$AS372=2022,variables!$F$18))),0)</f>
        <v>0</v>
      </c>
      <c r="P372" s="16">
        <f>IF('respostes SINDIC'!O372="Null",0,(IF('respostes SINDIC'!$AS372=2021,variables!$E$20,IF('respostes SINDIC'!$AS372=2022,variables!$F$20))))</f>
        <v>0</v>
      </c>
      <c r="Q372" s="16">
        <f>IF('respostes SINDIC'!P372=1,(IF('respostes SINDIC'!$AS372=2021,variables!$E$20,IF('respostes SINDIC'!$AS372=2022,variables!$F$20))),0)</f>
        <v>0</v>
      </c>
      <c r="R372" s="16">
        <f>IF('respostes SINDIC'!Q372=1,(IF('respostes SINDIC'!$AS372=2021,variables!$E$21,IF('respostes SINDIC'!$AS372=2022,variables!$F$21))),0)</f>
        <v>0</v>
      </c>
      <c r="S372" s="16">
        <f>IF('respostes SINDIC'!R372=1,(IF('respostes SINDIC'!$AS372=2021,variables!$E$22,IF('respostes SINDIC'!$AS372=2022,variables!$F$22))),0)</f>
        <v>0</v>
      </c>
      <c r="T372" s="11">
        <f>IF('respostes SINDIC'!S372=1,(IF('respostes SINDIC'!$AS372=2021,variables!$E$23,IF('respostes SINDIC'!$AS372=2022,variables!$F$23))),0)</f>
        <v>0</v>
      </c>
      <c r="U372" s="14">
        <f>IF('respostes SINDIC'!T372=1,(IF('respostes SINDIC'!$AS372=2021,variables!$E$24,IF('respostes SINDIC'!$AS372=2022,variables!$F$24))),0)</f>
        <v>0</v>
      </c>
      <c r="V372" s="8">
        <f>IF('respostes SINDIC'!U372=1,(IF('respostes SINDIC'!$AS372=2021,variables!$E$25,IF('respostes SINDIC'!$AS372=2022,variables!$F$25))),0)</f>
        <v>20</v>
      </c>
      <c r="W372" s="8">
        <f>IF('respostes SINDIC'!V372=1,(IF('respostes SINDIC'!$AS372=2021,variables!$E$26,IF('respostes SINDIC'!$AS372=2022,variables!$F$26))),0)</f>
        <v>5</v>
      </c>
      <c r="X372" s="8">
        <f>IF('respostes SINDIC'!W372=1,(IF('respostes SINDIC'!$AS372=2021,variables!$E$27,IF('respostes SINDIC'!$AS372=2022,variables!$F$27))),0)</f>
        <v>10</v>
      </c>
      <c r="Y372" s="11">
        <f>IF('respostes SINDIC'!X372=1,(IF('respostes SINDIC'!$AS372=2021,variables!$E$28,IF('respostes SINDIC'!$AS372=2022,variables!$F$28))),0)</f>
        <v>0</v>
      </c>
      <c r="Z372" s="11">
        <f>IF('respostes SINDIC'!Y372=1,(IF('respostes SINDIC'!$AS372=2021,variables!$E$29,IF('respostes SINDIC'!$AS372=2022,variables!$F$29))),0)</f>
        <v>0</v>
      </c>
      <c r="AA372" s="18">
        <f>IF('respostes SINDIC'!Z372=1,(IF('respostes SINDIC'!$AS372=2021,variables!$E$30,IF('respostes SINDIC'!$AS372=2022,variables!$F$30))),0)</f>
        <v>25</v>
      </c>
      <c r="AB372" s="18">
        <f>IF('respostes SINDIC'!AA372=1,(IF('respostes SINDIC'!$AS372=2021,variables!$E$31,IF('respostes SINDIC'!$AS372=2022,variables!$F$31))),0)</f>
        <v>0</v>
      </c>
      <c r="AC372" s="18">
        <f>IF('respostes SINDIC'!AB372=1,(IF('respostes SINDIC'!$AS372=2021,variables!$E$32,IF('respostes SINDIC'!$AS372=2022,variables!$F$32))),0)</f>
        <v>0</v>
      </c>
      <c r="AD372" s="18">
        <f>IF('respostes SINDIC'!AC372=1,(IF('respostes SINDIC'!$AS372=2021,variables!$E$33,IF('respostes SINDIC'!$AS372=2022,variables!$F$33))),0)</f>
        <v>0</v>
      </c>
      <c r="AE372" s="20">
        <f>IF('respostes SINDIC'!AD372=1,(IF('respostes SINDIC'!$AS372=2021,variables!$E$34,IF('respostes SINDIC'!$AS372=2022,variables!$F$34))),0)</f>
        <v>0</v>
      </c>
      <c r="AF372" s="20">
        <f>IF('respostes SINDIC'!AE372=1,(IF('respostes SINDIC'!$AS372=2021,variables!$E$35,IF('respostes SINDIC'!$AS372=2022,variables!$F$35))),0)</f>
        <v>20</v>
      </c>
      <c r="AG372" s="20">
        <f>IF('respostes SINDIC'!AF372=1,(IF('respostes SINDIC'!$AS372=2021,variables!$E$36,IF('respostes SINDIC'!$AS372=2022,variables!$F$36))),0)</f>
        <v>0</v>
      </c>
      <c r="AH372" s="20">
        <f>IF('respostes SINDIC'!AG372=1,(IF('respostes SINDIC'!$AS372=2021,variables!$E$37,IF('respostes SINDIC'!$AS372=2022,variables!$F$37))),0)</f>
        <v>0</v>
      </c>
      <c r="AI372" s="14">
        <f>IF('respostes SINDIC'!AH372=1,(IF('respostes SINDIC'!$AS372=2021,variables!$E$38,IF('respostes SINDIC'!$AS372=2022,variables!$F$38))),0)</f>
        <v>25</v>
      </c>
      <c r="AJ372" s="20">
        <f>IF('respostes SINDIC'!AI372=1,(IF('respostes SINDIC'!$AS372=2021,variables!$E$39,IF('respostes SINDIC'!$AS372=2022,variables!$F$39))),0)</f>
        <v>20</v>
      </c>
      <c r="AK372" s="14">
        <f>IF('respostes SINDIC'!AJ372=1,(IF('respostes SINDIC'!$AS372=2021,variables!$E$40,IF('respostes SINDIC'!$AS372=2022,variables!$F$40))),0)</f>
        <v>0</v>
      </c>
      <c r="AL372" s="8">
        <f>IF('respostes SINDIC'!AK372=0,(IF('respostes SINDIC'!$AS372=2021,variables!$E$41,IF('respostes SINDIC'!$AS372=2022,variables!$F$41))),0)</f>
        <v>20</v>
      </c>
      <c r="AM372" s="20">
        <f>IF('respostes SINDIC'!AL372=1,(IF('respostes SINDIC'!$AS372=2021,variables!$E$42,IF('respostes SINDIC'!$AS372=2022,variables!$F$42))),0)</f>
        <v>0</v>
      </c>
      <c r="AN372" s="11">
        <f>IF('respostes SINDIC'!AM372=1,(IF('respostes SINDIC'!$AS372=2021,variables!$E$43,IF('respostes SINDIC'!$AS372=2022,variables!$F$43))),0)</f>
        <v>0</v>
      </c>
      <c r="AO372" s="8">
        <f>IF('respostes SINDIC'!AN372=1,(IF('respostes SINDIC'!$AS372=2021,variables!$E$44,IF('respostes SINDIC'!$AS372=2022,variables!$F$44))),0)</f>
        <v>0</v>
      </c>
      <c r="AP372" s="8">
        <f>IF('respostes SINDIC'!AO372=1,(IF('respostes SINDIC'!$AS372=2021,variables!$E$45,IF('respostes SINDIC'!$AS372=2022,variables!$F$45))),0)</f>
        <v>0</v>
      </c>
      <c r="AQ372" s="20">
        <f>IF('respostes SINDIC'!AP372=1,(IF('respostes SINDIC'!$AS372=2021,variables!$E$46,IF('respostes SINDIC'!$AS372=2022,variables!$F$46))),0)</f>
        <v>0</v>
      </c>
      <c r="AT372">
        <v>2022</v>
      </c>
    </row>
    <row r="373" spans="1:46" x14ac:dyDescent="0.3">
      <c r="A373">
        <v>815420002</v>
      </c>
      <c r="B373" t="str">
        <f>VLOOKUP(A373,'ine i comarca'!$A$1:$H$367,6,0)</f>
        <v>Alt Penedès</v>
      </c>
      <c r="C373" t="s">
        <v>176</v>
      </c>
      <c r="D373" t="s">
        <v>41</v>
      </c>
      <c r="E373" t="s">
        <v>42</v>
      </c>
      <c r="F373" t="s">
        <v>48</v>
      </c>
      <c r="G373" s="8">
        <f>IF('respostes SINDIC'!F373=1,(IF('respostes SINDIC'!$AS373=2021,variables!$E$10,IF('respostes SINDIC'!$AS373=2022,variables!$F$10))),0)</f>
        <v>7.5</v>
      </c>
      <c r="H373" s="8">
        <f>IF('respostes SINDIC'!G373=1,(IF('respostes SINDIC'!$AS373=2021,variables!$E$11,IF('respostes SINDIC'!$AS373=2022,variables!$F$11))),0)</f>
        <v>7.5</v>
      </c>
      <c r="I373" s="14">
        <f>IF('respostes SINDIC'!H373=1,(IF('respostes SINDIC'!$AS373=2021,variables!$E$12,IF('respostes SINDIC'!$AS373=2022,variables!$F$12))),0)</f>
        <v>25</v>
      </c>
      <c r="J373" s="11">
        <f>IF('respostes SINDIC'!I373=1,(IF('respostes SINDIC'!$AS373=2021,variables!$E$13,IF('respostes SINDIC'!$AS373=2022,variables!$F$13))),0)</f>
        <v>1</v>
      </c>
      <c r="K373" s="11">
        <f>IF('respostes SINDIC'!J373=1,(IF('respostes SINDIC'!$AS373=2021,variables!$E$14,IF('respostes SINDIC'!$AS373=2022,variables!$F$14))),0)</f>
        <v>0</v>
      </c>
      <c r="L373" s="11">
        <f>IF('respostes SINDIC'!K373=1,(IF('respostes SINDIC'!$AS373=2021,variables!$E$15,IF('respostes SINDIC'!$AS373=2022,variables!$F$15))),0)</f>
        <v>0</v>
      </c>
      <c r="M373" s="11">
        <f>IF('respostes SINDIC'!L373=1,(IF('respostes SINDIC'!$AS373=2021,variables!$E$16,IF('respostes SINDIC'!$AS373=2022,variables!$F$16))),0)</f>
        <v>0</v>
      </c>
      <c r="N373" s="11">
        <f>IF('respostes SINDIC'!M373=1,(IF('respostes SINDIC'!$AS373=2021,variables!$E$17,IF('respostes SINDIC'!$AS373=2022,variables!$F$17))),0)</f>
        <v>0</v>
      </c>
      <c r="O373" s="11">
        <f>IF('respostes SINDIC'!N373="Dintre de termini",(IF('respostes SINDIC'!$AS373=2021,variables!$E$18,IF('respostes SINDIC'!$AS373=2022,variables!$F$18))),0)</f>
        <v>0</v>
      </c>
      <c r="P373" s="16">
        <f>IF('respostes SINDIC'!O373="Null",0,(IF('respostes SINDIC'!$AS373=2021,variables!$E$20,IF('respostes SINDIC'!$AS373=2022,variables!$F$20))))</f>
        <v>25</v>
      </c>
      <c r="Q373" s="16">
        <f>IF('respostes SINDIC'!P373=1,(IF('respostes SINDIC'!$AS373=2021,variables!$E$20,IF('respostes SINDIC'!$AS373=2022,variables!$F$20))),0)</f>
        <v>25</v>
      </c>
      <c r="R373" s="16">
        <f>IF('respostes SINDIC'!Q373=1,(IF('respostes SINDIC'!$AS373=2021,variables!$E$21,IF('respostes SINDIC'!$AS373=2022,variables!$F$21))),0)</f>
        <v>0</v>
      </c>
      <c r="S373" s="16">
        <f>IF('respostes SINDIC'!R373=1,(IF('respostes SINDIC'!$AS373=2021,variables!$E$22,IF('respostes SINDIC'!$AS373=2022,variables!$F$22))),0)</f>
        <v>0</v>
      </c>
      <c r="T373" s="11">
        <f>IF('respostes SINDIC'!S373=1,(IF('respostes SINDIC'!$AS373=2021,variables!$E$23,IF('respostes SINDIC'!$AS373=2022,variables!$F$23))),0)</f>
        <v>10</v>
      </c>
      <c r="U373" s="14">
        <f>IF('respostes SINDIC'!T373=1,(IF('respostes SINDIC'!$AS373=2021,variables!$E$24,IF('respostes SINDIC'!$AS373=2022,variables!$F$24))),0)</f>
        <v>25</v>
      </c>
      <c r="V373" s="8">
        <f>IF('respostes SINDIC'!U373=1,(IF('respostes SINDIC'!$AS373=2021,variables!$E$25,IF('respostes SINDIC'!$AS373=2022,variables!$F$25))),0)</f>
        <v>20</v>
      </c>
      <c r="W373" s="8">
        <f>IF('respostes SINDIC'!V373=1,(IF('respostes SINDIC'!$AS373=2021,variables!$E$26,IF('respostes SINDIC'!$AS373=2022,variables!$F$26))),0)</f>
        <v>5</v>
      </c>
      <c r="X373" s="8">
        <f>IF('respostes SINDIC'!W373=1,(IF('respostes SINDIC'!$AS373=2021,variables!$E$27,IF('respostes SINDIC'!$AS373=2022,variables!$F$27))),0)</f>
        <v>10</v>
      </c>
      <c r="Y373" s="11">
        <f>IF('respostes SINDIC'!X373=1,(IF('respostes SINDIC'!$AS373=2021,variables!$E$28,IF('respostes SINDIC'!$AS373=2022,variables!$F$28))),0)</f>
        <v>0</v>
      </c>
      <c r="Z373" s="11">
        <f>IF('respostes SINDIC'!Y373=1,(IF('respostes SINDIC'!$AS373=2021,variables!$E$29,IF('respostes SINDIC'!$AS373=2022,variables!$F$29))),0)</f>
        <v>20</v>
      </c>
      <c r="AA373" s="18">
        <f>IF('respostes SINDIC'!Z373=1,(IF('respostes SINDIC'!$AS373=2021,variables!$E$30,IF('respostes SINDIC'!$AS373=2022,variables!$F$30))),0)</f>
        <v>0</v>
      </c>
      <c r="AB373" s="18">
        <f>IF('respostes SINDIC'!AA373=1,(IF('respostes SINDIC'!$AS373=2021,variables!$E$31,IF('respostes SINDIC'!$AS373=2022,variables!$F$31))),0)</f>
        <v>25</v>
      </c>
      <c r="AC373" s="18">
        <f>IF('respostes SINDIC'!AB373=1,(IF('respostes SINDIC'!$AS373=2021,variables!$E$32,IF('respostes SINDIC'!$AS373=2022,variables!$F$32))),0)</f>
        <v>25</v>
      </c>
      <c r="AD373" s="18">
        <f>IF('respostes SINDIC'!AC373=1,(IF('respostes SINDIC'!$AS373=2021,variables!$E$33,IF('respostes SINDIC'!$AS373=2022,variables!$F$33))),0)</f>
        <v>0</v>
      </c>
      <c r="AE373" s="20">
        <f>IF('respostes SINDIC'!AD373=1,(IF('respostes SINDIC'!$AS373=2021,variables!$E$34,IF('respostes SINDIC'!$AS373=2022,variables!$F$34))),0)</f>
        <v>0</v>
      </c>
      <c r="AF373" s="20">
        <f>IF('respostes SINDIC'!AE373=1,(IF('respostes SINDIC'!$AS373=2021,variables!$E$35,IF('respostes SINDIC'!$AS373=2022,variables!$F$35))),0)</f>
        <v>0</v>
      </c>
      <c r="AG373" s="20">
        <f>IF('respostes SINDIC'!AF373=1,(IF('respostes SINDIC'!$AS373=2021,variables!$E$36,IF('respostes SINDIC'!$AS373=2022,variables!$F$36))),0)</f>
        <v>0</v>
      </c>
      <c r="AH373" s="20">
        <f>IF('respostes SINDIC'!AG373=1,(IF('respostes SINDIC'!$AS373=2021,variables!$E$37,IF('respostes SINDIC'!$AS373=2022,variables!$F$37))),0)</f>
        <v>0</v>
      </c>
      <c r="AI373" s="14">
        <f>IF('respostes SINDIC'!AH373=1,(IF('respostes SINDIC'!$AS373=2021,variables!$E$38,IF('respostes SINDIC'!$AS373=2022,variables!$F$38))),0)</f>
        <v>25</v>
      </c>
      <c r="AJ373" s="20">
        <f>IF('respostes SINDIC'!AI373=1,(IF('respostes SINDIC'!$AS373=2021,variables!$E$39,IF('respostes SINDIC'!$AS373=2022,variables!$F$39))),0)</f>
        <v>20</v>
      </c>
      <c r="AK373" s="14">
        <f>IF('respostes SINDIC'!AJ373=1,(IF('respostes SINDIC'!$AS373=2021,variables!$E$40,IF('respostes SINDIC'!$AS373=2022,variables!$F$40))),0)</f>
        <v>25</v>
      </c>
      <c r="AL373" s="8">
        <f>IF('respostes SINDIC'!AK373=0,(IF('respostes SINDIC'!$AS373=2021,variables!$E$41,IF('respostes SINDIC'!$AS373=2022,variables!$F$41))),0)</f>
        <v>20</v>
      </c>
      <c r="AM373" s="20">
        <f>IF('respostes SINDIC'!AL373=1,(IF('respostes SINDIC'!$AS373=2021,variables!$E$42,IF('respostes SINDIC'!$AS373=2022,variables!$F$42))),0)</f>
        <v>10</v>
      </c>
      <c r="AN373" s="11">
        <f>IF('respostes SINDIC'!AM373=1,(IF('respostes SINDIC'!$AS373=2021,variables!$E$43,IF('respostes SINDIC'!$AS373=2022,variables!$F$43))),0)</f>
        <v>50</v>
      </c>
      <c r="AO373" s="8">
        <f>IF('respostes SINDIC'!AN373=1,(IF('respostes SINDIC'!$AS373=2021,variables!$E$44,IF('respostes SINDIC'!$AS373=2022,variables!$F$44))),0)</f>
        <v>0</v>
      </c>
      <c r="AP373" s="8">
        <f>IF('respostes SINDIC'!AO373=1,(IF('respostes SINDIC'!$AS373=2021,variables!$E$45,IF('respostes SINDIC'!$AS373=2022,variables!$F$45))),0)</f>
        <v>0</v>
      </c>
      <c r="AQ373" s="20">
        <f>IF('respostes SINDIC'!AP373=1,(IF('respostes SINDIC'!$AS373=2021,variables!$E$46,IF('respostes SINDIC'!$AS373=2022,variables!$F$46))),0)</f>
        <v>0</v>
      </c>
      <c r="AT373">
        <v>2022</v>
      </c>
    </row>
    <row r="374" spans="1:46" x14ac:dyDescent="0.3">
      <c r="A374">
        <v>815550006</v>
      </c>
      <c r="B374" t="str">
        <f>VLOOKUP(A374,'ine i comarca'!$A$1:$H$367,6,0)</f>
        <v>Maresme</v>
      </c>
      <c r="C374" t="s">
        <v>177</v>
      </c>
      <c r="D374" t="s">
        <v>41</v>
      </c>
      <c r="E374" t="s">
        <v>42</v>
      </c>
      <c r="F374" t="s">
        <v>43</v>
      </c>
      <c r="G374" s="8">
        <f>IF('respostes SINDIC'!F374=1,(IF('respostes SINDIC'!$AS374=2021,variables!$E$10,IF('respostes SINDIC'!$AS374=2022,variables!$F$10))),0)</f>
        <v>7.5</v>
      </c>
      <c r="H374" s="8">
        <f>IF('respostes SINDIC'!G374=1,(IF('respostes SINDIC'!$AS374=2021,variables!$E$11,IF('respostes SINDIC'!$AS374=2022,variables!$F$11))),0)</f>
        <v>7.5</v>
      </c>
      <c r="I374" s="14">
        <f>IF('respostes SINDIC'!H374=1,(IF('respostes SINDIC'!$AS374=2021,variables!$E$12,IF('respostes SINDIC'!$AS374=2022,variables!$F$12))),0)</f>
        <v>25</v>
      </c>
      <c r="J374" s="11">
        <f>IF('respostes SINDIC'!I374=1,(IF('respostes SINDIC'!$AS374=2021,variables!$E$13,IF('respostes SINDIC'!$AS374=2022,variables!$F$13))),0)</f>
        <v>1</v>
      </c>
      <c r="K374" s="11">
        <f>IF('respostes SINDIC'!J374=1,(IF('respostes SINDIC'!$AS374=2021,variables!$E$14,IF('respostes SINDIC'!$AS374=2022,variables!$F$14))),0)</f>
        <v>0</v>
      </c>
      <c r="L374" s="11">
        <f>IF('respostes SINDIC'!K374=1,(IF('respostes SINDIC'!$AS374=2021,variables!$E$15,IF('respostes SINDIC'!$AS374=2022,variables!$F$15))),0)</f>
        <v>0</v>
      </c>
      <c r="M374" s="11">
        <f>IF('respostes SINDIC'!L374=1,(IF('respostes SINDIC'!$AS374=2021,variables!$E$16,IF('respostes SINDIC'!$AS374=2022,variables!$F$16))),0)</f>
        <v>0</v>
      </c>
      <c r="N374" s="11">
        <f>IF('respostes SINDIC'!M374=1,(IF('respostes SINDIC'!$AS374=2021,variables!$E$17,IF('respostes SINDIC'!$AS374=2022,variables!$F$17))),0)</f>
        <v>0</v>
      </c>
      <c r="O374" s="11">
        <f>IF('respostes SINDIC'!N374="Dintre de termini",(IF('respostes SINDIC'!$AS374=2021,variables!$E$18,IF('respostes SINDIC'!$AS374=2022,variables!$F$18))),0)</f>
        <v>10</v>
      </c>
      <c r="P374" s="16">
        <f>IF('respostes SINDIC'!O374="Null",0,(IF('respostes SINDIC'!$AS374=2021,variables!$E$20,IF('respostes SINDIC'!$AS374=2022,variables!$F$20))))</f>
        <v>25</v>
      </c>
      <c r="Q374" s="16">
        <f>IF('respostes SINDIC'!P374=1,(IF('respostes SINDIC'!$AS374=2021,variables!$E$20,IF('respostes SINDIC'!$AS374=2022,variables!$F$20))),0)</f>
        <v>25</v>
      </c>
      <c r="R374" s="16">
        <f>IF('respostes SINDIC'!Q374=1,(IF('respostes SINDIC'!$AS374=2021,variables!$E$21,IF('respostes SINDIC'!$AS374=2022,variables!$F$21))),0)</f>
        <v>25</v>
      </c>
      <c r="S374" s="16">
        <f>IF('respostes SINDIC'!R374=1,(IF('respostes SINDIC'!$AS374=2021,variables!$E$22,IF('respostes SINDIC'!$AS374=2022,variables!$F$22))),0)</f>
        <v>25</v>
      </c>
      <c r="T374" s="11">
        <f>IF('respostes SINDIC'!S374=1,(IF('respostes SINDIC'!$AS374=2021,variables!$E$23,IF('respostes SINDIC'!$AS374=2022,variables!$F$23))),0)</f>
        <v>10</v>
      </c>
      <c r="U374" s="14">
        <f>IF('respostes SINDIC'!T374=1,(IF('respostes SINDIC'!$AS374=2021,variables!$E$24,IF('respostes SINDIC'!$AS374=2022,variables!$F$24))),0)</f>
        <v>25</v>
      </c>
      <c r="V374" s="8">
        <f>IF('respostes SINDIC'!U374=1,(IF('respostes SINDIC'!$AS374=2021,variables!$E$25,IF('respostes SINDIC'!$AS374=2022,variables!$F$25))),0)</f>
        <v>20</v>
      </c>
      <c r="W374" s="8">
        <f>IF('respostes SINDIC'!V374=1,(IF('respostes SINDIC'!$AS374=2021,variables!$E$26,IF('respostes SINDIC'!$AS374=2022,variables!$F$26))),0)</f>
        <v>5</v>
      </c>
      <c r="X374" s="8">
        <f>IF('respostes SINDIC'!W374=1,(IF('respostes SINDIC'!$AS374=2021,variables!$E$27,IF('respostes SINDIC'!$AS374=2022,variables!$F$27))),0)</f>
        <v>10</v>
      </c>
      <c r="Y374" s="11">
        <f>IF('respostes SINDIC'!X374=1,(IF('respostes SINDIC'!$AS374=2021,variables!$E$28,IF('respostes SINDIC'!$AS374=2022,variables!$F$28))),0)</f>
        <v>0</v>
      </c>
      <c r="Z374" s="11">
        <f>IF('respostes SINDIC'!Y374=1,(IF('respostes SINDIC'!$AS374=2021,variables!$E$29,IF('respostes SINDIC'!$AS374=2022,variables!$F$29))),0)</f>
        <v>20</v>
      </c>
      <c r="AA374" s="18">
        <f>IF('respostes SINDIC'!Z374=1,(IF('respostes SINDIC'!$AS374=2021,variables!$E$30,IF('respostes SINDIC'!$AS374=2022,variables!$F$30))),0)</f>
        <v>25</v>
      </c>
      <c r="AB374" s="18">
        <f>IF('respostes SINDIC'!AA374=1,(IF('respostes SINDIC'!$AS374=2021,variables!$E$31,IF('respostes SINDIC'!$AS374=2022,variables!$F$31))),0)</f>
        <v>25</v>
      </c>
      <c r="AC374" s="18">
        <f>IF('respostes SINDIC'!AB374=1,(IF('respostes SINDIC'!$AS374=2021,variables!$E$32,IF('respostes SINDIC'!$AS374=2022,variables!$F$32))),0)</f>
        <v>25</v>
      </c>
      <c r="AD374" s="18">
        <f>IF('respostes SINDIC'!AC374=1,(IF('respostes SINDIC'!$AS374=2021,variables!$E$33,IF('respostes SINDIC'!$AS374=2022,variables!$F$33))),0)</f>
        <v>0</v>
      </c>
      <c r="AE374" s="20">
        <f>IF('respostes SINDIC'!AD374=1,(IF('respostes SINDIC'!$AS374=2021,variables!$E$34,IF('respostes SINDIC'!$AS374=2022,variables!$F$34))),0)</f>
        <v>0</v>
      </c>
      <c r="AF374" s="20">
        <f>IF('respostes SINDIC'!AE374=1,(IF('respostes SINDIC'!$AS374=2021,variables!$E$35,IF('respostes SINDIC'!$AS374=2022,variables!$F$35))),0)</f>
        <v>0</v>
      </c>
      <c r="AG374" s="20">
        <f>IF('respostes SINDIC'!AF374=1,(IF('respostes SINDIC'!$AS374=2021,variables!$E$36,IF('respostes SINDIC'!$AS374=2022,variables!$F$36))),0)</f>
        <v>0</v>
      </c>
      <c r="AH374" s="20">
        <f>IF('respostes SINDIC'!AG374=1,(IF('respostes SINDIC'!$AS374=2021,variables!$E$37,IF('respostes SINDIC'!$AS374=2022,variables!$F$37))),0)</f>
        <v>0</v>
      </c>
      <c r="AI374" s="14">
        <f>IF('respostes SINDIC'!AH374=1,(IF('respostes SINDIC'!$AS374=2021,variables!$E$38,IF('respostes SINDIC'!$AS374=2022,variables!$F$38))),0)</f>
        <v>25</v>
      </c>
      <c r="AJ374" s="20">
        <f>IF('respostes SINDIC'!AI374=1,(IF('respostes SINDIC'!$AS374=2021,variables!$E$39,IF('respostes SINDIC'!$AS374=2022,variables!$F$39))),0)</f>
        <v>20</v>
      </c>
      <c r="AK374" s="14">
        <f>IF('respostes SINDIC'!AJ374=1,(IF('respostes SINDIC'!$AS374=2021,variables!$E$40,IF('respostes SINDIC'!$AS374=2022,variables!$F$40))),0)</f>
        <v>25</v>
      </c>
      <c r="AL374" s="8">
        <f>IF('respostes SINDIC'!AK374=0,(IF('respostes SINDIC'!$AS374=2021,variables!$E$41,IF('respostes SINDIC'!$AS374=2022,variables!$F$41))),0)</f>
        <v>20</v>
      </c>
      <c r="AM374" s="20">
        <f>IF('respostes SINDIC'!AL374=1,(IF('respostes SINDIC'!$AS374=2021,variables!$E$42,IF('respostes SINDIC'!$AS374=2022,variables!$F$42))),0)</f>
        <v>10</v>
      </c>
      <c r="AN374" s="11">
        <f>IF('respostes SINDIC'!AM374=1,(IF('respostes SINDIC'!$AS374=2021,variables!$E$43,IF('respostes SINDIC'!$AS374=2022,variables!$F$43))),0)</f>
        <v>50</v>
      </c>
      <c r="AO374" s="8">
        <f>IF('respostes SINDIC'!AN374=1,(IF('respostes SINDIC'!$AS374=2021,variables!$E$44,IF('respostes SINDIC'!$AS374=2022,variables!$F$44))),0)</f>
        <v>10</v>
      </c>
      <c r="AP374" s="8">
        <f>IF('respostes SINDIC'!AO374=1,(IF('respostes SINDIC'!$AS374=2021,variables!$E$45,IF('respostes SINDIC'!$AS374=2022,variables!$F$45))),0)</f>
        <v>20</v>
      </c>
      <c r="AQ374" s="20">
        <f>IF('respostes SINDIC'!AP374=1,(IF('respostes SINDIC'!$AS374=2021,variables!$E$46,IF('respostes SINDIC'!$AS374=2022,variables!$F$46))),0)</f>
        <v>10</v>
      </c>
      <c r="AT374">
        <v>2022</v>
      </c>
    </row>
    <row r="375" spans="1:46" x14ac:dyDescent="0.3">
      <c r="A375">
        <v>815680001</v>
      </c>
      <c r="B375" t="str">
        <f>VLOOKUP(A375,'ine i comarca'!$A$1:$H$367,6,0)</f>
        <v>Vallès Occidental</v>
      </c>
      <c r="C375" t="s">
        <v>178</v>
      </c>
      <c r="D375" t="s">
        <v>41</v>
      </c>
      <c r="E375" t="s">
        <v>42</v>
      </c>
      <c r="F375" t="s">
        <v>43</v>
      </c>
      <c r="G375" s="8">
        <f>IF('respostes SINDIC'!F375=1,(IF('respostes SINDIC'!$AS375=2021,variables!$E$10,IF('respostes SINDIC'!$AS375=2022,variables!$F$10))),0)</f>
        <v>7.5</v>
      </c>
      <c r="H375" s="8">
        <f>IF('respostes SINDIC'!G375=1,(IF('respostes SINDIC'!$AS375=2021,variables!$E$11,IF('respostes SINDIC'!$AS375=2022,variables!$F$11))),0)</f>
        <v>7.5</v>
      </c>
      <c r="I375" s="14">
        <f>IF('respostes SINDIC'!H375=1,(IF('respostes SINDIC'!$AS375=2021,variables!$E$12,IF('respostes SINDIC'!$AS375=2022,variables!$F$12))),0)</f>
        <v>25</v>
      </c>
      <c r="J375" s="11">
        <f>IF('respostes SINDIC'!I375=1,(IF('respostes SINDIC'!$AS375=2021,variables!$E$13,IF('respostes SINDIC'!$AS375=2022,variables!$F$13))),0)</f>
        <v>1</v>
      </c>
      <c r="K375" s="11">
        <f>IF('respostes SINDIC'!J375=1,(IF('respostes SINDIC'!$AS375=2021,variables!$E$14,IF('respostes SINDIC'!$AS375=2022,variables!$F$14))),0)</f>
        <v>0</v>
      </c>
      <c r="L375" s="11">
        <f>IF('respostes SINDIC'!K375=1,(IF('respostes SINDIC'!$AS375=2021,variables!$E$15,IF('respostes SINDIC'!$AS375=2022,variables!$F$15))),0)</f>
        <v>0</v>
      </c>
      <c r="M375" s="11">
        <f>IF('respostes SINDIC'!L375=1,(IF('respostes SINDIC'!$AS375=2021,variables!$E$16,IF('respostes SINDIC'!$AS375=2022,variables!$F$16))),0)</f>
        <v>0</v>
      </c>
      <c r="N375" s="11">
        <f>IF('respostes SINDIC'!M375=1,(IF('respostes SINDIC'!$AS375=2021,variables!$E$17,IF('respostes SINDIC'!$AS375=2022,variables!$F$17))),0)</f>
        <v>0</v>
      </c>
      <c r="O375" s="11">
        <f>IF('respostes SINDIC'!N375="Dintre de termini",(IF('respostes SINDIC'!$AS375=2021,variables!$E$18,IF('respostes SINDIC'!$AS375=2022,variables!$F$18))),0)</f>
        <v>10</v>
      </c>
      <c r="P375" s="16">
        <f>IF('respostes SINDIC'!O375="Null",0,(IF('respostes SINDIC'!$AS375=2021,variables!$E$20,IF('respostes SINDIC'!$AS375=2022,variables!$F$20))))</f>
        <v>25</v>
      </c>
      <c r="Q375" s="16">
        <f>IF('respostes SINDIC'!P375=1,(IF('respostes SINDIC'!$AS375=2021,variables!$E$20,IF('respostes SINDIC'!$AS375=2022,variables!$F$20))),0)</f>
        <v>25</v>
      </c>
      <c r="R375" s="16">
        <f>IF('respostes SINDIC'!Q375=1,(IF('respostes SINDIC'!$AS375=2021,variables!$E$21,IF('respostes SINDIC'!$AS375=2022,variables!$F$21))),0)</f>
        <v>0</v>
      </c>
      <c r="S375" s="16">
        <f>IF('respostes SINDIC'!R375=1,(IF('respostes SINDIC'!$AS375=2021,variables!$E$22,IF('respostes SINDIC'!$AS375=2022,variables!$F$22))),0)</f>
        <v>0</v>
      </c>
      <c r="T375" s="11">
        <f>IF('respostes SINDIC'!S375=1,(IF('respostes SINDIC'!$AS375=2021,variables!$E$23,IF('respostes SINDIC'!$AS375=2022,variables!$F$23))),0)</f>
        <v>10</v>
      </c>
      <c r="U375" s="14">
        <f>IF('respostes SINDIC'!T375=1,(IF('respostes SINDIC'!$AS375=2021,variables!$E$24,IF('respostes SINDIC'!$AS375=2022,variables!$F$24))),0)</f>
        <v>25</v>
      </c>
      <c r="V375" s="8">
        <f>IF('respostes SINDIC'!U375=1,(IF('respostes SINDIC'!$AS375=2021,variables!$E$25,IF('respostes SINDIC'!$AS375=2022,variables!$F$25))),0)</f>
        <v>20</v>
      </c>
      <c r="W375" s="8">
        <f>IF('respostes SINDIC'!V375=1,(IF('respostes SINDIC'!$AS375=2021,variables!$E$26,IF('respostes SINDIC'!$AS375=2022,variables!$F$26))),0)</f>
        <v>5</v>
      </c>
      <c r="X375" s="8">
        <f>IF('respostes SINDIC'!W375=1,(IF('respostes SINDIC'!$AS375=2021,variables!$E$27,IF('respostes SINDIC'!$AS375=2022,variables!$F$27))),0)</f>
        <v>10</v>
      </c>
      <c r="Y375" s="11">
        <f>IF('respostes SINDIC'!X375=1,(IF('respostes SINDIC'!$AS375=2021,variables!$E$28,IF('respostes SINDIC'!$AS375=2022,variables!$F$28))),0)</f>
        <v>0</v>
      </c>
      <c r="Z375" s="11">
        <f>IF('respostes SINDIC'!Y375=1,(IF('respostes SINDIC'!$AS375=2021,variables!$E$29,IF('respostes SINDIC'!$AS375=2022,variables!$F$29))),0)</f>
        <v>20</v>
      </c>
      <c r="AA375" s="18">
        <f>IF('respostes SINDIC'!Z375=1,(IF('respostes SINDIC'!$AS375=2021,variables!$E$30,IF('respostes SINDIC'!$AS375=2022,variables!$F$30))),0)</f>
        <v>0</v>
      </c>
      <c r="AB375" s="18">
        <f>IF('respostes SINDIC'!AA375=1,(IF('respostes SINDIC'!$AS375=2021,variables!$E$31,IF('respostes SINDIC'!$AS375=2022,variables!$F$31))),0)</f>
        <v>25</v>
      </c>
      <c r="AC375" s="18">
        <f>IF('respostes SINDIC'!AB375=1,(IF('respostes SINDIC'!$AS375=2021,variables!$E$32,IF('respostes SINDIC'!$AS375=2022,variables!$F$32))),0)</f>
        <v>25</v>
      </c>
      <c r="AD375" s="18">
        <f>IF('respostes SINDIC'!AC375=1,(IF('respostes SINDIC'!$AS375=2021,variables!$E$33,IF('respostes SINDIC'!$AS375=2022,variables!$F$33))),0)</f>
        <v>0</v>
      </c>
      <c r="AE375" s="20">
        <f>IF('respostes SINDIC'!AD375=1,(IF('respostes SINDIC'!$AS375=2021,variables!$E$34,IF('respostes SINDIC'!$AS375=2022,variables!$F$34))),0)</f>
        <v>0</v>
      </c>
      <c r="AF375" s="20">
        <f>IF('respostes SINDIC'!AE375=1,(IF('respostes SINDIC'!$AS375=2021,variables!$E$35,IF('respostes SINDIC'!$AS375=2022,variables!$F$35))),0)</f>
        <v>0</v>
      </c>
      <c r="AG375" s="20">
        <f>IF('respostes SINDIC'!AF375=1,(IF('respostes SINDIC'!$AS375=2021,variables!$E$36,IF('respostes SINDIC'!$AS375=2022,variables!$F$36))),0)</f>
        <v>0</v>
      </c>
      <c r="AH375" s="20">
        <f>IF('respostes SINDIC'!AG375=1,(IF('respostes SINDIC'!$AS375=2021,variables!$E$37,IF('respostes SINDIC'!$AS375=2022,variables!$F$37))),0)</f>
        <v>10</v>
      </c>
      <c r="AI375" s="14">
        <f>IF('respostes SINDIC'!AH375=1,(IF('respostes SINDIC'!$AS375=2021,variables!$E$38,IF('respostes SINDIC'!$AS375=2022,variables!$F$38))),0)</f>
        <v>25</v>
      </c>
      <c r="AJ375" s="20">
        <f>IF('respostes SINDIC'!AI375=1,(IF('respostes SINDIC'!$AS375=2021,variables!$E$39,IF('respostes SINDIC'!$AS375=2022,variables!$F$39))),0)</f>
        <v>20</v>
      </c>
      <c r="AK375" s="14">
        <f>IF('respostes SINDIC'!AJ375=1,(IF('respostes SINDIC'!$AS375=2021,variables!$E$40,IF('respostes SINDIC'!$AS375=2022,variables!$F$40))),0)</f>
        <v>25</v>
      </c>
      <c r="AL375" s="8">
        <f>IF('respostes SINDIC'!AK375=0,(IF('respostes SINDIC'!$AS375=2021,variables!$E$41,IF('respostes SINDIC'!$AS375=2022,variables!$F$41))),0)</f>
        <v>20</v>
      </c>
      <c r="AM375" s="20">
        <f>IF('respostes SINDIC'!AL375=1,(IF('respostes SINDIC'!$AS375=2021,variables!$E$42,IF('respostes SINDIC'!$AS375=2022,variables!$F$42))),0)</f>
        <v>10</v>
      </c>
      <c r="AN375" s="11">
        <f>IF('respostes SINDIC'!AM375=1,(IF('respostes SINDIC'!$AS375=2021,variables!$E$43,IF('respostes SINDIC'!$AS375=2022,variables!$F$43))),0)</f>
        <v>50</v>
      </c>
      <c r="AO375" s="8">
        <f>IF('respostes SINDIC'!AN375=1,(IF('respostes SINDIC'!$AS375=2021,variables!$E$44,IF('respostes SINDIC'!$AS375=2022,variables!$F$44))),0)</f>
        <v>10</v>
      </c>
      <c r="AP375" s="8">
        <f>IF('respostes SINDIC'!AO375=1,(IF('respostes SINDIC'!$AS375=2021,variables!$E$45,IF('respostes SINDIC'!$AS375=2022,variables!$F$45))),0)</f>
        <v>20</v>
      </c>
      <c r="AQ375" s="20">
        <f>IF('respostes SINDIC'!AP375=1,(IF('respostes SINDIC'!$AS375=2021,variables!$E$46,IF('respostes SINDIC'!$AS375=2022,variables!$F$46))),0)</f>
        <v>10</v>
      </c>
      <c r="AT375">
        <v>2022</v>
      </c>
    </row>
    <row r="376" spans="1:46" x14ac:dyDescent="0.3">
      <c r="A376">
        <v>815740003</v>
      </c>
      <c r="B376" t="str">
        <f>VLOOKUP(A376,'ine i comarca'!$A$1:$H$367,6,0)</f>
        <v>Baix Llobregat</v>
      </c>
      <c r="C376" t="s">
        <v>179</v>
      </c>
      <c r="D376" t="s">
        <v>41</v>
      </c>
      <c r="E376" t="s">
        <v>42</v>
      </c>
      <c r="F376" t="s">
        <v>43</v>
      </c>
      <c r="G376" s="8">
        <f>IF('respostes SINDIC'!F376=1,(IF('respostes SINDIC'!$AS376=2021,variables!$E$10,IF('respostes SINDIC'!$AS376=2022,variables!$F$10))),0)</f>
        <v>0</v>
      </c>
      <c r="H376" s="8">
        <f>IF('respostes SINDIC'!G376=1,(IF('respostes SINDIC'!$AS376=2021,variables!$E$11,IF('respostes SINDIC'!$AS376=2022,variables!$F$11))),0)</f>
        <v>0</v>
      </c>
      <c r="I376" s="14">
        <f>IF('respostes SINDIC'!H376=1,(IF('respostes SINDIC'!$AS376=2021,variables!$E$12,IF('respostes SINDIC'!$AS376=2022,variables!$F$12))),0)</f>
        <v>0</v>
      </c>
      <c r="J376" s="11">
        <f>IF('respostes SINDIC'!I376=1,(IF('respostes SINDIC'!$AS376=2021,variables!$E$13,IF('respostes SINDIC'!$AS376=2022,variables!$F$13))),0)</f>
        <v>1</v>
      </c>
      <c r="K376" s="11">
        <f>IF('respostes SINDIC'!J376=1,(IF('respostes SINDIC'!$AS376=2021,variables!$E$14,IF('respostes SINDIC'!$AS376=2022,variables!$F$14))),0)</f>
        <v>0</v>
      </c>
      <c r="L376" s="11">
        <f>IF('respostes SINDIC'!K376=1,(IF('respostes SINDIC'!$AS376=2021,variables!$E$15,IF('respostes SINDIC'!$AS376=2022,variables!$F$15))),0)</f>
        <v>0</v>
      </c>
      <c r="M376" s="11">
        <f>IF('respostes SINDIC'!L376=1,(IF('respostes SINDIC'!$AS376=2021,variables!$E$16,IF('respostes SINDIC'!$AS376=2022,variables!$F$16))),0)</f>
        <v>0</v>
      </c>
      <c r="N376" s="11">
        <f>IF('respostes SINDIC'!M376=1,(IF('respostes SINDIC'!$AS376=2021,variables!$E$17,IF('respostes SINDIC'!$AS376=2022,variables!$F$17))),0)</f>
        <v>0</v>
      </c>
      <c r="O376" s="11">
        <f>IF('respostes SINDIC'!N376="Dintre de termini",(IF('respostes SINDIC'!$AS376=2021,variables!$E$18,IF('respostes SINDIC'!$AS376=2022,variables!$F$18))),0)</f>
        <v>10</v>
      </c>
      <c r="P376" s="16">
        <f>IF('respostes SINDIC'!O376="Null",0,(IF('respostes SINDIC'!$AS376=2021,variables!$E$20,IF('respostes SINDIC'!$AS376=2022,variables!$F$20))))</f>
        <v>25</v>
      </c>
      <c r="Q376" s="16">
        <f>IF('respostes SINDIC'!P376=1,(IF('respostes SINDIC'!$AS376=2021,variables!$E$20,IF('respostes SINDIC'!$AS376=2022,variables!$F$20))),0)</f>
        <v>25</v>
      </c>
      <c r="R376" s="16">
        <f>IF('respostes SINDIC'!Q376=1,(IF('respostes SINDIC'!$AS376=2021,variables!$E$21,IF('respostes SINDIC'!$AS376=2022,variables!$F$21))),0)</f>
        <v>25</v>
      </c>
      <c r="S376" s="16">
        <f>IF('respostes SINDIC'!R376=1,(IF('respostes SINDIC'!$AS376=2021,variables!$E$22,IF('respostes SINDIC'!$AS376=2022,variables!$F$22))),0)</f>
        <v>25</v>
      </c>
      <c r="T376" s="11">
        <f>IF('respostes SINDIC'!S376=1,(IF('respostes SINDIC'!$AS376=2021,variables!$E$23,IF('respostes SINDIC'!$AS376=2022,variables!$F$23))),0)</f>
        <v>10</v>
      </c>
      <c r="U376" s="14">
        <f>IF('respostes SINDIC'!T376=1,(IF('respostes SINDIC'!$AS376=2021,variables!$E$24,IF('respostes SINDIC'!$AS376=2022,variables!$F$24))),0)</f>
        <v>25</v>
      </c>
      <c r="V376" s="8">
        <f>IF('respostes SINDIC'!U376=1,(IF('respostes SINDIC'!$AS376=2021,variables!$E$25,IF('respostes SINDIC'!$AS376=2022,variables!$F$25))),0)</f>
        <v>0</v>
      </c>
      <c r="W376" s="8">
        <f>IF('respostes SINDIC'!V376=1,(IF('respostes SINDIC'!$AS376=2021,variables!$E$26,IF('respostes SINDIC'!$AS376=2022,variables!$F$26))),0)</f>
        <v>5</v>
      </c>
      <c r="X376" s="8">
        <f>IF('respostes SINDIC'!W376=1,(IF('respostes SINDIC'!$AS376=2021,variables!$E$27,IF('respostes SINDIC'!$AS376=2022,variables!$F$27))),0)</f>
        <v>10</v>
      </c>
      <c r="Y376" s="11">
        <f>IF('respostes SINDIC'!X376=1,(IF('respostes SINDIC'!$AS376=2021,variables!$E$28,IF('respostes SINDIC'!$AS376=2022,variables!$F$28))),0)</f>
        <v>0</v>
      </c>
      <c r="Z376" s="11">
        <f>IF('respostes SINDIC'!Y376=1,(IF('respostes SINDIC'!$AS376=2021,variables!$E$29,IF('respostes SINDIC'!$AS376=2022,variables!$F$29))),0)</f>
        <v>20</v>
      </c>
      <c r="AA376" s="18">
        <f>IF('respostes SINDIC'!Z376=1,(IF('respostes SINDIC'!$AS376=2021,variables!$E$30,IF('respostes SINDIC'!$AS376=2022,variables!$F$30))),0)</f>
        <v>0</v>
      </c>
      <c r="AB376" s="18">
        <f>IF('respostes SINDIC'!AA376=1,(IF('respostes SINDIC'!$AS376=2021,variables!$E$31,IF('respostes SINDIC'!$AS376=2022,variables!$F$31))),0)</f>
        <v>25</v>
      </c>
      <c r="AC376" s="18">
        <f>IF('respostes SINDIC'!AB376=1,(IF('respostes SINDIC'!$AS376=2021,variables!$E$32,IF('respostes SINDIC'!$AS376=2022,variables!$F$32))),0)</f>
        <v>25</v>
      </c>
      <c r="AD376" s="18">
        <f>IF('respostes SINDIC'!AC376=1,(IF('respostes SINDIC'!$AS376=2021,variables!$E$33,IF('respostes SINDIC'!$AS376=2022,variables!$F$33))),0)</f>
        <v>25</v>
      </c>
      <c r="AE376" s="20">
        <f>IF('respostes SINDIC'!AD376=1,(IF('respostes SINDIC'!$AS376=2021,variables!$E$34,IF('respostes SINDIC'!$AS376=2022,variables!$F$34))),0)</f>
        <v>0</v>
      </c>
      <c r="AF376" s="20">
        <f>IF('respostes SINDIC'!AE376=1,(IF('respostes SINDIC'!$AS376=2021,variables!$E$35,IF('respostes SINDIC'!$AS376=2022,variables!$F$35))),0)</f>
        <v>0</v>
      </c>
      <c r="AG376" s="20">
        <f>IF('respostes SINDIC'!AF376=1,(IF('respostes SINDIC'!$AS376=2021,variables!$E$36,IF('respostes SINDIC'!$AS376=2022,variables!$F$36))),0)</f>
        <v>0</v>
      </c>
      <c r="AH376" s="20">
        <f>IF('respostes SINDIC'!AG376=1,(IF('respostes SINDIC'!$AS376=2021,variables!$E$37,IF('respostes SINDIC'!$AS376=2022,variables!$F$37))),0)</f>
        <v>0</v>
      </c>
      <c r="AI376" s="14">
        <f>IF('respostes SINDIC'!AH376=1,(IF('respostes SINDIC'!$AS376=2021,variables!$E$38,IF('respostes SINDIC'!$AS376=2022,variables!$F$38))),0)</f>
        <v>0</v>
      </c>
      <c r="AJ376" s="20">
        <f>IF('respostes SINDIC'!AI376=1,(IF('respostes SINDIC'!$AS376=2021,variables!$E$39,IF('respostes SINDIC'!$AS376=2022,variables!$F$39))),0)</f>
        <v>0</v>
      </c>
      <c r="AK376" s="14">
        <f>IF('respostes SINDIC'!AJ376=1,(IF('respostes SINDIC'!$AS376=2021,variables!$E$40,IF('respostes SINDIC'!$AS376=2022,variables!$F$40))),0)</f>
        <v>25</v>
      </c>
      <c r="AL376" s="8">
        <f>IF('respostes SINDIC'!AK376=0,(IF('respostes SINDIC'!$AS376=2021,variables!$E$41,IF('respostes SINDIC'!$AS376=2022,variables!$F$41))),0)</f>
        <v>20</v>
      </c>
      <c r="AM376" s="20">
        <f>IF('respostes SINDIC'!AL376=1,(IF('respostes SINDIC'!$AS376=2021,variables!$E$42,IF('respostes SINDIC'!$AS376=2022,variables!$F$42))),0)</f>
        <v>10</v>
      </c>
      <c r="AN376" s="11">
        <f>IF('respostes SINDIC'!AM376=1,(IF('respostes SINDIC'!$AS376=2021,variables!$E$43,IF('respostes SINDIC'!$AS376=2022,variables!$F$43))),0)</f>
        <v>50</v>
      </c>
      <c r="AO376" s="8">
        <f>IF('respostes SINDIC'!AN376=1,(IF('respostes SINDIC'!$AS376=2021,variables!$E$44,IF('respostes SINDIC'!$AS376=2022,variables!$F$44))),0)</f>
        <v>10</v>
      </c>
      <c r="AP376" s="8">
        <f>IF('respostes SINDIC'!AO376=1,(IF('respostes SINDIC'!$AS376=2021,variables!$E$45,IF('respostes SINDIC'!$AS376=2022,variables!$F$45))),0)</f>
        <v>0</v>
      </c>
      <c r="AQ376" s="20">
        <f>IF('respostes SINDIC'!AP376=1,(IF('respostes SINDIC'!$AS376=2021,variables!$E$46,IF('respostes SINDIC'!$AS376=2022,variables!$F$46))),0)</f>
        <v>0</v>
      </c>
      <c r="AT376">
        <v>2022</v>
      </c>
    </row>
    <row r="377" spans="1:46" x14ac:dyDescent="0.3">
      <c r="A377">
        <v>890580001</v>
      </c>
      <c r="B377" t="str">
        <f>VLOOKUP(A377,'ine i comarca'!$A$1:$H$367,6,0)</f>
        <v>Baix Llobregat</v>
      </c>
      <c r="C377" t="s">
        <v>180</v>
      </c>
      <c r="D377" t="s">
        <v>41</v>
      </c>
      <c r="E377" t="s">
        <v>42</v>
      </c>
      <c r="F377" t="s">
        <v>48</v>
      </c>
      <c r="G377" s="8">
        <f>IF('respostes SINDIC'!F377=1,(IF('respostes SINDIC'!$AS377=2021,variables!$E$10,IF('respostes SINDIC'!$AS377=2022,variables!$F$10))),0)</f>
        <v>7.5</v>
      </c>
      <c r="H377" s="8">
        <f>IF('respostes SINDIC'!G377=1,(IF('respostes SINDIC'!$AS377=2021,variables!$E$11,IF('respostes SINDIC'!$AS377=2022,variables!$F$11))),0)</f>
        <v>7.5</v>
      </c>
      <c r="I377" s="14">
        <f>IF('respostes SINDIC'!H377=1,(IF('respostes SINDIC'!$AS377=2021,variables!$E$12,IF('respostes SINDIC'!$AS377=2022,variables!$F$12))),0)</f>
        <v>25</v>
      </c>
      <c r="J377" s="11">
        <f>IF('respostes SINDIC'!I377=1,(IF('respostes SINDIC'!$AS377=2021,variables!$E$13,IF('respostes SINDIC'!$AS377=2022,variables!$F$13))),0)</f>
        <v>1</v>
      </c>
      <c r="K377" s="11">
        <f>IF('respostes SINDIC'!J377=1,(IF('respostes SINDIC'!$AS377=2021,variables!$E$14,IF('respostes SINDIC'!$AS377=2022,variables!$F$14))),0)</f>
        <v>0</v>
      </c>
      <c r="L377" s="11">
        <f>IF('respostes SINDIC'!K377=1,(IF('respostes SINDIC'!$AS377=2021,variables!$E$15,IF('respostes SINDIC'!$AS377=2022,variables!$F$15))),0)</f>
        <v>0</v>
      </c>
      <c r="M377" s="11">
        <f>IF('respostes SINDIC'!L377=1,(IF('respostes SINDIC'!$AS377=2021,variables!$E$16,IF('respostes SINDIC'!$AS377=2022,variables!$F$16))),0)</f>
        <v>0</v>
      </c>
      <c r="N377" s="11">
        <f>IF('respostes SINDIC'!M377=1,(IF('respostes SINDIC'!$AS377=2021,variables!$E$17,IF('respostes SINDIC'!$AS377=2022,variables!$F$17))),0)</f>
        <v>0</v>
      </c>
      <c r="O377" s="11">
        <f>IF('respostes SINDIC'!N377="Dintre de termini",(IF('respostes SINDIC'!$AS377=2021,variables!$E$18,IF('respostes SINDIC'!$AS377=2022,variables!$F$18))),0)</f>
        <v>0</v>
      </c>
      <c r="P377" s="16">
        <f>IF('respostes SINDIC'!O377="Null",0,(IF('respostes SINDIC'!$AS377=2021,variables!$E$20,IF('respostes SINDIC'!$AS377=2022,variables!$F$20))))</f>
        <v>25</v>
      </c>
      <c r="Q377" s="16">
        <f>IF('respostes SINDIC'!P377=1,(IF('respostes SINDIC'!$AS377=2021,variables!$E$20,IF('respostes SINDIC'!$AS377=2022,variables!$F$20))),0)</f>
        <v>25</v>
      </c>
      <c r="R377" s="16">
        <f>IF('respostes SINDIC'!Q377=1,(IF('respostes SINDIC'!$AS377=2021,variables!$E$21,IF('respostes SINDIC'!$AS377=2022,variables!$F$21))),0)</f>
        <v>0</v>
      </c>
      <c r="S377" s="16">
        <f>IF('respostes SINDIC'!R377=1,(IF('respostes SINDIC'!$AS377=2021,variables!$E$22,IF('respostes SINDIC'!$AS377=2022,variables!$F$22))),0)</f>
        <v>0</v>
      </c>
      <c r="T377" s="11">
        <f>IF('respostes SINDIC'!S377=1,(IF('respostes SINDIC'!$AS377=2021,variables!$E$23,IF('respostes SINDIC'!$AS377=2022,variables!$F$23))),0)</f>
        <v>10</v>
      </c>
      <c r="U377" s="14">
        <f>IF('respostes SINDIC'!T377=1,(IF('respostes SINDIC'!$AS377=2021,variables!$E$24,IF('respostes SINDIC'!$AS377=2022,variables!$F$24))),0)</f>
        <v>25</v>
      </c>
      <c r="V377" s="8">
        <f>IF('respostes SINDIC'!U377=1,(IF('respostes SINDIC'!$AS377=2021,variables!$E$25,IF('respostes SINDIC'!$AS377=2022,variables!$F$25))),0)</f>
        <v>20</v>
      </c>
      <c r="W377" s="8">
        <f>IF('respostes SINDIC'!V377=1,(IF('respostes SINDIC'!$AS377=2021,variables!$E$26,IF('respostes SINDIC'!$AS377=2022,variables!$F$26))),0)</f>
        <v>5</v>
      </c>
      <c r="X377" s="8">
        <f>IF('respostes SINDIC'!W377=1,(IF('respostes SINDIC'!$AS377=2021,variables!$E$27,IF('respostes SINDIC'!$AS377=2022,variables!$F$27))),0)</f>
        <v>10</v>
      </c>
      <c r="Y377" s="11">
        <f>IF('respostes SINDIC'!X377=1,(IF('respostes SINDIC'!$AS377=2021,variables!$E$28,IF('respostes SINDIC'!$AS377=2022,variables!$F$28))),0)</f>
        <v>0</v>
      </c>
      <c r="Z377" s="11">
        <f>IF('respostes SINDIC'!Y377=1,(IF('respostes SINDIC'!$AS377=2021,variables!$E$29,IF('respostes SINDIC'!$AS377=2022,variables!$F$29))),0)</f>
        <v>20</v>
      </c>
      <c r="AA377" s="18">
        <f>IF('respostes SINDIC'!Z377=1,(IF('respostes SINDIC'!$AS377=2021,variables!$E$30,IF('respostes SINDIC'!$AS377=2022,variables!$F$30))),0)</f>
        <v>25</v>
      </c>
      <c r="AB377" s="18">
        <f>IF('respostes SINDIC'!AA377=1,(IF('respostes SINDIC'!$AS377=2021,variables!$E$31,IF('respostes SINDIC'!$AS377=2022,variables!$F$31))),0)</f>
        <v>25</v>
      </c>
      <c r="AC377" s="18">
        <f>IF('respostes SINDIC'!AB377=1,(IF('respostes SINDIC'!$AS377=2021,variables!$E$32,IF('respostes SINDIC'!$AS377=2022,variables!$F$32))),0)</f>
        <v>25</v>
      </c>
      <c r="AD377" s="18">
        <f>IF('respostes SINDIC'!AC377=1,(IF('respostes SINDIC'!$AS377=2021,variables!$E$33,IF('respostes SINDIC'!$AS377=2022,variables!$F$33))),0)</f>
        <v>0</v>
      </c>
      <c r="AE377" s="20">
        <f>IF('respostes SINDIC'!AD377=1,(IF('respostes SINDIC'!$AS377=2021,variables!$E$34,IF('respostes SINDIC'!$AS377=2022,variables!$F$34))),0)</f>
        <v>0</v>
      </c>
      <c r="AF377" s="20">
        <f>IF('respostes SINDIC'!AE377=1,(IF('respostes SINDIC'!$AS377=2021,variables!$E$35,IF('respostes SINDIC'!$AS377=2022,variables!$F$35))),0)</f>
        <v>0</v>
      </c>
      <c r="AG377" s="20">
        <f>IF('respostes SINDIC'!AF377=1,(IF('respostes SINDIC'!$AS377=2021,variables!$E$36,IF('respostes SINDIC'!$AS377=2022,variables!$F$36))),0)</f>
        <v>0</v>
      </c>
      <c r="AH377" s="20">
        <f>IF('respostes SINDIC'!AG377=1,(IF('respostes SINDIC'!$AS377=2021,variables!$E$37,IF('respostes SINDIC'!$AS377=2022,variables!$F$37))),0)</f>
        <v>0</v>
      </c>
      <c r="AI377" s="14">
        <f>IF('respostes SINDIC'!AH377=1,(IF('respostes SINDIC'!$AS377=2021,variables!$E$38,IF('respostes SINDIC'!$AS377=2022,variables!$F$38))),0)</f>
        <v>25</v>
      </c>
      <c r="AJ377" s="20">
        <f>IF('respostes SINDIC'!AI377=1,(IF('respostes SINDIC'!$AS377=2021,variables!$E$39,IF('respostes SINDIC'!$AS377=2022,variables!$F$39))),0)</f>
        <v>20</v>
      </c>
      <c r="AK377" s="14">
        <f>IF('respostes SINDIC'!AJ377=1,(IF('respostes SINDIC'!$AS377=2021,variables!$E$40,IF('respostes SINDIC'!$AS377=2022,variables!$F$40))),0)</f>
        <v>25</v>
      </c>
      <c r="AL377" s="8">
        <f>IF('respostes SINDIC'!AK377=0,(IF('respostes SINDIC'!$AS377=2021,variables!$E$41,IF('respostes SINDIC'!$AS377=2022,variables!$F$41))),0)</f>
        <v>20</v>
      </c>
      <c r="AM377" s="20">
        <f>IF('respostes SINDIC'!AL377=1,(IF('respostes SINDIC'!$AS377=2021,variables!$E$42,IF('respostes SINDIC'!$AS377=2022,variables!$F$42))),0)</f>
        <v>10</v>
      </c>
      <c r="AN377" s="11">
        <f>IF('respostes SINDIC'!AM377=1,(IF('respostes SINDIC'!$AS377=2021,variables!$E$43,IF('respostes SINDIC'!$AS377=2022,variables!$F$43))),0)</f>
        <v>50</v>
      </c>
      <c r="AO377" s="8">
        <f>IF('respostes SINDIC'!AN377=1,(IF('respostes SINDIC'!$AS377=2021,variables!$E$44,IF('respostes SINDIC'!$AS377=2022,variables!$F$44))),0)</f>
        <v>0</v>
      </c>
      <c r="AP377" s="8">
        <f>IF('respostes SINDIC'!AO377=1,(IF('respostes SINDIC'!$AS377=2021,variables!$E$45,IF('respostes SINDIC'!$AS377=2022,variables!$F$45))),0)</f>
        <v>0</v>
      </c>
      <c r="AQ377" s="20">
        <f>IF('respostes SINDIC'!AP377=1,(IF('respostes SINDIC'!$AS377=2021,variables!$E$46,IF('respostes SINDIC'!$AS377=2022,variables!$F$46))),0)</f>
        <v>0</v>
      </c>
      <c r="AT377">
        <v>2022</v>
      </c>
    </row>
    <row r="378" spans="1:46" x14ac:dyDescent="0.3">
      <c r="A378">
        <v>815800000</v>
      </c>
      <c r="B378" t="str">
        <f>VLOOKUP(A378,'ine i comarca'!$A$1:$H$367,6,0)</f>
        <v>Baix Llobregat</v>
      </c>
      <c r="C378" t="s">
        <v>181</v>
      </c>
      <c r="D378" t="s">
        <v>41</v>
      </c>
      <c r="E378" t="s">
        <v>42</v>
      </c>
      <c r="F378" t="s">
        <v>48</v>
      </c>
      <c r="G378" s="8">
        <f>IF('respostes SINDIC'!F378=1,(IF('respostes SINDIC'!$AS378=2021,variables!$E$10,IF('respostes SINDIC'!$AS378=2022,variables!$F$10))),0)</f>
        <v>7.5</v>
      </c>
      <c r="H378" s="8">
        <f>IF('respostes SINDIC'!G378=1,(IF('respostes SINDIC'!$AS378=2021,variables!$E$11,IF('respostes SINDIC'!$AS378=2022,variables!$F$11))),0)</f>
        <v>7.5</v>
      </c>
      <c r="I378" s="14">
        <f>IF('respostes SINDIC'!H378=1,(IF('respostes SINDIC'!$AS378=2021,variables!$E$12,IF('respostes SINDIC'!$AS378=2022,variables!$F$12))),0)</f>
        <v>25</v>
      </c>
      <c r="J378" s="11">
        <f>IF('respostes SINDIC'!I378=1,(IF('respostes SINDIC'!$AS378=2021,variables!$E$13,IF('respostes SINDIC'!$AS378=2022,variables!$F$13))),0)</f>
        <v>1</v>
      </c>
      <c r="K378" s="11">
        <f>IF('respostes SINDIC'!J378=1,(IF('respostes SINDIC'!$AS378=2021,variables!$E$14,IF('respostes SINDIC'!$AS378=2022,variables!$F$14))),0)</f>
        <v>0</v>
      </c>
      <c r="L378" s="11">
        <f>IF('respostes SINDIC'!K378=1,(IF('respostes SINDIC'!$AS378=2021,variables!$E$15,IF('respostes SINDIC'!$AS378=2022,variables!$F$15))),0)</f>
        <v>0</v>
      </c>
      <c r="M378" s="11">
        <f>IF('respostes SINDIC'!L378=1,(IF('respostes SINDIC'!$AS378=2021,variables!$E$16,IF('respostes SINDIC'!$AS378=2022,variables!$F$16))),0)</f>
        <v>0</v>
      </c>
      <c r="N378" s="11">
        <f>IF('respostes SINDIC'!M378=1,(IF('respostes SINDIC'!$AS378=2021,variables!$E$17,IF('respostes SINDIC'!$AS378=2022,variables!$F$17))),0)</f>
        <v>0</v>
      </c>
      <c r="O378" s="11">
        <f>IF('respostes SINDIC'!N378="Dintre de termini",(IF('respostes SINDIC'!$AS378=2021,variables!$E$18,IF('respostes SINDIC'!$AS378=2022,variables!$F$18))),0)</f>
        <v>10</v>
      </c>
      <c r="P378" s="16">
        <f>IF('respostes SINDIC'!O378="Null",0,(IF('respostes SINDIC'!$AS378=2021,variables!$E$20,IF('respostes SINDIC'!$AS378=2022,variables!$F$20))))</f>
        <v>25</v>
      </c>
      <c r="Q378" s="16">
        <f>IF('respostes SINDIC'!P378=1,(IF('respostes SINDIC'!$AS378=2021,variables!$E$20,IF('respostes SINDIC'!$AS378=2022,variables!$F$20))),0)</f>
        <v>25</v>
      </c>
      <c r="R378" s="16">
        <f>IF('respostes SINDIC'!Q378=1,(IF('respostes SINDIC'!$AS378=2021,variables!$E$21,IF('respostes SINDIC'!$AS378=2022,variables!$F$21))),0)</f>
        <v>0</v>
      </c>
      <c r="S378" s="16">
        <f>IF('respostes SINDIC'!R378=1,(IF('respostes SINDIC'!$AS378=2021,variables!$E$22,IF('respostes SINDIC'!$AS378=2022,variables!$F$22))),0)</f>
        <v>0</v>
      </c>
      <c r="T378" s="11">
        <f>IF('respostes SINDIC'!S378=1,(IF('respostes SINDIC'!$AS378=2021,variables!$E$23,IF('respostes SINDIC'!$AS378=2022,variables!$F$23))),0)</f>
        <v>10</v>
      </c>
      <c r="U378" s="14">
        <f>IF('respostes SINDIC'!T378=1,(IF('respostes SINDIC'!$AS378=2021,variables!$E$24,IF('respostes SINDIC'!$AS378=2022,variables!$F$24))),0)</f>
        <v>25</v>
      </c>
      <c r="V378" s="8">
        <f>IF('respostes SINDIC'!U378=1,(IF('respostes SINDIC'!$AS378=2021,variables!$E$25,IF('respostes SINDIC'!$AS378=2022,variables!$F$25))),0)</f>
        <v>20</v>
      </c>
      <c r="W378" s="8">
        <f>IF('respostes SINDIC'!V378=1,(IF('respostes SINDIC'!$AS378=2021,variables!$E$26,IF('respostes SINDIC'!$AS378=2022,variables!$F$26))),0)</f>
        <v>5</v>
      </c>
      <c r="X378" s="8">
        <f>IF('respostes SINDIC'!W378=1,(IF('respostes SINDIC'!$AS378=2021,variables!$E$27,IF('respostes SINDIC'!$AS378=2022,variables!$F$27))),0)</f>
        <v>10</v>
      </c>
      <c r="Y378" s="11">
        <f>IF('respostes SINDIC'!X378=1,(IF('respostes SINDIC'!$AS378=2021,variables!$E$28,IF('respostes SINDIC'!$AS378=2022,variables!$F$28))),0)</f>
        <v>0</v>
      </c>
      <c r="Z378" s="11">
        <f>IF('respostes SINDIC'!Y378=1,(IF('respostes SINDIC'!$AS378=2021,variables!$E$29,IF('respostes SINDIC'!$AS378=2022,variables!$F$29))),0)</f>
        <v>20</v>
      </c>
      <c r="AA378" s="18">
        <f>IF('respostes SINDIC'!Z378=1,(IF('respostes SINDIC'!$AS378=2021,variables!$E$30,IF('respostes SINDIC'!$AS378=2022,variables!$F$30))),0)</f>
        <v>0</v>
      </c>
      <c r="AB378" s="18">
        <f>IF('respostes SINDIC'!AA378=1,(IF('respostes SINDIC'!$AS378=2021,variables!$E$31,IF('respostes SINDIC'!$AS378=2022,variables!$F$31))),0)</f>
        <v>25</v>
      </c>
      <c r="AC378" s="18">
        <f>IF('respostes SINDIC'!AB378=1,(IF('respostes SINDIC'!$AS378=2021,variables!$E$32,IF('respostes SINDIC'!$AS378=2022,variables!$F$32))),0)</f>
        <v>25</v>
      </c>
      <c r="AD378" s="18">
        <f>IF('respostes SINDIC'!AC378=1,(IF('respostes SINDIC'!$AS378=2021,variables!$E$33,IF('respostes SINDIC'!$AS378=2022,variables!$F$33))),0)</f>
        <v>0</v>
      </c>
      <c r="AE378" s="20">
        <f>IF('respostes SINDIC'!AD378=1,(IF('respostes SINDIC'!$AS378=2021,variables!$E$34,IF('respostes SINDIC'!$AS378=2022,variables!$F$34))),0)</f>
        <v>0</v>
      </c>
      <c r="AF378" s="20">
        <f>IF('respostes SINDIC'!AE378=1,(IF('respostes SINDIC'!$AS378=2021,variables!$E$35,IF('respostes SINDIC'!$AS378=2022,variables!$F$35))),0)</f>
        <v>0</v>
      </c>
      <c r="AG378" s="20">
        <f>IF('respostes SINDIC'!AF378=1,(IF('respostes SINDIC'!$AS378=2021,variables!$E$36,IF('respostes SINDIC'!$AS378=2022,variables!$F$36))),0)</f>
        <v>0</v>
      </c>
      <c r="AH378" s="20">
        <f>IF('respostes SINDIC'!AG378=1,(IF('respostes SINDIC'!$AS378=2021,variables!$E$37,IF('respostes SINDIC'!$AS378=2022,variables!$F$37))),0)</f>
        <v>0</v>
      </c>
      <c r="AI378" s="14">
        <f>IF('respostes SINDIC'!AH378=1,(IF('respostes SINDIC'!$AS378=2021,variables!$E$38,IF('respostes SINDIC'!$AS378=2022,variables!$F$38))),0)</f>
        <v>25</v>
      </c>
      <c r="AJ378" s="20">
        <f>IF('respostes SINDIC'!AI378=1,(IF('respostes SINDIC'!$AS378=2021,variables!$E$39,IF('respostes SINDIC'!$AS378=2022,variables!$F$39))),0)</f>
        <v>20</v>
      </c>
      <c r="AK378" s="14">
        <f>IF('respostes SINDIC'!AJ378=1,(IF('respostes SINDIC'!$AS378=2021,variables!$E$40,IF('respostes SINDIC'!$AS378=2022,variables!$F$40))),0)</f>
        <v>25</v>
      </c>
      <c r="AL378" s="8">
        <f>IF('respostes SINDIC'!AK378=0,(IF('respostes SINDIC'!$AS378=2021,variables!$E$41,IF('respostes SINDIC'!$AS378=2022,variables!$F$41))),0)</f>
        <v>20</v>
      </c>
      <c r="AM378" s="20">
        <f>IF('respostes SINDIC'!AL378=1,(IF('respostes SINDIC'!$AS378=2021,variables!$E$42,IF('respostes SINDIC'!$AS378=2022,variables!$F$42))),0)</f>
        <v>10</v>
      </c>
      <c r="AN378" s="11">
        <f>IF('respostes SINDIC'!AM378=1,(IF('respostes SINDIC'!$AS378=2021,variables!$E$43,IF('respostes SINDIC'!$AS378=2022,variables!$F$43))),0)</f>
        <v>50</v>
      </c>
      <c r="AO378" s="8">
        <f>IF('respostes SINDIC'!AN378=1,(IF('respostes SINDIC'!$AS378=2021,variables!$E$44,IF('respostes SINDIC'!$AS378=2022,variables!$F$44))),0)</f>
        <v>0</v>
      </c>
      <c r="AP378" s="8">
        <f>IF('respostes SINDIC'!AO378=1,(IF('respostes SINDIC'!$AS378=2021,variables!$E$45,IF('respostes SINDIC'!$AS378=2022,variables!$F$45))),0)</f>
        <v>0</v>
      </c>
      <c r="AQ378" s="20">
        <f>IF('respostes SINDIC'!AP378=1,(IF('respostes SINDIC'!$AS378=2021,variables!$E$46,IF('respostes SINDIC'!$AS378=2022,variables!$F$46))),0)</f>
        <v>10</v>
      </c>
      <c r="AT378">
        <v>2022</v>
      </c>
    </row>
    <row r="379" spans="1:46" x14ac:dyDescent="0.3">
      <c r="A379">
        <v>815930008</v>
      </c>
      <c r="B379" t="str">
        <f>VLOOKUP(A379,'ine i comarca'!$A$1:$H$367,6,0)</f>
        <v>Vallès Oriental</v>
      </c>
      <c r="C379" t="s">
        <v>182</v>
      </c>
      <c r="D379" t="s">
        <v>41</v>
      </c>
      <c r="E379" t="s">
        <v>42</v>
      </c>
      <c r="F379" t="s">
        <v>43</v>
      </c>
      <c r="G379" s="8">
        <f>IF('respostes SINDIC'!F379=1,(IF('respostes SINDIC'!$AS379=2021,variables!$E$10,IF('respostes SINDIC'!$AS379=2022,variables!$F$10))),0)</f>
        <v>7.5</v>
      </c>
      <c r="H379" s="8">
        <f>IF('respostes SINDIC'!G379=1,(IF('respostes SINDIC'!$AS379=2021,variables!$E$11,IF('respostes SINDIC'!$AS379=2022,variables!$F$11))),0)</f>
        <v>7.5</v>
      </c>
      <c r="I379" s="14">
        <f>IF('respostes SINDIC'!H379=1,(IF('respostes SINDIC'!$AS379=2021,variables!$E$12,IF('respostes SINDIC'!$AS379=2022,variables!$F$12))),0)</f>
        <v>25</v>
      </c>
      <c r="J379" s="11">
        <f>IF('respostes SINDIC'!I379=1,(IF('respostes SINDIC'!$AS379=2021,variables!$E$13,IF('respostes SINDIC'!$AS379=2022,variables!$F$13))),0)</f>
        <v>1</v>
      </c>
      <c r="K379" s="11">
        <f>IF('respostes SINDIC'!J379=1,(IF('respostes SINDIC'!$AS379=2021,variables!$E$14,IF('respostes SINDIC'!$AS379=2022,variables!$F$14))),0)</f>
        <v>0</v>
      </c>
      <c r="L379" s="11">
        <f>IF('respostes SINDIC'!K379=1,(IF('respostes SINDIC'!$AS379=2021,variables!$E$15,IF('respostes SINDIC'!$AS379=2022,variables!$F$15))),0)</f>
        <v>0</v>
      </c>
      <c r="M379" s="11">
        <f>IF('respostes SINDIC'!L379=1,(IF('respostes SINDIC'!$AS379=2021,variables!$E$16,IF('respostes SINDIC'!$AS379=2022,variables!$F$16))),0)</f>
        <v>0</v>
      </c>
      <c r="N379" s="11">
        <f>IF('respostes SINDIC'!M379=1,(IF('respostes SINDIC'!$AS379=2021,variables!$E$17,IF('respostes SINDIC'!$AS379=2022,variables!$F$17))),0)</f>
        <v>0</v>
      </c>
      <c r="O379" s="11">
        <f>IF('respostes SINDIC'!N379="Dintre de termini",(IF('respostes SINDIC'!$AS379=2021,variables!$E$18,IF('respostes SINDIC'!$AS379=2022,variables!$F$18))),0)</f>
        <v>0</v>
      </c>
      <c r="P379" s="16">
        <f>IF('respostes SINDIC'!O379="Null",0,(IF('respostes SINDIC'!$AS379=2021,variables!$E$20,IF('respostes SINDIC'!$AS379=2022,variables!$F$20))))</f>
        <v>25</v>
      </c>
      <c r="Q379" s="16">
        <f>IF('respostes SINDIC'!P379=1,(IF('respostes SINDIC'!$AS379=2021,variables!$E$20,IF('respostes SINDIC'!$AS379=2022,variables!$F$20))),0)</f>
        <v>25</v>
      </c>
      <c r="R379" s="16">
        <f>IF('respostes SINDIC'!Q379=1,(IF('respostes SINDIC'!$AS379=2021,variables!$E$21,IF('respostes SINDIC'!$AS379=2022,variables!$F$21))),0)</f>
        <v>0</v>
      </c>
      <c r="S379" s="16">
        <f>IF('respostes SINDIC'!R379=1,(IF('respostes SINDIC'!$AS379=2021,variables!$E$22,IF('respostes SINDIC'!$AS379=2022,variables!$F$22))),0)</f>
        <v>0</v>
      </c>
      <c r="T379" s="11">
        <f>IF('respostes SINDIC'!S379=1,(IF('respostes SINDIC'!$AS379=2021,variables!$E$23,IF('respostes SINDIC'!$AS379=2022,variables!$F$23))),0)</f>
        <v>10</v>
      </c>
      <c r="U379" s="14">
        <f>IF('respostes SINDIC'!T379=1,(IF('respostes SINDIC'!$AS379=2021,variables!$E$24,IF('respostes SINDIC'!$AS379=2022,variables!$F$24))),0)</f>
        <v>25</v>
      </c>
      <c r="V379" s="8">
        <f>IF('respostes SINDIC'!U379=1,(IF('respostes SINDIC'!$AS379=2021,variables!$E$25,IF('respostes SINDIC'!$AS379=2022,variables!$F$25))),0)</f>
        <v>20</v>
      </c>
      <c r="W379" s="8">
        <f>IF('respostes SINDIC'!V379=1,(IF('respostes SINDIC'!$AS379=2021,variables!$E$26,IF('respostes SINDIC'!$AS379=2022,variables!$F$26))),0)</f>
        <v>5</v>
      </c>
      <c r="X379" s="8">
        <f>IF('respostes SINDIC'!W379=1,(IF('respostes SINDIC'!$AS379=2021,variables!$E$27,IF('respostes SINDIC'!$AS379=2022,variables!$F$27))),0)</f>
        <v>10</v>
      </c>
      <c r="Y379" s="11">
        <f>IF('respostes SINDIC'!X379=1,(IF('respostes SINDIC'!$AS379=2021,variables!$E$28,IF('respostes SINDIC'!$AS379=2022,variables!$F$28))),0)</f>
        <v>0</v>
      </c>
      <c r="Z379" s="11">
        <f>IF('respostes SINDIC'!Y379=1,(IF('respostes SINDIC'!$AS379=2021,variables!$E$29,IF('respostes SINDIC'!$AS379=2022,variables!$F$29))),0)</f>
        <v>20</v>
      </c>
      <c r="AA379" s="18">
        <f>IF('respostes SINDIC'!Z379=1,(IF('respostes SINDIC'!$AS379=2021,variables!$E$30,IF('respostes SINDIC'!$AS379=2022,variables!$F$30))),0)</f>
        <v>0</v>
      </c>
      <c r="AB379" s="18">
        <f>IF('respostes SINDIC'!AA379=1,(IF('respostes SINDIC'!$AS379=2021,variables!$E$31,IF('respostes SINDIC'!$AS379=2022,variables!$F$31))),0)</f>
        <v>25</v>
      </c>
      <c r="AC379" s="18">
        <f>IF('respostes SINDIC'!AB379=1,(IF('respostes SINDIC'!$AS379=2021,variables!$E$32,IF('respostes SINDIC'!$AS379=2022,variables!$F$32))),0)</f>
        <v>25</v>
      </c>
      <c r="AD379" s="18">
        <f>IF('respostes SINDIC'!AC379=1,(IF('respostes SINDIC'!$AS379=2021,variables!$E$33,IF('respostes SINDIC'!$AS379=2022,variables!$F$33))),0)</f>
        <v>0</v>
      </c>
      <c r="AE379" s="20">
        <f>IF('respostes SINDIC'!AD379=1,(IF('respostes SINDIC'!$AS379=2021,variables!$E$34,IF('respostes SINDIC'!$AS379=2022,variables!$F$34))),0)</f>
        <v>0</v>
      </c>
      <c r="AF379" s="20">
        <f>IF('respostes SINDIC'!AE379=1,(IF('respostes SINDIC'!$AS379=2021,variables!$E$35,IF('respostes SINDIC'!$AS379=2022,variables!$F$35))),0)</f>
        <v>0</v>
      </c>
      <c r="AG379" s="20">
        <f>IF('respostes SINDIC'!AF379=1,(IF('respostes SINDIC'!$AS379=2021,variables!$E$36,IF('respostes SINDIC'!$AS379=2022,variables!$F$36))),0)</f>
        <v>0</v>
      </c>
      <c r="AH379" s="20">
        <f>IF('respostes SINDIC'!AG379=1,(IF('respostes SINDIC'!$AS379=2021,variables!$E$37,IF('respostes SINDIC'!$AS379=2022,variables!$F$37))),0)</f>
        <v>10</v>
      </c>
      <c r="AI379" s="14">
        <f>IF('respostes SINDIC'!AH379=1,(IF('respostes SINDIC'!$AS379=2021,variables!$E$38,IF('respostes SINDIC'!$AS379=2022,variables!$F$38))),0)</f>
        <v>25</v>
      </c>
      <c r="AJ379" s="20">
        <f>IF('respostes SINDIC'!AI379=1,(IF('respostes SINDIC'!$AS379=2021,variables!$E$39,IF('respostes SINDIC'!$AS379=2022,variables!$F$39))),0)</f>
        <v>0</v>
      </c>
      <c r="AK379" s="14">
        <f>IF('respostes SINDIC'!AJ379=1,(IF('respostes SINDIC'!$AS379=2021,variables!$E$40,IF('respostes SINDIC'!$AS379=2022,variables!$F$40))),0)</f>
        <v>25</v>
      </c>
      <c r="AL379" s="8">
        <f>IF('respostes SINDIC'!AK379=0,(IF('respostes SINDIC'!$AS379=2021,variables!$E$41,IF('respostes SINDIC'!$AS379=2022,variables!$F$41))),0)</f>
        <v>20</v>
      </c>
      <c r="AM379" s="20">
        <f>IF('respostes SINDIC'!AL379=1,(IF('respostes SINDIC'!$AS379=2021,variables!$E$42,IF('respostes SINDIC'!$AS379=2022,variables!$F$42))),0)</f>
        <v>10</v>
      </c>
      <c r="AN379" s="11">
        <f>IF('respostes SINDIC'!AM379=1,(IF('respostes SINDIC'!$AS379=2021,variables!$E$43,IF('respostes SINDIC'!$AS379=2022,variables!$F$43))),0)</f>
        <v>50</v>
      </c>
      <c r="AO379" s="8">
        <f>IF('respostes SINDIC'!AN379=1,(IF('respostes SINDIC'!$AS379=2021,variables!$E$44,IF('respostes SINDIC'!$AS379=2022,variables!$F$44))),0)</f>
        <v>10</v>
      </c>
      <c r="AP379" s="8">
        <f>IF('respostes SINDIC'!AO379=1,(IF('respostes SINDIC'!$AS379=2021,variables!$E$45,IF('respostes SINDIC'!$AS379=2022,variables!$F$45))),0)</f>
        <v>20</v>
      </c>
      <c r="AQ379" s="20">
        <f>IF('respostes SINDIC'!AP379=1,(IF('respostes SINDIC'!$AS379=2021,variables!$E$46,IF('respostes SINDIC'!$AS379=2022,variables!$F$46))),0)</f>
        <v>0</v>
      </c>
      <c r="AT379">
        <v>2022</v>
      </c>
    </row>
    <row r="380" spans="1:46" x14ac:dyDescent="0.3">
      <c r="A380">
        <v>816140003</v>
      </c>
      <c r="B380" t="str">
        <f>VLOOKUP(A380,'ine i comarca'!$A$1:$H$367,6,0)</f>
        <v>Anoia</v>
      </c>
      <c r="C380" t="s">
        <v>183</v>
      </c>
      <c r="D380" t="s">
        <v>41</v>
      </c>
      <c r="E380" t="s">
        <v>42</v>
      </c>
      <c r="F380" t="s">
        <v>43</v>
      </c>
      <c r="G380" s="8">
        <f>IF('respostes SINDIC'!F380=1,(IF('respostes SINDIC'!$AS380=2021,variables!$E$10,IF('respostes SINDIC'!$AS380=2022,variables!$F$10))),0)</f>
        <v>7.5</v>
      </c>
      <c r="H380" s="8">
        <f>IF('respostes SINDIC'!G380=1,(IF('respostes SINDIC'!$AS380=2021,variables!$E$11,IF('respostes SINDIC'!$AS380=2022,variables!$F$11))),0)</f>
        <v>7.5</v>
      </c>
      <c r="I380" s="14">
        <f>IF('respostes SINDIC'!H380=1,(IF('respostes SINDIC'!$AS380=2021,variables!$E$12,IF('respostes SINDIC'!$AS380=2022,variables!$F$12))),0)</f>
        <v>25</v>
      </c>
      <c r="J380" s="11">
        <f>IF('respostes SINDIC'!I380=1,(IF('respostes SINDIC'!$AS380=2021,variables!$E$13,IF('respostes SINDIC'!$AS380=2022,variables!$F$13))),0)</f>
        <v>1</v>
      </c>
      <c r="K380" s="11">
        <f>IF('respostes SINDIC'!J380=1,(IF('respostes SINDIC'!$AS380=2021,variables!$E$14,IF('respostes SINDIC'!$AS380=2022,variables!$F$14))),0)</f>
        <v>0</v>
      </c>
      <c r="L380" s="11">
        <f>IF('respostes SINDIC'!K380=1,(IF('respostes SINDIC'!$AS380=2021,variables!$E$15,IF('respostes SINDIC'!$AS380=2022,variables!$F$15))),0)</f>
        <v>0</v>
      </c>
      <c r="M380" s="11">
        <f>IF('respostes SINDIC'!L380=1,(IF('respostes SINDIC'!$AS380=2021,variables!$E$16,IF('respostes SINDIC'!$AS380=2022,variables!$F$16))),0)</f>
        <v>0</v>
      </c>
      <c r="N380" s="11">
        <f>IF('respostes SINDIC'!M380=1,(IF('respostes SINDIC'!$AS380=2021,variables!$E$17,IF('respostes SINDIC'!$AS380=2022,variables!$F$17))),0)</f>
        <v>0</v>
      </c>
      <c r="O380" s="11">
        <f>IF('respostes SINDIC'!N380="Dintre de termini",(IF('respostes SINDIC'!$AS380=2021,variables!$E$18,IF('respostes SINDIC'!$AS380=2022,variables!$F$18))),0)</f>
        <v>10</v>
      </c>
      <c r="P380" s="16">
        <f>IF('respostes SINDIC'!O380="Null",0,(IF('respostes SINDIC'!$AS380=2021,variables!$E$20,IF('respostes SINDIC'!$AS380=2022,variables!$F$20))))</f>
        <v>25</v>
      </c>
      <c r="Q380" s="16">
        <f>IF('respostes SINDIC'!P380=1,(IF('respostes SINDIC'!$AS380=2021,variables!$E$20,IF('respostes SINDIC'!$AS380=2022,variables!$F$20))),0)</f>
        <v>25</v>
      </c>
      <c r="R380" s="16">
        <f>IF('respostes SINDIC'!Q380=1,(IF('respostes SINDIC'!$AS380=2021,variables!$E$21,IF('respostes SINDIC'!$AS380=2022,variables!$F$21))),0)</f>
        <v>25</v>
      </c>
      <c r="S380" s="16">
        <f>IF('respostes SINDIC'!R380=1,(IF('respostes SINDIC'!$AS380=2021,variables!$E$22,IF('respostes SINDIC'!$AS380=2022,variables!$F$22))),0)</f>
        <v>0</v>
      </c>
      <c r="T380" s="11">
        <f>IF('respostes SINDIC'!S380=1,(IF('respostes SINDIC'!$AS380=2021,variables!$E$23,IF('respostes SINDIC'!$AS380=2022,variables!$F$23))),0)</f>
        <v>10</v>
      </c>
      <c r="U380" s="14">
        <f>IF('respostes SINDIC'!T380=1,(IF('respostes SINDIC'!$AS380=2021,variables!$E$24,IF('respostes SINDIC'!$AS380=2022,variables!$F$24))),0)</f>
        <v>25</v>
      </c>
      <c r="V380" s="8">
        <f>IF('respostes SINDIC'!U380=1,(IF('respostes SINDIC'!$AS380=2021,variables!$E$25,IF('respostes SINDIC'!$AS380=2022,variables!$F$25))),0)</f>
        <v>20</v>
      </c>
      <c r="W380" s="8">
        <f>IF('respostes SINDIC'!V380=1,(IF('respostes SINDIC'!$AS380=2021,variables!$E$26,IF('respostes SINDIC'!$AS380=2022,variables!$F$26))),0)</f>
        <v>5</v>
      </c>
      <c r="X380" s="8">
        <f>IF('respostes SINDIC'!W380=1,(IF('respostes SINDIC'!$AS380=2021,variables!$E$27,IF('respostes SINDIC'!$AS380=2022,variables!$F$27))),0)</f>
        <v>10</v>
      </c>
      <c r="Y380" s="11">
        <f>IF('respostes SINDIC'!X380=1,(IF('respostes SINDIC'!$AS380=2021,variables!$E$28,IF('respostes SINDIC'!$AS380=2022,variables!$F$28))),0)</f>
        <v>0</v>
      </c>
      <c r="Z380" s="11">
        <f>IF('respostes SINDIC'!Y380=1,(IF('respostes SINDIC'!$AS380=2021,variables!$E$29,IF('respostes SINDIC'!$AS380=2022,variables!$F$29))),0)</f>
        <v>20</v>
      </c>
      <c r="AA380" s="18">
        <f>IF('respostes SINDIC'!Z380=1,(IF('respostes SINDIC'!$AS380=2021,variables!$E$30,IF('respostes SINDIC'!$AS380=2022,variables!$F$30))),0)</f>
        <v>0</v>
      </c>
      <c r="AB380" s="18">
        <f>IF('respostes SINDIC'!AA380=1,(IF('respostes SINDIC'!$AS380=2021,variables!$E$31,IF('respostes SINDIC'!$AS380=2022,variables!$F$31))),0)</f>
        <v>0</v>
      </c>
      <c r="AC380" s="18">
        <f>IF('respostes SINDIC'!AB380=1,(IF('respostes SINDIC'!$AS380=2021,variables!$E$32,IF('respostes SINDIC'!$AS380=2022,variables!$F$32))),0)</f>
        <v>0</v>
      </c>
      <c r="AD380" s="18">
        <f>IF('respostes SINDIC'!AC380=1,(IF('respostes SINDIC'!$AS380=2021,variables!$E$33,IF('respostes SINDIC'!$AS380=2022,variables!$F$33))),0)</f>
        <v>0</v>
      </c>
      <c r="AE380" s="20">
        <f>IF('respostes SINDIC'!AD380=1,(IF('respostes SINDIC'!$AS380=2021,variables!$E$34,IF('respostes SINDIC'!$AS380=2022,variables!$F$34))),0)</f>
        <v>0</v>
      </c>
      <c r="AF380" s="20">
        <f>IF('respostes SINDIC'!AE380=1,(IF('respostes SINDIC'!$AS380=2021,variables!$E$35,IF('respostes SINDIC'!$AS380=2022,variables!$F$35))),0)</f>
        <v>0</v>
      </c>
      <c r="AG380" s="20">
        <f>IF('respostes SINDIC'!AF380=1,(IF('respostes SINDIC'!$AS380=2021,variables!$E$36,IF('respostes SINDIC'!$AS380=2022,variables!$F$36))),0)</f>
        <v>0</v>
      </c>
      <c r="AH380" s="20">
        <f>IF('respostes SINDIC'!AG380=1,(IF('respostes SINDIC'!$AS380=2021,variables!$E$37,IF('respostes SINDIC'!$AS380=2022,variables!$F$37))),0)</f>
        <v>0</v>
      </c>
      <c r="AI380" s="14">
        <f>IF('respostes SINDIC'!AH380=1,(IF('respostes SINDIC'!$AS380=2021,variables!$E$38,IF('respostes SINDIC'!$AS380=2022,variables!$F$38))),0)</f>
        <v>25</v>
      </c>
      <c r="AJ380" s="20">
        <f>IF('respostes SINDIC'!AI380=1,(IF('respostes SINDIC'!$AS380=2021,variables!$E$39,IF('respostes SINDIC'!$AS380=2022,variables!$F$39))),0)</f>
        <v>20</v>
      </c>
      <c r="AK380" s="14">
        <f>IF('respostes SINDIC'!AJ380=1,(IF('respostes SINDIC'!$AS380=2021,variables!$E$40,IF('respostes SINDIC'!$AS380=2022,variables!$F$40))),0)</f>
        <v>25</v>
      </c>
      <c r="AL380" s="8">
        <f>IF('respostes SINDIC'!AK380=0,(IF('respostes SINDIC'!$AS380=2021,variables!$E$41,IF('respostes SINDIC'!$AS380=2022,variables!$F$41))),0)</f>
        <v>20</v>
      </c>
      <c r="AM380" s="20">
        <f>IF('respostes SINDIC'!AL380=1,(IF('respostes SINDIC'!$AS380=2021,variables!$E$42,IF('respostes SINDIC'!$AS380=2022,variables!$F$42))),0)</f>
        <v>10</v>
      </c>
      <c r="AN380" s="11">
        <f>IF('respostes SINDIC'!AM380=1,(IF('respostes SINDIC'!$AS380=2021,variables!$E$43,IF('respostes SINDIC'!$AS380=2022,variables!$F$43))),0)</f>
        <v>50</v>
      </c>
      <c r="AO380" s="8">
        <f>IF('respostes SINDIC'!AN380=1,(IF('respostes SINDIC'!$AS380=2021,variables!$E$44,IF('respostes SINDIC'!$AS380=2022,variables!$F$44))),0)</f>
        <v>10</v>
      </c>
      <c r="AP380" s="8">
        <f>IF('respostes SINDIC'!AO380=1,(IF('respostes SINDIC'!$AS380=2021,variables!$E$45,IF('respostes SINDIC'!$AS380=2022,variables!$F$45))),0)</f>
        <v>20</v>
      </c>
      <c r="AQ380" s="20">
        <f>IF('respostes SINDIC'!AP380=1,(IF('respostes SINDIC'!$AS380=2021,variables!$E$46,IF('respostes SINDIC'!$AS380=2022,variables!$F$46))),0)</f>
        <v>10</v>
      </c>
      <c r="AT380">
        <v>2022</v>
      </c>
    </row>
    <row r="381" spans="1:46" x14ac:dyDescent="0.3">
      <c r="A381">
        <v>816350006</v>
      </c>
      <c r="B381" t="str">
        <f>VLOOKUP(A381,'ine i comarca'!$A$1:$H$367,6,0)</f>
        <v>Maresme</v>
      </c>
      <c r="C381" t="s">
        <v>184</v>
      </c>
      <c r="D381" t="s">
        <v>41</v>
      </c>
      <c r="E381" t="s">
        <v>42</v>
      </c>
      <c r="F381" t="s">
        <v>68</v>
      </c>
      <c r="G381" s="8">
        <f>IF('respostes SINDIC'!F381=1,(IF('respostes SINDIC'!$AS381=2021,variables!$E$10,IF('respostes SINDIC'!$AS381=2022,variables!$F$10))),0)</f>
        <v>7.5</v>
      </c>
      <c r="H381" s="8">
        <f>IF('respostes SINDIC'!G381=1,(IF('respostes SINDIC'!$AS381=2021,variables!$E$11,IF('respostes SINDIC'!$AS381=2022,variables!$F$11))),0)</f>
        <v>7.5</v>
      </c>
      <c r="I381" s="14">
        <f>IF('respostes SINDIC'!H381=1,(IF('respostes SINDIC'!$AS381=2021,variables!$E$12,IF('respostes SINDIC'!$AS381=2022,variables!$F$12))),0)</f>
        <v>25</v>
      </c>
      <c r="J381" s="11">
        <f>IF('respostes SINDIC'!I381=1,(IF('respostes SINDIC'!$AS381=2021,variables!$E$13,IF('respostes SINDIC'!$AS381=2022,variables!$F$13))),0)</f>
        <v>1</v>
      </c>
      <c r="K381" s="11">
        <f>IF('respostes SINDIC'!J381=1,(IF('respostes SINDIC'!$AS381=2021,variables!$E$14,IF('respostes SINDIC'!$AS381=2022,variables!$F$14))),0)</f>
        <v>0</v>
      </c>
      <c r="L381" s="11">
        <f>IF('respostes SINDIC'!K381=1,(IF('respostes SINDIC'!$AS381=2021,variables!$E$15,IF('respostes SINDIC'!$AS381=2022,variables!$F$15))),0)</f>
        <v>2</v>
      </c>
      <c r="M381" s="11">
        <f>IF('respostes SINDIC'!L381=1,(IF('respostes SINDIC'!$AS381=2021,variables!$E$16,IF('respostes SINDIC'!$AS381=2022,variables!$F$16))),0)</f>
        <v>2</v>
      </c>
      <c r="N381" s="11">
        <f>IF('respostes SINDIC'!M381=1,(IF('respostes SINDIC'!$AS381=2021,variables!$E$17,IF('respostes SINDIC'!$AS381=2022,variables!$F$17))),0)</f>
        <v>0</v>
      </c>
      <c r="O381" s="11">
        <f>IF('respostes SINDIC'!N381="Dintre de termini",(IF('respostes SINDIC'!$AS381=2021,variables!$E$18,IF('respostes SINDIC'!$AS381=2022,variables!$F$18))),0)</f>
        <v>0</v>
      </c>
      <c r="P381" s="16">
        <f>IF('respostes SINDIC'!O381="Null",0,(IF('respostes SINDIC'!$AS381=2021,variables!$E$20,IF('respostes SINDIC'!$AS381=2022,variables!$F$20))))</f>
        <v>25</v>
      </c>
      <c r="Q381" s="16">
        <f>IF('respostes SINDIC'!P381=1,(IF('respostes SINDIC'!$AS381=2021,variables!$E$20,IF('respostes SINDIC'!$AS381=2022,variables!$F$20))),0)</f>
        <v>25</v>
      </c>
      <c r="R381" s="16">
        <f>IF('respostes SINDIC'!Q381=1,(IF('respostes SINDIC'!$AS381=2021,variables!$E$21,IF('respostes SINDIC'!$AS381=2022,variables!$F$21))),0)</f>
        <v>25</v>
      </c>
      <c r="S381" s="16">
        <f>IF('respostes SINDIC'!R381=1,(IF('respostes SINDIC'!$AS381=2021,variables!$E$22,IF('respostes SINDIC'!$AS381=2022,variables!$F$22))),0)</f>
        <v>25</v>
      </c>
      <c r="T381" s="11">
        <f>IF('respostes SINDIC'!S381=1,(IF('respostes SINDIC'!$AS381=2021,variables!$E$23,IF('respostes SINDIC'!$AS381=2022,variables!$F$23))),0)</f>
        <v>10</v>
      </c>
      <c r="U381" s="14">
        <f>IF('respostes SINDIC'!T381=1,(IF('respostes SINDIC'!$AS381=2021,variables!$E$24,IF('respostes SINDIC'!$AS381=2022,variables!$F$24))),0)</f>
        <v>25</v>
      </c>
      <c r="V381" s="8">
        <f>IF('respostes SINDIC'!U381=1,(IF('respostes SINDIC'!$AS381=2021,variables!$E$25,IF('respostes SINDIC'!$AS381=2022,variables!$F$25))),0)</f>
        <v>20</v>
      </c>
      <c r="W381" s="8">
        <f>IF('respostes SINDIC'!V381=1,(IF('respostes SINDIC'!$AS381=2021,variables!$E$26,IF('respostes SINDIC'!$AS381=2022,variables!$F$26))),0)</f>
        <v>5</v>
      </c>
      <c r="X381" s="8">
        <f>IF('respostes SINDIC'!W381=1,(IF('respostes SINDIC'!$AS381=2021,variables!$E$27,IF('respostes SINDIC'!$AS381=2022,variables!$F$27))),0)</f>
        <v>10</v>
      </c>
      <c r="Y381" s="11">
        <f>IF('respostes SINDIC'!X381=1,(IF('respostes SINDIC'!$AS381=2021,variables!$E$28,IF('respostes SINDIC'!$AS381=2022,variables!$F$28))),0)</f>
        <v>0</v>
      </c>
      <c r="Z381" s="11">
        <f>IF('respostes SINDIC'!Y381=1,(IF('respostes SINDIC'!$AS381=2021,variables!$E$29,IF('respostes SINDIC'!$AS381=2022,variables!$F$29))),0)</f>
        <v>20</v>
      </c>
      <c r="AA381" s="18">
        <f>IF('respostes SINDIC'!Z381=1,(IF('respostes SINDIC'!$AS381=2021,variables!$E$30,IF('respostes SINDIC'!$AS381=2022,variables!$F$30))),0)</f>
        <v>0</v>
      </c>
      <c r="AB381" s="18">
        <f>IF('respostes SINDIC'!AA381=1,(IF('respostes SINDIC'!$AS381=2021,variables!$E$31,IF('respostes SINDIC'!$AS381=2022,variables!$F$31))),0)</f>
        <v>0</v>
      </c>
      <c r="AC381" s="18">
        <f>IF('respostes SINDIC'!AB381=1,(IF('respostes SINDIC'!$AS381=2021,variables!$E$32,IF('respostes SINDIC'!$AS381=2022,variables!$F$32))),0)</f>
        <v>25</v>
      </c>
      <c r="AD381" s="18">
        <f>IF('respostes SINDIC'!AC381=1,(IF('respostes SINDIC'!$AS381=2021,variables!$E$33,IF('respostes SINDIC'!$AS381=2022,variables!$F$33))),0)</f>
        <v>0</v>
      </c>
      <c r="AE381" s="20">
        <f>IF('respostes SINDIC'!AD381=1,(IF('respostes SINDIC'!$AS381=2021,variables!$E$34,IF('respostes SINDIC'!$AS381=2022,variables!$F$34))),0)</f>
        <v>0</v>
      </c>
      <c r="AF381" s="20">
        <f>IF('respostes SINDIC'!AE381=1,(IF('respostes SINDIC'!$AS381=2021,variables!$E$35,IF('respostes SINDIC'!$AS381=2022,variables!$F$35))),0)</f>
        <v>0</v>
      </c>
      <c r="AG381" s="20">
        <f>IF('respostes SINDIC'!AF381=1,(IF('respostes SINDIC'!$AS381=2021,variables!$E$36,IF('respostes SINDIC'!$AS381=2022,variables!$F$36))),0)</f>
        <v>0</v>
      </c>
      <c r="AH381" s="20">
        <f>IF('respostes SINDIC'!AG381=1,(IF('respostes SINDIC'!$AS381=2021,variables!$E$37,IF('respostes SINDIC'!$AS381=2022,variables!$F$37))),0)</f>
        <v>0</v>
      </c>
      <c r="AI381" s="14">
        <f>IF('respostes SINDIC'!AH381=1,(IF('respostes SINDIC'!$AS381=2021,variables!$E$38,IF('respostes SINDIC'!$AS381=2022,variables!$F$38))),0)</f>
        <v>25</v>
      </c>
      <c r="AJ381" s="20">
        <f>IF('respostes SINDIC'!AI381=1,(IF('respostes SINDIC'!$AS381=2021,variables!$E$39,IF('respostes SINDIC'!$AS381=2022,variables!$F$39))),0)</f>
        <v>20</v>
      </c>
      <c r="AK381" s="14">
        <f>IF('respostes SINDIC'!AJ381=1,(IF('respostes SINDIC'!$AS381=2021,variables!$E$40,IF('respostes SINDIC'!$AS381=2022,variables!$F$40))),0)</f>
        <v>25</v>
      </c>
      <c r="AL381" s="8">
        <f>IF('respostes SINDIC'!AK381=0,(IF('respostes SINDIC'!$AS381=2021,variables!$E$41,IF('respostes SINDIC'!$AS381=2022,variables!$F$41))),0)</f>
        <v>20</v>
      </c>
      <c r="AM381" s="20">
        <f>IF('respostes SINDIC'!AL381=1,(IF('respostes SINDIC'!$AS381=2021,variables!$E$42,IF('respostes SINDIC'!$AS381=2022,variables!$F$42))),0)</f>
        <v>10</v>
      </c>
      <c r="AN381" s="11">
        <f>IF('respostes SINDIC'!AM381=1,(IF('respostes SINDIC'!$AS381=2021,variables!$E$43,IF('respostes SINDIC'!$AS381=2022,variables!$F$43))),0)</f>
        <v>50</v>
      </c>
      <c r="AO381" s="8">
        <f>IF('respostes SINDIC'!AN381=1,(IF('respostes SINDIC'!$AS381=2021,variables!$E$44,IF('respostes SINDIC'!$AS381=2022,variables!$F$44))),0)</f>
        <v>10</v>
      </c>
      <c r="AP381" s="8">
        <f>IF('respostes SINDIC'!AO381=1,(IF('respostes SINDIC'!$AS381=2021,variables!$E$45,IF('respostes SINDIC'!$AS381=2022,variables!$F$45))),0)</f>
        <v>20</v>
      </c>
      <c r="AQ381" s="20">
        <f>IF('respostes SINDIC'!AP381=1,(IF('respostes SINDIC'!$AS381=2021,variables!$E$46,IF('respostes SINDIC'!$AS381=2022,variables!$F$46))),0)</f>
        <v>0</v>
      </c>
      <c r="AT381">
        <v>2022</v>
      </c>
    </row>
    <row r="382" spans="1:46" x14ac:dyDescent="0.3">
      <c r="A382">
        <v>816400000</v>
      </c>
      <c r="B382" t="str">
        <f>VLOOKUP(A382,'ine i comarca'!$A$1:$H$367,6,0)</f>
        <v>Alt Penedès</v>
      </c>
      <c r="C382" t="s">
        <v>185</v>
      </c>
      <c r="D382" t="s">
        <v>41</v>
      </c>
      <c r="E382" t="s">
        <v>42</v>
      </c>
      <c r="F382" t="s">
        <v>48</v>
      </c>
      <c r="G382" s="8">
        <f>IF('respostes SINDIC'!F382=1,(IF('respostes SINDIC'!$AS382=2021,variables!$E$10,IF('respostes SINDIC'!$AS382=2022,variables!$F$10))),0)</f>
        <v>7.5</v>
      </c>
      <c r="H382" s="8">
        <f>IF('respostes SINDIC'!G382=1,(IF('respostes SINDIC'!$AS382=2021,variables!$E$11,IF('respostes SINDIC'!$AS382=2022,variables!$F$11))),0)</f>
        <v>7.5</v>
      </c>
      <c r="I382" s="14">
        <f>IF('respostes SINDIC'!H382=1,(IF('respostes SINDIC'!$AS382=2021,variables!$E$12,IF('respostes SINDIC'!$AS382=2022,variables!$F$12))),0)</f>
        <v>25</v>
      </c>
      <c r="J382" s="11">
        <f>IF('respostes SINDIC'!I382=1,(IF('respostes SINDIC'!$AS382=2021,variables!$E$13,IF('respostes SINDIC'!$AS382=2022,variables!$F$13))),0)</f>
        <v>1</v>
      </c>
      <c r="K382" s="11">
        <f>IF('respostes SINDIC'!J382=1,(IF('respostes SINDIC'!$AS382=2021,variables!$E$14,IF('respostes SINDIC'!$AS382=2022,variables!$F$14))),0)</f>
        <v>0</v>
      </c>
      <c r="L382" s="11">
        <f>IF('respostes SINDIC'!K382=1,(IF('respostes SINDIC'!$AS382=2021,variables!$E$15,IF('respostes SINDIC'!$AS382=2022,variables!$F$15))),0)</f>
        <v>0</v>
      </c>
      <c r="M382" s="11">
        <f>IF('respostes SINDIC'!L382=1,(IF('respostes SINDIC'!$AS382=2021,variables!$E$16,IF('respostes SINDIC'!$AS382=2022,variables!$F$16))),0)</f>
        <v>0</v>
      </c>
      <c r="N382" s="11">
        <f>IF('respostes SINDIC'!M382=1,(IF('respostes SINDIC'!$AS382=2021,variables!$E$17,IF('respostes SINDIC'!$AS382=2022,variables!$F$17))),0)</f>
        <v>0</v>
      </c>
      <c r="O382" s="11">
        <f>IF('respostes SINDIC'!N382="Dintre de termini",(IF('respostes SINDIC'!$AS382=2021,variables!$E$18,IF('respostes SINDIC'!$AS382=2022,variables!$F$18))),0)</f>
        <v>0</v>
      </c>
      <c r="P382" s="16">
        <f>IF('respostes SINDIC'!O382="Null",0,(IF('respostes SINDIC'!$AS382=2021,variables!$E$20,IF('respostes SINDIC'!$AS382=2022,variables!$F$20))))</f>
        <v>25</v>
      </c>
      <c r="Q382" s="16">
        <f>IF('respostes SINDIC'!P382=1,(IF('respostes SINDIC'!$AS382=2021,variables!$E$20,IF('respostes SINDIC'!$AS382=2022,variables!$F$20))),0)</f>
        <v>25</v>
      </c>
      <c r="R382" s="16">
        <f>IF('respostes SINDIC'!Q382=1,(IF('respostes SINDIC'!$AS382=2021,variables!$E$21,IF('respostes SINDIC'!$AS382=2022,variables!$F$21))),0)</f>
        <v>0</v>
      </c>
      <c r="S382" s="16">
        <f>IF('respostes SINDIC'!R382=1,(IF('respostes SINDIC'!$AS382=2021,variables!$E$22,IF('respostes SINDIC'!$AS382=2022,variables!$F$22))),0)</f>
        <v>0</v>
      </c>
      <c r="T382" s="11">
        <f>IF('respostes SINDIC'!S382=1,(IF('respostes SINDIC'!$AS382=2021,variables!$E$23,IF('respostes SINDIC'!$AS382=2022,variables!$F$23))),0)</f>
        <v>10</v>
      </c>
      <c r="U382" s="14">
        <f>IF('respostes SINDIC'!T382=1,(IF('respostes SINDIC'!$AS382=2021,variables!$E$24,IF('respostes SINDIC'!$AS382=2022,variables!$F$24))),0)</f>
        <v>25</v>
      </c>
      <c r="V382" s="8">
        <f>IF('respostes SINDIC'!U382=1,(IF('respostes SINDIC'!$AS382=2021,variables!$E$25,IF('respostes SINDIC'!$AS382=2022,variables!$F$25))),0)</f>
        <v>20</v>
      </c>
      <c r="W382" s="8">
        <f>IF('respostes SINDIC'!V382=1,(IF('respostes SINDIC'!$AS382=2021,variables!$E$26,IF('respostes SINDIC'!$AS382=2022,variables!$F$26))),0)</f>
        <v>5</v>
      </c>
      <c r="X382" s="8">
        <f>IF('respostes SINDIC'!W382=1,(IF('respostes SINDIC'!$AS382=2021,variables!$E$27,IF('respostes SINDIC'!$AS382=2022,variables!$F$27))),0)</f>
        <v>10</v>
      </c>
      <c r="Y382" s="11">
        <f>IF('respostes SINDIC'!X382=1,(IF('respostes SINDIC'!$AS382=2021,variables!$E$28,IF('respostes SINDIC'!$AS382=2022,variables!$F$28))),0)</f>
        <v>0</v>
      </c>
      <c r="Z382" s="11">
        <f>IF('respostes SINDIC'!Y382=1,(IF('respostes SINDIC'!$AS382=2021,variables!$E$29,IF('respostes SINDIC'!$AS382=2022,variables!$F$29))),0)</f>
        <v>20</v>
      </c>
      <c r="AA382" s="18">
        <f>IF('respostes SINDIC'!Z382=1,(IF('respostes SINDIC'!$AS382=2021,variables!$E$30,IF('respostes SINDIC'!$AS382=2022,variables!$F$30))),0)</f>
        <v>0</v>
      </c>
      <c r="AB382" s="18">
        <f>IF('respostes SINDIC'!AA382=1,(IF('respostes SINDIC'!$AS382=2021,variables!$E$31,IF('respostes SINDIC'!$AS382=2022,variables!$F$31))),0)</f>
        <v>0</v>
      </c>
      <c r="AC382" s="18">
        <f>IF('respostes SINDIC'!AB382=1,(IF('respostes SINDIC'!$AS382=2021,variables!$E$32,IF('respostes SINDIC'!$AS382=2022,variables!$F$32))),0)</f>
        <v>25</v>
      </c>
      <c r="AD382" s="18">
        <f>IF('respostes SINDIC'!AC382=1,(IF('respostes SINDIC'!$AS382=2021,variables!$E$33,IF('respostes SINDIC'!$AS382=2022,variables!$F$33))),0)</f>
        <v>0</v>
      </c>
      <c r="AE382" s="20">
        <f>IF('respostes SINDIC'!AD382=1,(IF('respostes SINDIC'!$AS382=2021,variables!$E$34,IF('respostes SINDIC'!$AS382=2022,variables!$F$34))),0)</f>
        <v>0</v>
      </c>
      <c r="AF382" s="20">
        <f>IF('respostes SINDIC'!AE382=1,(IF('respostes SINDIC'!$AS382=2021,variables!$E$35,IF('respostes SINDIC'!$AS382=2022,variables!$F$35))),0)</f>
        <v>0</v>
      </c>
      <c r="AG382" s="20">
        <f>IF('respostes SINDIC'!AF382=1,(IF('respostes SINDIC'!$AS382=2021,variables!$E$36,IF('respostes SINDIC'!$AS382=2022,variables!$F$36))),0)</f>
        <v>0</v>
      </c>
      <c r="AH382" s="20">
        <f>IF('respostes SINDIC'!AG382=1,(IF('respostes SINDIC'!$AS382=2021,variables!$E$37,IF('respostes SINDIC'!$AS382=2022,variables!$F$37))),0)</f>
        <v>0</v>
      </c>
      <c r="AI382" s="14">
        <f>IF('respostes SINDIC'!AH382=1,(IF('respostes SINDIC'!$AS382=2021,variables!$E$38,IF('respostes SINDIC'!$AS382=2022,variables!$F$38))),0)</f>
        <v>25</v>
      </c>
      <c r="AJ382" s="20">
        <f>IF('respostes SINDIC'!AI382=1,(IF('respostes SINDIC'!$AS382=2021,variables!$E$39,IF('respostes SINDIC'!$AS382=2022,variables!$F$39))),0)</f>
        <v>20</v>
      </c>
      <c r="AK382" s="14">
        <f>IF('respostes SINDIC'!AJ382=1,(IF('respostes SINDIC'!$AS382=2021,variables!$E$40,IF('respostes SINDIC'!$AS382=2022,variables!$F$40))),0)</f>
        <v>25</v>
      </c>
      <c r="AL382" s="8">
        <f>IF('respostes SINDIC'!AK382=0,(IF('respostes SINDIC'!$AS382=2021,variables!$E$41,IF('respostes SINDIC'!$AS382=2022,variables!$F$41))),0)</f>
        <v>20</v>
      </c>
      <c r="AM382" s="20">
        <f>IF('respostes SINDIC'!AL382=1,(IF('respostes SINDIC'!$AS382=2021,variables!$E$42,IF('respostes SINDIC'!$AS382=2022,variables!$F$42))),0)</f>
        <v>10</v>
      </c>
      <c r="AN382" s="11">
        <f>IF('respostes SINDIC'!AM382=1,(IF('respostes SINDIC'!$AS382=2021,variables!$E$43,IF('respostes SINDIC'!$AS382=2022,variables!$F$43))),0)</f>
        <v>50</v>
      </c>
      <c r="AO382" s="8">
        <f>IF('respostes SINDIC'!AN382=1,(IF('respostes SINDIC'!$AS382=2021,variables!$E$44,IF('respostes SINDIC'!$AS382=2022,variables!$F$44))),0)</f>
        <v>0</v>
      </c>
      <c r="AP382" s="8">
        <f>IF('respostes SINDIC'!AO382=1,(IF('respostes SINDIC'!$AS382=2021,variables!$E$45,IF('respostes SINDIC'!$AS382=2022,variables!$F$45))),0)</f>
        <v>0</v>
      </c>
      <c r="AQ382" s="20">
        <f>IF('respostes SINDIC'!AP382=1,(IF('respostes SINDIC'!$AS382=2021,variables!$E$46,IF('respostes SINDIC'!$AS382=2022,variables!$F$46))),0)</f>
        <v>10</v>
      </c>
      <c r="AT382">
        <v>2022</v>
      </c>
    </row>
    <row r="383" spans="1:46" x14ac:dyDescent="0.3">
      <c r="A383">
        <v>816530008</v>
      </c>
      <c r="B383" t="str">
        <f>VLOOKUP(A383,'ine i comarca'!$A$1:$H$367,6,0)</f>
        <v>Anoia</v>
      </c>
      <c r="C383" t="s">
        <v>186</v>
      </c>
      <c r="D383" t="s">
        <v>41</v>
      </c>
      <c r="E383" t="s">
        <v>42</v>
      </c>
      <c r="F383" t="s">
        <v>48</v>
      </c>
      <c r="G383" s="8">
        <f>IF('respostes SINDIC'!F383=1,(IF('respostes SINDIC'!$AS383=2021,variables!$E$10,IF('respostes SINDIC'!$AS383=2022,variables!$F$10))),0)</f>
        <v>7.5</v>
      </c>
      <c r="H383" s="8">
        <f>IF('respostes SINDIC'!G383=1,(IF('respostes SINDIC'!$AS383=2021,variables!$E$11,IF('respostes SINDIC'!$AS383=2022,variables!$F$11))),0)</f>
        <v>7.5</v>
      </c>
      <c r="I383" s="14">
        <f>IF('respostes SINDIC'!H383=1,(IF('respostes SINDIC'!$AS383=2021,variables!$E$12,IF('respostes SINDIC'!$AS383=2022,variables!$F$12))),0)</f>
        <v>25</v>
      </c>
      <c r="J383" s="11">
        <f>IF('respostes SINDIC'!I383=1,(IF('respostes SINDIC'!$AS383=2021,variables!$E$13,IF('respostes SINDIC'!$AS383=2022,variables!$F$13))),0)</f>
        <v>1</v>
      </c>
      <c r="K383" s="11">
        <f>IF('respostes SINDIC'!J383=1,(IF('respostes SINDIC'!$AS383=2021,variables!$E$14,IF('respostes SINDIC'!$AS383=2022,variables!$F$14))),0)</f>
        <v>0</v>
      </c>
      <c r="L383" s="11">
        <f>IF('respostes SINDIC'!K383=1,(IF('respostes SINDIC'!$AS383=2021,variables!$E$15,IF('respostes SINDIC'!$AS383=2022,variables!$F$15))),0)</f>
        <v>0</v>
      </c>
      <c r="M383" s="11">
        <f>IF('respostes SINDIC'!L383=1,(IF('respostes SINDIC'!$AS383=2021,variables!$E$16,IF('respostes SINDIC'!$AS383=2022,variables!$F$16))),0)</f>
        <v>0</v>
      </c>
      <c r="N383" s="11">
        <f>IF('respostes SINDIC'!M383=1,(IF('respostes SINDIC'!$AS383=2021,variables!$E$17,IF('respostes SINDIC'!$AS383=2022,variables!$F$17))),0)</f>
        <v>0</v>
      </c>
      <c r="O383" s="11">
        <f>IF('respostes SINDIC'!N383="Dintre de termini",(IF('respostes SINDIC'!$AS383=2021,variables!$E$18,IF('respostes SINDIC'!$AS383=2022,variables!$F$18))),0)</f>
        <v>0</v>
      </c>
      <c r="P383" s="16">
        <f>IF('respostes SINDIC'!O383="Null",0,(IF('respostes SINDIC'!$AS383=2021,variables!$E$20,IF('respostes SINDIC'!$AS383=2022,variables!$F$20))))</f>
        <v>0</v>
      </c>
      <c r="Q383" s="16">
        <f>IF('respostes SINDIC'!P383=1,(IF('respostes SINDIC'!$AS383=2021,variables!$E$20,IF('respostes SINDIC'!$AS383=2022,variables!$F$20))),0)</f>
        <v>0</v>
      </c>
      <c r="R383" s="16">
        <f>IF('respostes SINDIC'!Q383=1,(IF('respostes SINDIC'!$AS383=2021,variables!$E$21,IF('respostes SINDIC'!$AS383=2022,variables!$F$21))),0)</f>
        <v>0</v>
      </c>
      <c r="S383" s="16">
        <f>IF('respostes SINDIC'!R383=1,(IF('respostes SINDIC'!$AS383=2021,variables!$E$22,IF('respostes SINDIC'!$AS383=2022,variables!$F$22))),0)</f>
        <v>0</v>
      </c>
      <c r="T383" s="11">
        <f>IF('respostes SINDIC'!S383=1,(IF('respostes SINDIC'!$AS383=2021,variables!$E$23,IF('respostes SINDIC'!$AS383=2022,variables!$F$23))),0)</f>
        <v>0</v>
      </c>
      <c r="U383" s="14">
        <f>IF('respostes SINDIC'!T383=1,(IF('respostes SINDIC'!$AS383=2021,variables!$E$24,IF('respostes SINDIC'!$AS383=2022,variables!$F$24))),0)</f>
        <v>0</v>
      </c>
      <c r="V383" s="8">
        <f>IF('respostes SINDIC'!U383=1,(IF('respostes SINDIC'!$AS383=2021,variables!$E$25,IF('respostes SINDIC'!$AS383=2022,variables!$F$25))),0)</f>
        <v>0</v>
      </c>
      <c r="W383" s="8">
        <f>IF('respostes SINDIC'!V383=1,(IF('respostes SINDIC'!$AS383=2021,variables!$E$26,IF('respostes SINDIC'!$AS383=2022,variables!$F$26))),0)</f>
        <v>5</v>
      </c>
      <c r="X383" s="8">
        <f>IF('respostes SINDIC'!W383=1,(IF('respostes SINDIC'!$AS383=2021,variables!$E$27,IF('respostes SINDIC'!$AS383=2022,variables!$F$27))),0)</f>
        <v>10</v>
      </c>
      <c r="Y383" s="11">
        <f>IF('respostes SINDIC'!X383=1,(IF('respostes SINDIC'!$AS383=2021,variables!$E$28,IF('respostes SINDIC'!$AS383=2022,variables!$F$28))),0)</f>
        <v>0</v>
      </c>
      <c r="Z383" s="11">
        <f>IF('respostes SINDIC'!Y383=1,(IF('respostes SINDIC'!$AS383=2021,variables!$E$29,IF('respostes SINDIC'!$AS383=2022,variables!$F$29))),0)</f>
        <v>0</v>
      </c>
      <c r="AA383" s="18">
        <f>IF('respostes SINDIC'!Z383=1,(IF('respostes SINDIC'!$AS383=2021,variables!$E$30,IF('respostes SINDIC'!$AS383=2022,variables!$F$30))),0)</f>
        <v>0</v>
      </c>
      <c r="AB383" s="18">
        <f>IF('respostes SINDIC'!AA383=1,(IF('respostes SINDIC'!$AS383=2021,variables!$E$31,IF('respostes SINDIC'!$AS383=2022,variables!$F$31))),0)</f>
        <v>0</v>
      </c>
      <c r="AC383" s="18">
        <f>IF('respostes SINDIC'!AB383=1,(IF('respostes SINDIC'!$AS383=2021,variables!$E$32,IF('respostes SINDIC'!$AS383=2022,variables!$F$32))),0)</f>
        <v>0</v>
      </c>
      <c r="AD383" s="18">
        <f>IF('respostes SINDIC'!AC383=1,(IF('respostes SINDIC'!$AS383=2021,variables!$E$33,IF('respostes SINDIC'!$AS383=2022,variables!$F$33))),0)</f>
        <v>0</v>
      </c>
      <c r="AE383" s="20">
        <f>IF('respostes SINDIC'!AD383=1,(IF('respostes SINDIC'!$AS383=2021,variables!$E$34,IF('respostes SINDIC'!$AS383=2022,variables!$F$34))),0)</f>
        <v>0</v>
      </c>
      <c r="AF383" s="20">
        <f>IF('respostes SINDIC'!AE383=1,(IF('respostes SINDIC'!$AS383=2021,variables!$E$35,IF('respostes SINDIC'!$AS383=2022,variables!$F$35))),0)</f>
        <v>0</v>
      </c>
      <c r="AG383" s="20">
        <f>IF('respostes SINDIC'!AF383=1,(IF('respostes SINDIC'!$AS383=2021,variables!$E$36,IF('respostes SINDIC'!$AS383=2022,variables!$F$36))),0)</f>
        <v>0</v>
      </c>
      <c r="AH383" s="20">
        <f>IF('respostes SINDIC'!AG383=1,(IF('respostes SINDIC'!$AS383=2021,variables!$E$37,IF('respostes SINDIC'!$AS383=2022,variables!$F$37))),0)</f>
        <v>0</v>
      </c>
      <c r="AI383" s="14">
        <f>IF('respostes SINDIC'!AH383=1,(IF('respostes SINDIC'!$AS383=2021,variables!$E$38,IF('respostes SINDIC'!$AS383=2022,variables!$F$38))),0)</f>
        <v>25</v>
      </c>
      <c r="AJ383" s="20">
        <f>IF('respostes SINDIC'!AI383=1,(IF('respostes SINDIC'!$AS383=2021,variables!$E$39,IF('respostes SINDIC'!$AS383=2022,variables!$F$39))),0)</f>
        <v>20</v>
      </c>
      <c r="AK383" s="14">
        <f>IF('respostes SINDIC'!AJ383=1,(IF('respostes SINDIC'!$AS383=2021,variables!$E$40,IF('respostes SINDIC'!$AS383=2022,variables!$F$40))),0)</f>
        <v>0</v>
      </c>
      <c r="AL383" s="8">
        <f>IF('respostes SINDIC'!AK383=0,(IF('respostes SINDIC'!$AS383=2021,variables!$E$41,IF('respostes SINDIC'!$AS383=2022,variables!$F$41))),0)</f>
        <v>20</v>
      </c>
      <c r="AM383" s="20">
        <f>IF('respostes SINDIC'!AL383=1,(IF('respostes SINDIC'!$AS383=2021,variables!$E$42,IF('respostes SINDIC'!$AS383=2022,variables!$F$42))),0)</f>
        <v>0</v>
      </c>
      <c r="AN383" s="11">
        <f>IF('respostes SINDIC'!AM383=1,(IF('respostes SINDIC'!$AS383=2021,variables!$E$43,IF('respostes SINDIC'!$AS383=2022,variables!$F$43))),0)</f>
        <v>0</v>
      </c>
      <c r="AO383" s="8">
        <f>IF('respostes SINDIC'!AN383=1,(IF('respostes SINDIC'!$AS383=2021,variables!$E$44,IF('respostes SINDIC'!$AS383=2022,variables!$F$44))),0)</f>
        <v>0</v>
      </c>
      <c r="AP383" s="8">
        <f>IF('respostes SINDIC'!AO383=1,(IF('respostes SINDIC'!$AS383=2021,variables!$E$45,IF('respostes SINDIC'!$AS383=2022,variables!$F$45))),0)</f>
        <v>0</v>
      </c>
      <c r="AQ383" s="20">
        <f>IF('respostes SINDIC'!AP383=1,(IF('respostes SINDIC'!$AS383=2021,variables!$E$46,IF('respostes SINDIC'!$AS383=2022,variables!$F$46))),0)</f>
        <v>0</v>
      </c>
      <c r="AT383">
        <v>2022</v>
      </c>
    </row>
    <row r="384" spans="1:46" x14ac:dyDescent="0.3">
      <c r="A384">
        <v>816660009</v>
      </c>
      <c r="B384" t="str">
        <f>VLOOKUP(A384,'ine i comarca'!$A$1:$H$367,6,0)</f>
        <v>Berguedà</v>
      </c>
      <c r="C384" t="s">
        <v>187</v>
      </c>
      <c r="D384" t="s">
        <v>41</v>
      </c>
      <c r="E384" t="s">
        <v>42</v>
      </c>
      <c r="F384" t="s">
        <v>48</v>
      </c>
      <c r="G384" s="8">
        <f>IF('respostes SINDIC'!F384=1,(IF('respostes SINDIC'!$AS384=2021,variables!$E$10,IF('respostes SINDIC'!$AS384=2022,variables!$F$10))),0)</f>
        <v>7.5</v>
      </c>
      <c r="H384" s="8">
        <f>IF('respostes SINDIC'!G384=1,(IF('respostes SINDIC'!$AS384=2021,variables!$E$11,IF('respostes SINDIC'!$AS384=2022,variables!$F$11))),0)</f>
        <v>7.5</v>
      </c>
      <c r="I384" s="14">
        <f>IF('respostes SINDIC'!H384=1,(IF('respostes SINDIC'!$AS384=2021,variables!$E$12,IF('respostes SINDIC'!$AS384=2022,variables!$F$12))),0)</f>
        <v>25</v>
      </c>
      <c r="J384" s="11">
        <f>IF('respostes SINDIC'!I384=1,(IF('respostes SINDIC'!$AS384=2021,variables!$E$13,IF('respostes SINDIC'!$AS384=2022,variables!$F$13))),0)</f>
        <v>1</v>
      </c>
      <c r="K384" s="11">
        <f>IF('respostes SINDIC'!J384=1,(IF('respostes SINDIC'!$AS384=2021,variables!$E$14,IF('respostes SINDIC'!$AS384=2022,variables!$F$14))),0)</f>
        <v>0</v>
      </c>
      <c r="L384" s="11">
        <f>IF('respostes SINDIC'!K384=1,(IF('respostes SINDIC'!$AS384=2021,variables!$E$15,IF('respostes SINDIC'!$AS384=2022,variables!$F$15))),0)</f>
        <v>0</v>
      </c>
      <c r="M384" s="11">
        <f>IF('respostes SINDIC'!L384=1,(IF('respostes SINDIC'!$AS384=2021,variables!$E$16,IF('respostes SINDIC'!$AS384=2022,variables!$F$16))),0)</f>
        <v>0</v>
      </c>
      <c r="N384" s="11">
        <f>IF('respostes SINDIC'!M384=1,(IF('respostes SINDIC'!$AS384=2021,variables!$E$17,IF('respostes SINDIC'!$AS384=2022,variables!$F$17))),0)</f>
        <v>0</v>
      </c>
      <c r="O384" s="11">
        <f>IF('respostes SINDIC'!N384="Dintre de termini",(IF('respostes SINDIC'!$AS384=2021,variables!$E$18,IF('respostes SINDIC'!$AS384=2022,variables!$F$18))),0)</f>
        <v>0</v>
      </c>
      <c r="P384" s="16">
        <f>IF('respostes SINDIC'!O384="Null",0,(IF('respostes SINDIC'!$AS384=2021,variables!$E$20,IF('respostes SINDIC'!$AS384=2022,variables!$F$20))))</f>
        <v>25</v>
      </c>
      <c r="Q384" s="16">
        <f>IF('respostes SINDIC'!P384=1,(IF('respostes SINDIC'!$AS384=2021,variables!$E$20,IF('respostes SINDIC'!$AS384=2022,variables!$F$20))),0)</f>
        <v>25</v>
      </c>
      <c r="R384" s="16">
        <f>IF('respostes SINDIC'!Q384=1,(IF('respostes SINDIC'!$AS384=2021,variables!$E$21,IF('respostes SINDIC'!$AS384=2022,variables!$F$21))),0)</f>
        <v>0</v>
      </c>
      <c r="S384" s="16">
        <f>IF('respostes SINDIC'!R384=1,(IF('respostes SINDIC'!$AS384=2021,variables!$E$22,IF('respostes SINDIC'!$AS384=2022,variables!$F$22))),0)</f>
        <v>0</v>
      </c>
      <c r="T384" s="11">
        <f>IF('respostes SINDIC'!S384=1,(IF('respostes SINDIC'!$AS384=2021,variables!$E$23,IF('respostes SINDIC'!$AS384=2022,variables!$F$23))),0)</f>
        <v>10</v>
      </c>
      <c r="U384" s="14">
        <f>IF('respostes SINDIC'!T384=1,(IF('respostes SINDIC'!$AS384=2021,variables!$E$24,IF('respostes SINDIC'!$AS384=2022,variables!$F$24))),0)</f>
        <v>25</v>
      </c>
      <c r="V384" s="8">
        <f>IF('respostes SINDIC'!U384=1,(IF('respostes SINDIC'!$AS384=2021,variables!$E$25,IF('respostes SINDIC'!$AS384=2022,variables!$F$25))),0)</f>
        <v>20</v>
      </c>
      <c r="W384" s="8">
        <f>IF('respostes SINDIC'!V384=1,(IF('respostes SINDIC'!$AS384=2021,variables!$E$26,IF('respostes SINDIC'!$AS384=2022,variables!$F$26))),0)</f>
        <v>5</v>
      </c>
      <c r="X384" s="8">
        <f>IF('respostes SINDIC'!W384=1,(IF('respostes SINDIC'!$AS384=2021,variables!$E$27,IF('respostes SINDIC'!$AS384=2022,variables!$F$27))),0)</f>
        <v>10</v>
      </c>
      <c r="Y384" s="11">
        <f>IF('respostes SINDIC'!X384=1,(IF('respostes SINDIC'!$AS384=2021,variables!$E$28,IF('respostes SINDIC'!$AS384=2022,variables!$F$28))),0)</f>
        <v>0</v>
      </c>
      <c r="Z384" s="11">
        <f>IF('respostes SINDIC'!Y384=1,(IF('respostes SINDIC'!$AS384=2021,variables!$E$29,IF('respostes SINDIC'!$AS384=2022,variables!$F$29))),0)</f>
        <v>20</v>
      </c>
      <c r="AA384" s="18">
        <f>IF('respostes SINDIC'!Z384=1,(IF('respostes SINDIC'!$AS384=2021,variables!$E$30,IF('respostes SINDIC'!$AS384=2022,variables!$F$30))),0)</f>
        <v>0</v>
      </c>
      <c r="AB384" s="18">
        <f>IF('respostes SINDIC'!AA384=1,(IF('respostes SINDIC'!$AS384=2021,variables!$E$31,IF('respostes SINDIC'!$AS384=2022,variables!$F$31))),0)</f>
        <v>25</v>
      </c>
      <c r="AC384" s="18">
        <f>IF('respostes SINDIC'!AB384=1,(IF('respostes SINDIC'!$AS384=2021,variables!$E$32,IF('respostes SINDIC'!$AS384=2022,variables!$F$32))),0)</f>
        <v>25</v>
      </c>
      <c r="AD384" s="18">
        <f>IF('respostes SINDIC'!AC384=1,(IF('respostes SINDIC'!$AS384=2021,variables!$E$33,IF('respostes SINDIC'!$AS384=2022,variables!$F$33))),0)</f>
        <v>0</v>
      </c>
      <c r="AE384" s="20">
        <f>IF('respostes SINDIC'!AD384=1,(IF('respostes SINDIC'!$AS384=2021,variables!$E$34,IF('respostes SINDIC'!$AS384=2022,variables!$F$34))),0)</f>
        <v>0</v>
      </c>
      <c r="AF384" s="20">
        <f>IF('respostes SINDIC'!AE384=1,(IF('respostes SINDIC'!$AS384=2021,variables!$E$35,IF('respostes SINDIC'!$AS384=2022,variables!$F$35))),0)</f>
        <v>0</v>
      </c>
      <c r="AG384" s="20">
        <f>IF('respostes SINDIC'!AF384=1,(IF('respostes SINDIC'!$AS384=2021,variables!$E$36,IF('respostes SINDIC'!$AS384=2022,variables!$F$36))),0)</f>
        <v>0</v>
      </c>
      <c r="AH384" s="20">
        <f>IF('respostes SINDIC'!AG384=1,(IF('respostes SINDIC'!$AS384=2021,variables!$E$37,IF('respostes SINDIC'!$AS384=2022,variables!$F$37))),0)</f>
        <v>0</v>
      </c>
      <c r="AI384" s="14">
        <f>IF('respostes SINDIC'!AH384=1,(IF('respostes SINDIC'!$AS384=2021,variables!$E$38,IF('respostes SINDIC'!$AS384=2022,variables!$F$38))),0)</f>
        <v>25</v>
      </c>
      <c r="AJ384" s="20">
        <f>IF('respostes SINDIC'!AI384=1,(IF('respostes SINDIC'!$AS384=2021,variables!$E$39,IF('respostes SINDIC'!$AS384=2022,variables!$F$39))),0)</f>
        <v>0</v>
      </c>
      <c r="AK384" s="14">
        <f>IF('respostes SINDIC'!AJ384=1,(IF('respostes SINDIC'!$AS384=2021,variables!$E$40,IF('respostes SINDIC'!$AS384=2022,variables!$F$40))),0)</f>
        <v>25</v>
      </c>
      <c r="AL384" s="8">
        <f>IF('respostes SINDIC'!AK384=0,(IF('respostes SINDIC'!$AS384=2021,variables!$E$41,IF('respostes SINDIC'!$AS384=2022,variables!$F$41))),0)</f>
        <v>20</v>
      </c>
      <c r="AM384" s="20">
        <f>IF('respostes SINDIC'!AL384=1,(IF('respostes SINDIC'!$AS384=2021,variables!$E$42,IF('respostes SINDIC'!$AS384=2022,variables!$F$42))),0)</f>
        <v>10</v>
      </c>
      <c r="AN384" s="11">
        <f>IF('respostes SINDIC'!AM384=1,(IF('respostes SINDIC'!$AS384=2021,variables!$E$43,IF('respostes SINDIC'!$AS384=2022,variables!$F$43))),0)</f>
        <v>50</v>
      </c>
      <c r="AO384" s="8">
        <f>IF('respostes SINDIC'!AN384=1,(IF('respostes SINDIC'!$AS384=2021,variables!$E$44,IF('respostes SINDIC'!$AS384=2022,variables!$F$44))),0)</f>
        <v>0</v>
      </c>
      <c r="AP384" s="8">
        <f>IF('respostes SINDIC'!AO384=1,(IF('respostes SINDIC'!$AS384=2021,variables!$E$45,IF('respostes SINDIC'!$AS384=2022,variables!$F$45))),0)</f>
        <v>0</v>
      </c>
      <c r="AQ384" s="20">
        <f>IF('respostes SINDIC'!AP384=1,(IF('respostes SINDIC'!$AS384=2021,variables!$E$46,IF('respostes SINDIC'!$AS384=2022,variables!$F$46))),0)</f>
        <v>10</v>
      </c>
      <c r="AT384">
        <v>2022</v>
      </c>
    </row>
    <row r="385" spans="1:46" x14ac:dyDescent="0.3">
      <c r="A385">
        <v>816720002</v>
      </c>
      <c r="B385" t="str">
        <f>VLOOKUP(A385,'ine i comarca'!$A$1:$H$367,6,0)</f>
        <v>Vallès Occidental</v>
      </c>
      <c r="C385" t="s">
        <v>188</v>
      </c>
      <c r="D385" t="s">
        <v>41</v>
      </c>
      <c r="E385" t="s">
        <v>42</v>
      </c>
      <c r="F385" t="s">
        <v>43</v>
      </c>
      <c r="G385" s="8">
        <f>IF('respostes SINDIC'!F385=1,(IF('respostes SINDIC'!$AS385=2021,variables!$E$10,IF('respostes SINDIC'!$AS385=2022,variables!$F$10))),0)</f>
        <v>7.5</v>
      </c>
      <c r="H385" s="8">
        <f>IF('respostes SINDIC'!G385=1,(IF('respostes SINDIC'!$AS385=2021,variables!$E$11,IF('respostes SINDIC'!$AS385=2022,variables!$F$11))),0)</f>
        <v>7.5</v>
      </c>
      <c r="I385" s="14">
        <f>IF('respostes SINDIC'!H385=1,(IF('respostes SINDIC'!$AS385=2021,variables!$E$12,IF('respostes SINDIC'!$AS385=2022,variables!$F$12))),0)</f>
        <v>25</v>
      </c>
      <c r="J385" s="11">
        <f>IF('respostes SINDIC'!I385=1,(IF('respostes SINDIC'!$AS385=2021,variables!$E$13,IF('respostes SINDIC'!$AS385=2022,variables!$F$13))),0)</f>
        <v>1</v>
      </c>
      <c r="K385" s="11">
        <f>IF('respostes SINDIC'!J385=1,(IF('respostes SINDIC'!$AS385=2021,variables!$E$14,IF('respostes SINDIC'!$AS385=2022,variables!$F$14))),0)</f>
        <v>0</v>
      </c>
      <c r="L385" s="11">
        <f>IF('respostes SINDIC'!K385=1,(IF('respostes SINDIC'!$AS385=2021,variables!$E$15,IF('respostes SINDIC'!$AS385=2022,variables!$F$15))),0)</f>
        <v>0</v>
      </c>
      <c r="M385" s="11">
        <f>IF('respostes SINDIC'!L385=1,(IF('respostes SINDIC'!$AS385=2021,variables!$E$16,IF('respostes SINDIC'!$AS385=2022,variables!$F$16))),0)</f>
        <v>0</v>
      </c>
      <c r="N385" s="11">
        <f>IF('respostes SINDIC'!M385=1,(IF('respostes SINDIC'!$AS385=2021,variables!$E$17,IF('respostes SINDIC'!$AS385=2022,variables!$F$17))),0)</f>
        <v>0</v>
      </c>
      <c r="O385" s="11">
        <f>IF('respostes SINDIC'!N385="Dintre de termini",(IF('respostes SINDIC'!$AS385=2021,variables!$E$18,IF('respostes SINDIC'!$AS385=2022,variables!$F$18))),0)</f>
        <v>10</v>
      </c>
      <c r="P385" s="16">
        <f>IF('respostes SINDIC'!O385="Null",0,(IF('respostes SINDIC'!$AS385=2021,variables!$E$20,IF('respostes SINDIC'!$AS385=2022,variables!$F$20))))</f>
        <v>25</v>
      </c>
      <c r="Q385" s="16">
        <f>IF('respostes SINDIC'!P385=1,(IF('respostes SINDIC'!$AS385=2021,variables!$E$20,IF('respostes SINDIC'!$AS385=2022,variables!$F$20))),0)</f>
        <v>25</v>
      </c>
      <c r="R385" s="16">
        <f>IF('respostes SINDIC'!Q385=1,(IF('respostes SINDIC'!$AS385=2021,variables!$E$21,IF('respostes SINDIC'!$AS385=2022,variables!$F$21))),0)</f>
        <v>0</v>
      </c>
      <c r="S385" s="16">
        <f>IF('respostes SINDIC'!R385=1,(IF('respostes SINDIC'!$AS385=2021,variables!$E$22,IF('respostes SINDIC'!$AS385=2022,variables!$F$22))),0)</f>
        <v>0</v>
      </c>
      <c r="T385" s="11">
        <f>IF('respostes SINDIC'!S385=1,(IF('respostes SINDIC'!$AS385=2021,variables!$E$23,IF('respostes SINDIC'!$AS385=2022,variables!$F$23))),0)</f>
        <v>10</v>
      </c>
      <c r="U385" s="14">
        <f>IF('respostes SINDIC'!T385=1,(IF('respostes SINDIC'!$AS385=2021,variables!$E$24,IF('respostes SINDIC'!$AS385=2022,variables!$F$24))),0)</f>
        <v>25</v>
      </c>
      <c r="V385" s="8">
        <f>IF('respostes SINDIC'!U385=1,(IF('respostes SINDIC'!$AS385=2021,variables!$E$25,IF('respostes SINDIC'!$AS385=2022,variables!$F$25))),0)</f>
        <v>20</v>
      </c>
      <c r="W385" s="8">
        <f>IF('respostes SINDIC'!V385=1,(IF('respostes SINDIC'!$AS385=2021,variables!$E$26,IF('respostes SINDIC'!$AS385=2022,variables!$F$26))),0)</f>
        <v>5</v>
      </c>
      <c r="X385" s="8">
        <f>IF('respostes SINDIC'!W385=1,(IF('respostes SINDIC'!$AS385=2021,variables!$E$27,IF('respostes SINDIC'!$AS385=2022,variables!$F$27))),0)</f>
        <v>10</v>
      </c>
      <c r="Y385" s="11">
        <f>IF('respostes SINDIC'!X385=1,(IF('respostes SINDIC'!$AS385=2021,variables!$E$28,IF('respostes SINDIC'!$AS385=2022,variables!$F$28))),0)</f>
        <v>0</v>
      </c>
      <c r="Z385" s="11">
        <f>IF('respostes SINDIC'!Y385=1,(IF('respostes SINDIC'!$AS385=2021,variables!$E$29,IF('respostes SINDIC'!$AS385=2022,variables!$F$29))),0)</f>
        <v>20</v>
      </c>
      <c r="AA385" s="18">
        <f>IF('respostes SINDIC'!Z385=1,(IF('respostes SINDIC'!$AS385=2021,variables!$E$30,IF('respostes SINDIC'!$AS385=2022,variables!$F$30))),0)</f>
        <v>25</v>
      </c>
      <c r="AB385" s="18">
        <f>IF('respostes SINDIC'!AA385=1,(IF('respostes SINDIC'!$AS385=2021,variables!$E$31,IF('respostes SINDIC'!$AS385=2022,variables!$F$31))),0)</f>
        <v>25</v>
      </c>
      <c r="AC385" s="18">
        <f>IF('respostes SINDIC'!AB385=1,(IF('respostes SINDIC'!$AS385=2021,variables!$E$32,IF('respostes SINDIC'!$AS385=2022,variables!$F$32))),0)</f>
        <v>25</v>
      </c>
      <c r="AD385" s="18">
        <f>IF('respostes SINDIC'!AC385=1,(IF('respostes SINDIC'!$AS385=2021,variables!$E$33,IF('respostes SINDIC'!$AS385=2022,variables!$F$33))),0)</f>
        <v>0</v>
      </c>
      <c r="AE385" s="20">
        <f>IF('respostes SINDIC'!AD385=1,(IF('respostes SINDIC'!$AS385=2021,variables!$E$34,IF('respostes SINDIC'!$AS385=2022,variables!$F$34))),0)</f>
        <v>0</v>
      </c>
      <c r="AF385" s="20">
        <f>IF('respostes SINDIC'!AE385=1,(IF('respostes SINDIC'!$AS385=2021,variables!$E$35,IF('respostes SINDIC'!$AS385=2022,variables!$F$35))),0)</f>
        <v>20</v>
      </c>
      <c r="AG385" s="20">
        <f>IF('respostes SINDIC'!AF385=1,(IF('respostes SINDIC'!$AS385=2021,variables!$E$36,IF('respostes SINDIC'!$AS385=2022,variables!$F$36))),0)</f>
        <v>0</v>
      </c>
      <c r="AH385" s="20">
        <f>IF('respostes SINDIC'!AG385=1,(IF('respostes SINDIC'!$AS385=2021,variables!$E$37,IF('respostes SINDIC'!$AS385=2022,variables!$F$37))),0)</f>
        <v>0</v>
      </c>
      <c r="AI385" s="14">
        <f>IF('respostes SINDIC'!AH385=1,(IF('respostes SINDIC'!$AS385=2021,variables!$E$38,IF('respostes SINDIC'!$AS385=2022,variables!$F$38))),0)</f>
        <v>25</v>
      </c>
      <c r="AJ385" s="20">
        <f>IF('respostes SINDIC'!AI385=1,(IF('respostes SINDIC'!$AS385=2021,variables!$E$39,IF('respostes SINDIC'!$AS385=2022,variables!$F$39))),0)</f>
        <v>20</v>
      </c>
      <c r="AK385" s="14">
        <f>IF('respostes SINDIC'!AJ385=1,(IF('respostes SINDIC'!$AS385=2021,variables!$E$40,IF('respostes SINDIC'!$AS385=2022,variables!$F$40))),0)</f>
        <v>25</v>
      </c>
      <c r="AL385" s="8">
        <f>IF('respostes SINDIC'!AK385=0,(IF('respostes SINDIC'!$AS385=2021,variables!$E$41,IF('respostes SINDIC'!$AS385=2022,variables!$F$41))),0)</f>
        <v>20</v>
      </c>
      <c r="AM385" s="20">
        <f>IF('respostes SINDIC'!AL385=1,(IF('respostes SINDIC'!$AS385=2021,variables!$E$42,IF('respostes SINDIC'!$AS385=2022,variables!$F$42))),0)</f>
        <v>10</v>
      </c>
      <c r="AN385" s="11">
        <f>IF('respostes SINDIC'!AM385=1,(IF('respostes SINDIC'!$AS385=2021,variables!$E$43,IF('respostes SINDIC'!$AS385=2022,variables!$F$43))),0)</f>
        <v>50</v>
      </c>
      <c r="AO385" s="8">
        <f>IF('respostes SINDIC'!AN385=1,(IF('respostes SINDIC'!$AS385=2021,variables!$E$44,IF('respostes SINDIC'!$AS385=2022,variables!$F$44))),0)</f>
        <v>10</v>
      </c>
      <c r="AP385" s="8">
        <f>IF('respostes SINDIC'!AO385=1,(IF('respostes SINDIC'!$AS385=2021,variables!$E$45,IF('respostes SINDIC'!$AS385=2022,variables!$F$45))),0)</f>
        <v>20</v>
      </c>
      <c r="AQ385" s="20">
        <f>IF('respostes SINDIC'!AP385=1,(IF('respostes SINDIC'!$AS385=2021,variables!$E$46,IF('respostes SINDIC'!$AS385=2022,variables!$F$46))),0)</f>
        <v>0</v>
      </c>
      <c r="AT385">
        <v>2022</v>
      </c>
    </row>
    <row r="386" spans="1:46" x14ac:dyDescent="0.3">
      <c r="A386">
        <v>818250006</v>
      </c>
      <c r="B386" t="str">
        <f>VLOOKUP(A386,'ine i comarca'!$A$1:$H$367,6,0)</f>
        <v>Bages</v>
      </c>
      <c r="C386" t="s">
        <v>189</v>
      </c>
      <c r="D386" t="s">
        <v>41</v>
      </c>
      <c r="E386" t="s">
        <v>42</v>
      </c>
      <c r="F386" t="s">
        <v>48</v>
      </c>
      <c r="G386" s="8">
        <f>IF('respostes SINDIC'!F386=1,(IF('respostes SINDIC'!$AS386=2021,variables!$E$10,IF('respostes SINDIC'!$AS386=2022,variables!$F$10))),0)</f>
        <v>7.5</v>
      </c>
      <c r="H386" s="8">
        <f>IF('respostes SINDIC'!G386=1,(IF('respostes SINDIC'!$AS386=2021,variables!$E$11,IF('respostes SINDIC'!$AS386=2022,variables!$F$11))),0)</f>
        <v>7.5</v>
      </c>
      <c r="I386" s="14">
        <f>IF('respostes SINDIC'!H386=1,(IF('respostes SINDIC'!$AS386=2021,variables!$E$12,IF('respostes SINDIC'!$AS386=2022,variables!$F$12))),0)</f>
        <v>25</v>
      </c>
      <c r="J386" s="11">
        <f>IF('respostes SINDIC'!I386=1,(IF('respostes SINDIC'!$AS386=2021,variables!$E$13,IF('respostes SINDIC'!$AS386=2022,variables!$F$13))),0)</f>
        <v>1</v>
      </c>
      <c r="K386" s="11">
        <f>IF('respostes SINDIC'!J386=1,(IF('respostes SINDIC'!$AS386=2021,variables!$E$14,IF('respostes SINDIC'!$AS386=2022,variables!$F$14))),0)</f>
        <v>0</v>
      </c>
      <c r="L386" s="11">
        <f>IF('respostes SINDIC'!K386=1,(IF('respostes SINDIC'!$AS386=2021,variables!$E$15,IF('respostes SINDIC'!$AS386=2022,variables!$F$15))),0)</f>
        <v>0</v>
      </c>
      <c r="M386" s="11">
        <f>IF('respostes SINDIC'!L386=1,(IF('respostes SINDIC'!$AS386=2021,variables!$E$16,IF('respostes SINDIC'!$AS386=2022,variables!$F$16))),0)</f>
        <v>0</v>
      </c>
      <c r="N386" s="11">
        <f>IF('respostes SINDIC'!M386=1,(IF('respostes SINDIC'!$AS386=2021,variables!$E$17,IF('respostes SINDIC'!$AS386=2022,variables!$F$17))),0)</f>
        <v>0</v>
      </c>
      <c r="O386" s="11">
        <f>IF('respostes SINDIC'!N386="Dintre de termini",(IF('respostes SINDIC'!$AS386=2021,variables!$E$18,IF('respostes SINDIC'!$AS386=2022,variables!$F$18))),0)</f>
        <v>0</v>
      </c>
      <c r="P386" s="16">
        <f>IF('respostes SINDIC'!O386="Null",0,(IF('respostes SINDIC'!$AS386=2021,variables!$E$20,IF('respostes SINDIC'!$AS386=2022,variables!$F$20))))</f>
        <v>25</v>
      </c>
      <c r="Q386" s="16">
        <f>IF('respostes SINDIC'!P386=1,(IF('respostes SINDIC'!$AS386=2021,variables!$E$20,IF('respostes SINDIC'!$AS386=2022,variables!$F$20))),0)</f>
        <v>25</v>
      </c>
      <c r="R386" s="16">
        <f>IF('respostes SINDIC'!Q386=1,(IF('respostes SINDIC'!$AS386=2021,variables!$E$21,IF('respostes SINDIC'!$AS386=2022,variables!$F$21))),0)</f>
        <v>0</v>
      </c>
      <c r="S386" s="16">
        <f>IF('respostes SINDIC'!R386=1,(IF('respostes SINDIC'!$AS386=2021,variables!$E$22,IF('respostes SINDIC'!$AS386=2022,variables!$F$22))),0)</f>
        <v>0</v>
      </c>
      <c r="T386" s="11">
        <f>IF('respostes SINDIC'!S386=1,(IF('respostes SINDIC'!$AS386=2021,variables!$E$23,IF('respostes SINDIC'!$AS386=2022,variables!$F$23))),0)</f>
        <v>10</v>
      </c>
      <c r="U386" s="14">
        <f>IF('respostes SINDIC'!T386=1,(IF('respostes SINDIC'!$AS386=2021,variables!$E$24,IF('respostes SINDIC'!$AS386=2022,variables!$F$24))),0)</f>
        <v>25</v>
      </c>
      <c r="V386" s="8">
        <f>IF('respostes SINDIC'!U386=1,(IF('respostes SINDIC'!$AS386=2021,variables!$E$25,IF('respostes SINDIC'!$AS386=2022,variables!$F$25))),0)</f>
        <v>20</v>
      </c>
      <c r="W386" s="8">
        <f>IF('respostes SINDIC'!V386=1,(IF('respostes SINDIC'!$AS386=2021,variables!$E$26,IF('respostes SINDIC'!$AS386=2022,variables!$F$26))),0)</f>
        <v>5</v>
      </c>
      <c r="X386" s="8">
        <f>IF('respostes SINDIC'!W386=1,(IF('respostes SINDIC'!$AS386=2021,variables!$E$27,IF('respostes SINDIC'!$AS386=2022,variables!$F$27))),0)</f>
        <v>10</v>
      </c>
      <c r="Y386" s="11">
        <f>IF('respostes SINDIC'!X386=1,(IF('respostes SINDIC'!$AS386=2021,variables!$E$28,IF('respostes SINDIC'!$AS386=2022,variables!$F$28))),0)</f>
        <v>0</v>
      </c>
      <c r="Z386" s="11">
        <f>IF('respostes SINDIC'!Y386=1,(IF('respostes SINDIC'!$AS386=2021,variables!$E$29,IF('respostes SINDIC'!$AS386=2022,variables!$F$29))),0)</f>
        <v>20</v>
      </c>
      <c r="AA386" s="18">
        <f>IF('respostes SINDIC'!Z386=1,(IF('respostes SINDIC'!$AS386=2021,variables!$E$30,IF('respostes SINDIC'!$AS386=2022,variables!$F$30))),0)</f>
        <v>0</v>
      </c>
      <c r="AB386" s="18">
        <f>IF('respostes SINDIC'!AA386=1,(IF('respostes SINDIC'!$AS386=2021,variables!$E$31,IF('respostes SINDIC'!$AS386=2022,variables!$F$31))),0)</f>
        <v>25</v>
      </c>
      <c r="AC386" s="18">
        <f>IF('respostes SINDIC'!AB386=1,(IF('respostes SINDIC'!$AS386=2021,variables!$E$32,IF('respostes SINDIC'!$AS386=2022,variables!$F$32))),0)</f>
        <v>25</v>
      </c>
      <c r="AD386" s="18">
        <f>IF('respostes SINDIC'!AC386=1,(IF('respostes SINDIC'!$AS386=2021,variables!$E$33,IF('respostes SINDIC'!$AS386=2022,variables!$F$33))),0)</f>
        <v>0</v>
      </c>
      <c r="AE386" s="20">
        <f>IF('respostes SINDIC'!AD386=1,(IF('respostes SINDIC'!$AS386=2021,variables!$E$34,IF('respostes SINDIC'!$AS386=2022,variables!$F$34))),0)</f>
        <v>0</v>
      </c>
      <c r="AF386" s="20">
        <f>IF('respostes SINDIC'!AE386=1,(IF('respostes SINDIC'!$AS386=2021,variables!$E$35,IF('respostes SINDIC'!$AS386=2022,variables!$F$35))),0)</f>
        <v>0</v>
      </c>
      <c r="AG386" s="20">
        <f>IF('respostes SINDIC'!AF386=1,(IF('respostes SINDIC'!$AS386=2021,variables!$E$36,IF('respostes SINDIC'!$AS386=2022,variables!$F$36))),0)</f>
        <v>0</v>
      </c>
      <c r="AH386" s="20">
        <f>IF('respostes SINDIC'!AG386=1,(IF('respostes SINDIC'!$AS386=2021,variables!$E$37,IF('respostes SINDIC'!$AS386=2022,variables!$F$37))),0)</f>
        <v>0</v>
      </c>
      <c r="AI386" s="14">
        <f>IF('respostes SINDIC'!AH386=1,(IF('respostes SINDIC'!$AS386=2021,variables!$E$38,IF('respostes SINDIC'!$AS386=2022,variables!$F$38))),0)</f>
        <v>25</v>
      </c>
      <c r="AJ386" s="20">
        <f>IF('respostes SINDIC'!AI386=1,(IF('respostes SINDIC'!$AS386=2021,variables!$E$39,IF('respostes SINDIC'!$AS386=2022,variables!$F$39))),0)</f>
        <v>20</v>
      </c>
      <c r="AK386" s="14">
        <f>IF('respostes SINDIC'!AJ386=1,(IF('respostes SINDIC'!$AS386=2021,variables!$E$40,IF('respostes SINDIC'!$AS386=2022,variables!$F$40))),0)</f>
        <v>25</v>
      </c>
      <c r="AL386" s="8">
        <f>IF('respostes SINDIC'!AK386=0,(IF('respostes SINDIC'!$AS386=2021,variables!$E$41,IF('respostes SINDIC'!$AS386=2022,variables!$F$41))),0)</f>
        <v>20</v>
      </c>
      <c r="AM386" s="20">
        <f>IF('respostes SINDIC'!AL386=1,(IF('respostes SINDIC'!$AS386=2021,variables!$E$42,IF('respostes SINDIC'!$AS386=2022,variables!$F$42))),0)</f>
        <v>10</v>
      </c>
      <c r="AN386" s="11">
        <f>IF('respostes SINDIC'!AM386=1,(IF('respostes SINDIC'!$AS386=2021,variables!$E$43,IF('respostes SINDIC'!$AS386=2022,variables!$F$43))),0)</f>
        <v>50</v>
      </c>
      <c r="AO386" s="8">
        <f>IF('respostes SINDIC'!AN386=1,(IF('respostes SINDIC'!$AS386=2021,variables!$E$44,IF('respostes SINDIC'!$AS386=2022,variables!$F$44))),0)</f>
        <v>0</v>
      </c>
      <c r="AP386" s="8">
        <f>IF('respostes SINDIC'!AO386=1,(IF('respostes SINDIC'!$AS386=2021,variables!$E$45,IF('respostes SINDIC'!$AS386=2022,variables!$F$45))),0)</f>
        <v>0</v>
      </c>
      <c r="AQ386" s="20">
        <f>IF('respostes SINDIC'!AP386=1,(IF('respostes SINDIC'!$AS386=2021,variables!$E$46,IF('respostes SINDIC'!$AS386=2022,variables!$F$46))),0)</f>
        <v>10</v>
      </c>
      <c r="AT386">
        <v>2022</v>
      </c>
    </row>
    <row r="387" spans="1:46" x14ac:dyDescent="0.3">
      <c r="A387">
        <v>816880001</v>
      </c>
      <c r="B387" t="str">
        <f>VLOOKUP(A387,'ine i comarca'!$A$1:$H$367,6,0)</f>
        <v>Alt Penedès</v>
      </c>
      <c r="C387" t="s">
        <v>190</v>
      </c>
      <c r="D387" t="s">
        <v>41</v>
      </c>
      <c r="E387" t="s">
        <v>42</v>
      </c>
      <c r="F387" t="s">
        <v>48</v>
      </c>
      <c r="G387" s="8">
        <f>IF('respostes SINDIC'!F387=1,(IF('respostes SINDIC'!$AS387=2021,variables!$E$10,IF('respostes SINDIC'!$AS387=2022,variables!$F$10))),0)</f>
        <v>7.5</v>
      </c>
      <c r="H387" s="8">
        <f>IF('respostes SINDIC'!G387=1,(IF('respostes SINDIC'!$AS387=2021,variables!$E$11,IF('respostes SINDIC'!$AS387=2022,variables!$F$11))),0)</f>
        <v>7.5</v>
      </c>
      <c r="I387" s="14">
        <f>IF('respostes SINDIC'!H387=1,(IF('respostes SINDIC'!$AS387=2021,variables!$E$12,IF('respostes SINDIC'!$AS387=2022,variables!$F$12))),0)</f>
        <v>25</v>
      </c>
      <c r="J387" s="11">
        <f>IF('respostes SINDIC'!I387=1,(IF('respostes SINDIC'!$AS387=2021,variables!$E$13,IF('respostes SINDIC'!$AS387=2022,variables!$F$13))),0)</f>
        <v>1</v>
      </c>
      <c r="K387" s="11">
        <f>IF('respostes SINDIC'!J387=1,(IF('respostes SINDIC'!$AS387=2021,variables!$E$14,IF('respostes SINDIC'!$AS387=2022,variables!$F$14))),0)</f>
        <v>0</v>
      </c>
      <c r="L387" s="11">
        <f>IF('respostes SINDIC'!K387=1,(IF('respostes SINDIC'!$AS387=2021,variables!$E$15,IF('respostes SINDIC'!$AS387=2022,variables!$F$15))),0)</f>
        <v>0</v>
      </c>
      <c r="M387" s="11">
        <f>IF('respostes SINDIC'!L387=1,(IF('respostes SINDIC'!$AS387=2021,variables!$E$16,IF('respostes SINDIC'!$AS387=2022,variables!$F$16))),0)</f>
        <v>0</v>
      </c>
      <c r="N387" s="11">
        <f>IF('respostes SINDIC'!M387=1,(IF('respostes SINDIC'!$AS387=2021,variables!$E$17,IF('respostes SINDIC'!$AS387=2022,variables!$F$17))),0)</f>
        <v>0</v>
      </c>
      <c r="O387" s="11">
        <f>IF('respostes SINDIC'!N387="Dintre de termini",(IF('respostes SINDIC'!$AS387=2021,variables!$E$18,IF('respostes SINDIC'!$AS387=2022,variables!$F$18))),0)</f>
        <v>10</v>
      </c>
      <c r="P387" s="16">
        <f>IF('respostes SINDIC'!O387="Null",0,(IF('respostes SINDIC'!$AS387=2021,variables!$E$20,IF('respostes SINDIC'!$AS387=2022,variables!$F$20))))</f>
        <v>25</v>
      </c>
      <c r="Q387" s="16">
        <f>IF('respostes SINDIC'!P387=1,(IF('respostes SINDIC'!$AS387=2021,variables!$E$20,IF('respostes SINDIC'!$AS387=2022,variables!$F$20))),0)</f>
        <v>25</v>
      </c>
      <c r="R387" s="16">
        <f>IF('respostes SINDIC'!Q387=1,(IF('respostes SINDIC'!$AS387=2021,variables!$E$21,IF('respostes SINDIC'!$AS387=2022,variables!$F$21))),0)</f>
        <v>0</v>
      </c>
      <c r="S387" s="16">
        <f>IF('respostes SINDIC'!R387=1,(IF('respostes SINDIC'!$AS387=2021,variables!$E$22,IF('respostes SINDIC'!$AS387=2022,variables!$F$22))),0)</f>
        <v>0</v>
      </c>
      <c r="T387" s="11">
        <f>IF('respostes SINDIC'!S387=1,(IF('respostes SINDIC'!$AS387=2021,variables!$E$23,IF('respostes SINDIC'!$AS387=2022,variables!$F$23))),0)</f>
        <v>10</v>
      </c>
      <c r="U387" s="14">
        <f>IF('respostes SINDIC'!T387=1,(IF('respostes SINDIC'!$AS387=2021,variables!$E$24,IF('respostes SINDIC'!$AS387=2022,variables!$F$24))),0)</f>
        <v>25</v>
      </c>
      <c r="V387" s="8">
        <f>IF('respostes SINDIC'!U387=1,(IF('respostes SINDIC'!$AS387=2021,variables!$E$25,IF('respostes SINDIC'!$AS387=2022,variables!$F$25))),0)</f>
        <v>20</v>
      </c>
      <c r="W387" s="8">
        <f>IF('respostes SINDIC'!V387=1,(IF('respostes SINDIC'!$AS387=2021,variables!$E$26,IF('respostes SINDIC'!$AS387=2022,variables!$F$26))),0)</f>
        <v>5</v>
      </c>
      <c r="X387" s="8">
        <f>IF('respostes SINDIC'!W387=1,(IF('respostes SINDIC'!$AS387=2021,variables!$E$27,IF('respostes SINDIC'!$AS387=2022,variables!$F$27))),0)</f>
        <v>10</v>
      </c>
      <c r="Y387" s="11">
        <f>IF('respostes SINDIC'!X387=1,(IF('respostes SINDIC'!$AS387=2021,variables!$E$28,IF('respostes SINDIC'!$AS387=2022,variables!$F$28))),0)</f>
        <v>0</v>
      </c>
      <c r="Z387" s="11">
        <f>IF('respostes SINDIC'!Y387=1,(IF('respostes SINDIC'!$AS387=2021,variables!$E$29,IF('respostes SINDIC'!$AS387=2022,variables!$F$29))),0)</f>
        <v>20</v>
      </c>
      <c r="AA387" s="18">
        <f>IF('respostes SINDIC'!Z387=1,(IF('respostes SINDIC'!$AS387=2021,variables!$E$30,IF('respostes SINDIC'!$AS387=2022,variables!$F$30))),0)</f>
        <v>0</v>
      </c>
      <c r="AB387" s="18">
        <f>IF('respostes SINDIC'!AA387=1,(IF('respostes SINDIC'!$AS387=2021,variables!$E$31,IF('respostes SINDIC'!$AS387=2022,variables!$F$31))),0)</f>
        <v>25</v>
      </c>
      <c r="AC387" s="18">
        <f>IF('respostes SINDIC'!AB387=1,(IF('respostes SINDIC'!$AS387=2021,variables!$E$32,IF('respostes SINDIC'!$AS387=2022,variables!$F$32))),0)</f>
        <v>25</v>
      </c>
      <c r="AD387" s="18">
        <f>IF('respostes SINDIC'!AC387=1,(IF('respostes SINDIC'!$AS387=2021,variables!$E$33,IF('respostes SINDIC'!$AS387=2022,variables!$F$33))),0)</f>
        <v>0</v>
      </c>
      <c r="AE387" s="20">
        <f>IF('respostes SINDIC'!AD387=1,(IF('respostes SINDIC'!$AS387=2021,variables!$E$34,IF('respostes SINDIC'!$AS387=2022,variables!$F$34))),0)</f>
        <v>0</v>
      </c>
      <c r="AF387" s="20">
        <f>IF('respostes SINDIC'!AE387=1,(IF('respostes SINDIC'!$AS387=2021,variables!$E$35,IF('respostes SINDIC'!$AS387=2022,variables!$F$35))),0)</f>
        <v>0</v>
      </c>
      <c r="AG387" s="20">
        <f>IF('respostes SINDIC'!AF387=1,(IF('respostes SINDIC'!$AS387=2021,variables!$E$36,IF('respostes SINDIC'!$AS387=2022,variables!$F$36))),0)</f>
        <v>0</v>
      </c>
      <c r="AH387" s="20">
        <f>IF('respostes SINDIC'!AG387=1,(IF('respostes SINDIC'!$AS387=2021,variables!$E$37,IF('respostes SINDIC'!$AS387=2022,variables!$F$37))),0)</f>
        <v>0</v>
      </c>
      <c r="AI387" s="14">
        <f>IF('respostes SINDIC'!AH387=1,(IF('respostes SINDIC'!$AS387=2021,variables!$E$38,IF('respostes SINDIC'!$AS387=2022,variables!$F$38))),0)</f>
        <v>25</v>
      </c>
      <c r="AJ387" s="20">
        <f>IF('respostes SINDIC'!AI387=1,(IF('respostes SINDIC'!$AS387=2021,variables!$E$39,IF('respostes SINDIC'!$AS387=2022,variables!$F$39))),0)</f>
        <v>20</v>
      </c>
      <c r="AK387" s="14">
        <f>IF('respostes SINDIC'!AJ387=1,(IF('respostes SINDIC'!$AS387=2021,variables!$E$40,IF('respostes SINDIC'!$AS387=2022,variables!$F$40))),0)</f>
        <v>25</v>
      </c>
      <c r="AL387" s="8">
        <f>IF('respostes SINDIC'!AK387=0,(IF('respostes SINDIC'!$AS387=2021,variables!$E$41,IF('respostes SINDIC'!$AS387=2022,variables!$F$41))),0)</f>
        <v>20</v>
      </c>
      <c r="AM387" s="20">
        <f>IF('respostes SINDIC'!AL387=1,(IF('respostes SINDIC'!$AS387=2021,variables!$E$42,IF('respostes SINDIC'!$AS387=2022,variables!$F$42))),0)</f>
        <v>10</v>
      </c>
      <c r="AN387" s="11">
        <f>IF('respostes SINDIC'!AM387=1,(IF('respostes SINDIC'!$AS387=2021,variables!$E$43,IF('respostes SINDIC'!$AS387=2022,variables!$F$43))),0)</f>
        <v>50</v>
      </c>
      <c r="AO387" s="8">
        <f>IF('respostes SINDIC'!AN387=1,(IF('respostes SINDIC'!$AS387=2021,variables!$E$44,IF('respostes SINDIC'!$AS387=2022,variables!$F$44))),0)</f>
        <v>0</v>
      </c>
      <c r="AP387" s="8">
        <f>IF('respostes SINDIC'!AO387=1,(IF('respostes SINDIC'!$AS387=2021,variables!$E$45,IF('respostes SINDIC'!$AS387=2022,variables!$F$45))),0)</f>
        <v>0</v>
      </c>
      <c r="AQ387" s="20">
        <f>IF('respostes SINDIC'!AP387=1,(IF('respostes SINDIC'!$AS387=2021,variables!$E$46,IF('respostes SINDIC'!$AS387=2022,variables!$F$46))),0)</f>
        <v>0</v>
      </c>
      <c r="AT387">
        <v>2022</v>
      </c>
    </row>
    <row r="388" spans="1:46" x14ac:dyDescent="0.3">
      <c r="A388">
        <v>816910007</v>
      </c>
      <c r="B388" t="e">
        <f>VLOOKUP(A388,'ine i comarca'!$A$1:$H$367,6,0)</f>
        <v>#N/A</v>
      </c>
      <c r="C388" t="s">
        <v>191</v>
      </c>
      <c r="D388" t="s">
        <v>41</v>
      </c>
      <c r="E388" t="s">
        <v>42</v>
      </c>
      <c r="F388" t="s">
        <v>61</v>
      </c>
      <c r="G388" s="8">
        <f>IF('respostes SINDIC'!F388=1,(IF('respostes SINDIC'!$AS388=2021,variables!$E$10,IF('respostes SINDIC'!$AS388=2022,variables!$F$10))),0)</f>
        <v>7.5</v>
      </c>
      <c r="H388" s="8">
        <f>IF('respostes SINDIC'!G388=1,(IF('respostes SINDIC'!$AS388=2021,variables!$E$11,IF('respostes SINDIC'!$AS388=2022,variables!$F$11))),0)</f>
        <v>7.5</v>
      </c>
      <c r="I388" s="14">
        <f>IF('respostes SINDIC'!H388=1,(IF('respostes SINDIC'!$AS388=2021,variables!$E$12,IF('respostes SINDIC'!$AS388=2022,variables!$F$12))),0)</f>
        <v>25</v>
      </c>
      <c r="J388" s="11">
        <f>IF('respostes SINDIC'!I388=1,(IF('respostes SINDIC'!$AS388=2021,variables!$E$13,IF('respostes SINDIC'!$AS388=2022,variables!$F$13))),0)</f>
        <v>1</v>
      </c>
      <c r="K388" s="11">
        <f>IF('respostes SINDIC'!J388=1,(IF('respostes SINDIC'!$AS388=2021,variables!$E$14,IF('respostes SINDIC'!$AS388=2022,variables!$F$14))),0)</f>
        <v>0</v>
      </c>
      <c r="L388" s="11">
        <f>IF('respostes SINDIC'!K388=1,(IF('respostes SINDIC'!$AS388=2021,variables!$E$15,IF('respostes SINDIC'!$AS388=2022,variables!$F$15))),0)</f>
        <v>0</v>
      </c>
      <c r="M388" s="11">
        <f>IF('respostes SINDIC'!L388=1,(IF('respostes SINDIC'!$AS388=2021,variables!$E$16,IF('respostes SINDIC'!$AS388=2022,variables!$F$16))),0)</f>
        <v>0</v>
      </c>
      <c r="N388" s="11">
        <f>IF('respostes SINDIC'!M388=1,(IF('respostes SINDIC'!$AS388=2021,variables!$E$17,IF('respostes SINDIC'!$AS388=2022,variables!$F$17))),0)</f>
        <v>0</v>
      </c>
      <c r="O388" s="11">
        <f>IF('respostes SINDIC'!N388="Dintre de termini",(IF('respostes SINDIC'!$AS388=2021,variables!$E$18,IF('respostes SINDIC'!$AS388=2022,variables!$F$18))),0)</f>
        <v>10</v>
      </c>
      <c r="P388" s="16">
        <f>IF('respostes SINDIC'!O388="Null",0,(IF('respostes SINDIC'!$AS388=2021,variables!$E$20,IF('respostes SINDIC'!$AS388=2022,variables!$F$20))))</f>
        <v>25</v>
      </c>
      <c r="Q388" s="16">
        <f>IF('respostes SINDIC'!P388=1,(IF('respostes SINDIC'!$AS388=2021,variables!$E$20,IF('respostes SINDIC'!$AS388=2022,variables!$F$20))),0)</f>
        <v>25</v>
      </c>
      <c r="R388" s="16">
        <f>IF('respostes SINDIC'!Q388=1,(IF('respostes SINDIC'!$AS388=2021,variables!$E$21,IF('respostes SINDIC'!$AS388=2022,variables!$F$21))),0)</f>
        <v>25</v>
      </c>
      <c r="S388" s="16">
        <f>IF('respostes SINDIC'!R388=1,(IF('respostes SINDIC'!$AS388=2021,variables!$E$22,IF('respostes SINDIC'!$AS388=2022,variables!$F$22))),0)</f>
        <v>25</v>
      </c>
      <c r="T388" s="11">
        <f>IF('respostes SINDIC'!S388=1,(IF('respostes SINDIC'!$AS388=2021,variables!$E$23,IF('respostes SINDIC'!$AS388=2022,variables!$F$23))),0)</f>
        <v>10</v>
      </c>
      <c r="U388" s="14">
        <f>IF('respostes SINDIC'!T388=1,(IF('respostes SINDIC'!$AS388=2021,variables!$E$24,IF('respostes SINDIC'!$AS388=2022,variables!$F$24))),0)</f>
        <v>25</v>
      </c>
      <c r="V388" s="8">
        <f>IF('respostes SINDIC'!U388=1,(IF('respostes SINDIC'!$AS388=2021,variables!$E$25,IF('respostes SINDIC'!$AS388=2022,variables!$F$25))),0)</f>
        <v>20</v>
      </c>
      <c r="W388" s="8">
        <f>IF('respostes SINDIC'!V388=1,(IF('respostes SINDIC'!$AS388=2021,variables!$E$26,IF('respostes SINDIC'!$AS388=2022,variables!$F$26))),0)</f>
        <v>5</v>
      </c>
      <c r="X388" s="8">
        <f>IF('respostes SINDIC'!W388=1,(IF('respostes SINDIC'!$AS388=2021,variables!$E$27,IF('respostes SINDIC'!$AS388=2022,variables!$F$27))),0)</f>
        <v>10</v>
      </c>
      <c r="Y388" s="11">
        <f>IF('respostes SINDIC'!X388=1,(IF('respostes SINDIC'!$AS388=2021,variables!$E$28,IF('respostes SINDIC'!$AS388=2022,variables!$F$28))),0)</f>
        <v>0</v>
      </c>
      <c r="Z388" s="11">
        <f>IF('respostes SINDIC'!Y388=1,(IF('respostes SINDIC'!$AS388=2021,variables!$E$29,IF('respostes SINDIC'!$AS388=2022,variables!$F$29))),0)</f>
        <v>20</v>
      </c>
      <c r="AA388" s="18">
        <f>IF('respostes SINDIC'!Z388=1,(IF('respostes SINDIC'!$AS388=2021,variables!$E$30,IF('respostes SINDIC'!$AS388=2022,variables!$F$30))),0)</f>
        <v>25</v>
      </c>
      <c r="AB388" s="18">
        <f>IF('respostes SINDIC'!AA388=1,(IF('respostes SINDIC'!$AS388=2021,variables!$E$31,IF('respostes SINDIC'!$AS388=2022,variables!$F$31))),0)</f>
        <v>25</v>
      </c>
      <c r="AC388" s="18">
        <f>IF('respostes SINDIC'!AB388=1,(IF('respostes SINDIC'!$AS388=2021,variables!$E$32,IF('respostes SINDIC'!$AS388=2022,variables!$F$32))),0)</f>
        <v>25</v>
      </c>
      <c r="AD388" s="18">
        <f>IF('respostes SINDIC'!AC388=1,(IF('respostes SINDIC'!$AS388=2021,variables!$E$33,IF('respostes SINDIC'!$AS388=2022,variables!$F$33))),0)</f>
        <v>0</v>
      </c>
      <c r="AE388" s="20">
        <f>IF('respostes SINDIC'!AD388=1,(IF('respostes SINDIC'!$AS388=2021,variables!$E$34,IF('respostes SINDIC'!$AS388=2022,variables!$F$34))),0)</f>
        <v>0</v>
      </c>
      <c r="AF388" s="20">
        <f>IF('respostes SINDIC'!AE388=1,(IF('respostes SINDIC'!$AS388=2021,variables!$E$35,IF('respostes SINDIC'!$AS388=2022,variables!$F$35))),0)</f>
        <v>20</v>
      </c>
      <c r="AG388" s="20">
        <f>IF('respostes SINDIC'!AF388=1,(IF('respostes SINDIC'!$AS388=2021,variables!$E$36,IF('respostes SINDIC'!$AS388=2022,variables!$F$36))),0)</f>
        <v>0</v>
      </c>
      <c r="AH388" s="20">
        <f>IF('respostes SINDIC'!AG388=1,(IF('respostes SINDIC'!$AS388=2021,variables!$E$37,IF('respostes SINDIC'!$AS388=2022,variables!$F$37))),0)</f>
        <v>10</v>
      </c>
      <c r="AI388" s="14">
        <f>IF('respostes SINDIC'!AH388=1,(IF('respostes SINDIC'!$AS388=2021,variables!$E$38,IF('respostes SINDIC'!$AS388=2022,variables!$F$38))),0)</f>
        <v>25</v>
      </c>
      <c r="AJ388" s="20">
        <f>IF('respostes SINDIC'!AI388=1,(IF('respostes SINDIC'!$AS388=2021,variables!$E$39,IF('respostes SINDIC'!$AS388=2022,variables!$F$39))),0)</f>
        <v>20</v>
      </c>
      <c r="AK388" s="14">
        <f>IF('respostes SINDIC'!AJ388=1,(IF('respostes SINDIC'!$AS388=2021,variables!$E$40,IF('respostes SINDIC'!$AS388=2022,variables!$F$40))),0)</f>
        <v>25</v>
      </c>
      <c r="AL388" s="8">
        <f>IF('respostes SINDIC'!AK388=0,(IF('respostes SINDIC'!$AS388=2021,variables!$E$41,IF('respostes SINDIC'!$AS388=2022,variables!$F$41))),0)</f>
        <v>20</v>
      </c>
      <c r="AM388" s="20">
        <f>IF('respostes SINDIC'!AL388=1,(IF('respostes SINDIC'!$AS388=2021,variables!$E$42,IF('respostes SINDIC'!$AS388=2022,variables!$F$42))),0)</f>
        <v>10</v>
      </c>
      <c r="AN388" s="11">
        <f>IF('respostes SINDIC'!AM388=1,(IF('respostes SINDIC'!$AS388=2021,variables!$E$43,IF('respostes SINDIC'!$AS388=2022,variables!$F$43))),0)</f>
        <v>50</v>
      </c>
      <c r="AO388" s="8">
        <f>IF('respostes SINDIC'!AN388=1,(IF('respostes SINDIC'!$AS388=2021,variables!$E$44,IF('respostes SINDIC'!$AS388=2022,variables!$F$44))),0)</f>
        <v>10</v>
      </c>
      <c r="AP388" s="8">
        <f>IF('respostes SINDIC'!AO388=1,(IF('respostes SINDIC'!$AS388=2021,variables!$E$45,IF('respostes SINDIC'!$AS388=2022,variables!$F$45))),0)</f>
        <v>20</v>
      </c>
      <c r="AQ388" s="20">
        <f>IF('respostes SINDIC'!AP388=1,(IF('respostes SINDIC'!$AS388=2021,variables!$E$46,IF('respostes SINDIC'!$AS388=2022,variables!$F$46))),0)</f>
        <v>10</v>
      </c>
      <c r="AT388">
        <v>2022</v>
      </c>
    </row>
    <row r="389" spans="1:46" x14ac:dyDescent="0.3">
      <c r="A389">
        <v>817120002</v>
      </c>
      <c r="B389" t="str">
        <f>VLOOKUP(A389,'ine i comarca'!$A$1:$H$367,6,0)</f>
        <v>Osona</v>
      </c>
      <c r="C389" t="s">
        <v>192</v>
      </c>
      <c r="D389" t="s">
        <v>41</v>
      </c>
      <c r="E389" t="s">
        <v>42</v>
      </c>
      <c r="F389" t="s">
        <v>48</v>
      </c>
      <c r="G389" s="8">
        <f>IF('respostes SINDIC'!F389=1,(IF('respostes SINDIC'!$AS389=2021,variables!$E$10,IF('respostes SINDIC'!$AS389=2022,variables!$F$10))),0)</f>
        <v>7.5</v>
      </c>
      <c r="H389" s="8">
        <f>IF('respostes SINDIC'!G389=1,(IF('respostes SINDIC'!$AS389=2021,variables!$E$11,IF('respostes SINDIC'!$AS389=2022,variables!$F$11))),0)</f>
        <v>7.5</v>
      </c>
      <c r="I389" s="14">
        <f>IF('respostes SINDIC'!H389=1,(IF('respostes SINDIC'!$AS389=2021,variables!$E$12,IF('respostes SINDIC'!$AS389=2022,variables!$F$12))),0)</f>
        <v>25</v>
      </c>
      <c r="J389" s="11">
        <f>IF('respostes SINDIC'!I389=1,(IF('respostes SINDIC'!$AS389=2021,variables!$E$13,IF('respostes SINDIC'!$AS389=2022,variables!$F$13))),0)</f>
        <v>1</v>
      </c>
      <c r="K389" s="11">
        <f>IF('respostes SINDIC'!J389=1,(IF('respostes SINDIC'!$AS389=2021,variables!$E$14,IF('respostes SINDIC'!$AS389=2022,variables!$F$14))),0)</f>
        <v>0</v>
      </c>
      <c r="L389" s="11">
        <f>IF('respostes SINDIC'!K389=1,(IF('respostes SINDIC'!$AS389=2021,variables!$E$15,IF('respostes SINDIC'!$AS389=2022,variables!$F$15))),0)</f>
        <v>0</v>
      </c>
      <c r="M389" s="11">
        <f>IF('respostes SINDIC'!L389=1,(IF('respostes SINDIC'!$AS389=2021,variables!$E$16,IF('respostes SINDIC'!$AS389=2022,variables!$F$16))),0)</f>
        <v>0</v>
      </c>
      <c r="N389" s="11">
        <f>IF('respostes SINDIC'!M389=1,(IF('respostes SINDIC'!$AS389=2021,variables!$E$17,IF('respostes SINDIC'!$AS389=2022,variables!$F$17))),0)</f>
        <v>0</v>
      </c>
      <c r="O389" s="11">
        <f>IF('respostes SINDIC'!N389="Dintre de termini",(IF('respostes SINDIC'!$AS389=2021,variables!$E$18,IF('respostes SINDIC'!$AS389=2022,variables!$F$18))),0)</f>
        <v>10</v>
      </c>
      <c r="P389" s="16">
        <f>IF('respostes SINDIC'!O389="Null",0,(IF('respostes SINDIC'!$AS389=2021,variables!$E$20,IF('respostes SINDIC'!$AS389=2022,variables!$F$20))))</f>
        <v>25</v>
      </c>
      <c r="Q389" s="16">
        <f>IF('respostes SINDIC'!P389=1,(IF('respostes SINDIC'!$AS389=2021,variables!$E$20,IF('respostes SINDIC'!$AS389=2022,variables!$F$20))),0)</f>
        <v>25</v>
      </c>
      <c r="R389" s="16">
        <f>IF('respostes SINDIC'!Q389=1,(IF('respostes SINDIC'!$AS389=2021,variables!$E$21,IF('respostes SINDIC'!$AS389=2022,variables!$F$21))),0)</f>
        <v>0</v>
      </c>
      <c r="S389" s="16">
        <f>IF('respostes SINDIC'!R389=1,(IF('respostes SINDIC'!$AS389=2021,variables!$E$22,IF('respostes SINDIC'!$AS389=2022,variables!$F$22))),0)</f>
        <v>0</v>
      </c>
      <c r="T389" s="11">
        <f>IF('respostes SINDIC'!S389=1,(IF('respostes SINDIC'!$AS389=2021,variables!$E$23,IF('respostes SINDIC'!$AS389=2022,variables!$F$23))),0)</f>
        <v>10</v>
      </c>
      <c r="U389" s="14">
        <f>IF('respostes SINDIC'!T389=1,(IF('respostes SINDIC'!$AS389=2021,variables!$E$24,IF('respostes SINDIC'!$AS389=2022,variables!$F$24))),0)</f>
        <v>25</v>
      </c>
      <c r="V389" s="8">
        <f>IF('respostes SINDIC'!U389=1,(IF('respostes SINDIC'!$AS389=2021,variables!$E$25,IF('respostes SINDIC'!$AS389=2022,variables!$F$25))),0)</f>
        <v>20</v>
      </c>
      <c r="W389" s="8">
        <f>IF('respostes SINDIC'!V389=1,(IF('respostes SINDIC'!$AS389=2021,variables!$E$26,IF('respostes SINDIC'!$AS389=2022,variables!$F$26))),0)</f>
        <v>5</v>
      </c>
      <c r="X389" s="8">
        <f>IF('respostes SINDIC'!W389=1,(IF('respostes SINDIC'!$AS389=2021,variables!$E$27,IF('respostes SINDIC'!$AS389=2022,variables!$F$27))),0)</f>
        <v>10</v>
      </c>
      <c r="Y389" s="11">
        <f>IF('respostes SINDIC'!X389=1,(IF('respostes SINDIC'!$AS389=2021,variables!$E$28,IF('respostes SINDIC'!$AS389=2022,variables!$F$28))),0)</f>
        <v>0</v>
      </c>
      <c r="Z389" s="11">
        <f>IF('respostes SINDIC'!Y389=1,(IF('respostes SINDIC'!$AS389=2021,variables!$E$29,IF('respostes SINDIC'!$AS389=2022,variables!$F$29))),0)</f>
        <v>20</v>
      </c>
      <c r="AA389" s="18">
        <f>IF('respostes SINDIC'!Z389=1,(IF('respostes SINDIC'!$AS389=2021,variables!$E$30,IF('respostes SINDIC'!$AS389=2022,variables!$F$30))),0)</f>
        <v>0</v>
      </c>
      <c r="AB389" s="18">
        <f>IF('respostes SINDIC'!AA389=1,(IF('respostes SINDIC'!$AS389=2021,variables!$E$31,IF('respostes SINDIC'!$AS389=2022,variables!$F$31))),0)</f>
        <v>25</v>
      </c>
      <c r="AC389" s="18">
        <f>IF('respostes SINDIC'!AB389=1,(IF('respostes SINDIC'!$AS389=2021,variables!$E$32,IF('respostes SINDIC'!$AS389=2022,variables!$F$32))),0)</f>
        <v>25</v>
      </c>
      <c r="AD389" s="18">
        <f>IF('respostes SINDIC'!AC389=1,(IF('respostes SINDIC'!$AS389=2021,variables!$E$33,IF('respostes SINDIC'!$AS389=2022,variables!$F$33))),0)</f>
        <v>0</v>
      </c>
      <c r="AE389" s="20">
        <f>IF('respostes SINDIC'!AD389=1,(IF('respostes SINDIC'!$AS389=2021,variables!$E$34,IF('respostes SINDIC'!$AS389=2022,variables!$F$34))),0)</f>
        <v>0</v>
      </c>
      <c r="AF389" s="20">
        <f>IF('respostes SINDIC'!AE389=1,(IF('respostes SINDIC'!$AS389=2021,variables!$E$35,IF('respostes SINDIC'!$AS389=2022,variables!$F$35))),0)</f>
        <v>0</v>
      </c>
      <c r="AG389" s="20">
        <f>IF('respostes SINDIC'!AF389=1,(IF('respostes SINDIC'!$AS389=2021,variables!$E$36,IF('respostes SINDIC'!$AS389=2022,variables!$F$36))),0)</f>
        <v>0</v>
      </c>
      <c r="AH389" s="20">
        <f>IF('respostes SINDIC'!AG389=1,(IF('respostes SINDIC'!$AS389=2021,variables!$E$37,IF('respostes SINDIC'!$AS389=2022,variables!$F$37))),0)</f>
        <v>10</v>
      </c>
      <c r="AI389" s="14">
        <f>IF('respostes SINDIC'!AH389=1,(IF('respostes SINDIC'!$AS389=2021,variables!$E$38,IF('respostes SINDIC'!$AS389=2022,variables!$F$38))),0)</f>
        <v>25</v>
      </c>
      <c r="AJ389" s="20">
        <f>IF('respostes SINDIC'!AI389=1,(IF('respostes SINDIC'!$AS389=2021,variables!$E$39,IF('respostes SINDIC'!$AS389=2022,variables!$F$39))),0)</f>
        <v>20</v>
      </c>
      <c r="AK389" s="14">
        <f>IF('respostes SINDIC'!AJ389=1,(IF('respostes SINDIC'!$AS389=2021,variables!$E$40,IF('respostes SINDIC'!$AS389=2022,variables!$F$40))),0)</f>
        <v>25</v>
      </c>
      <c r="AL389" s="8">
        <f>IF('respostes SINDIC'!AK389=0,(IF('respostes SINDIC'!$AS389=2021,variables!$E$41,IF('respostes SINDIC'!$AS389=2022,variables!$F$41))),0)</f>
        <v>20</v>
      </c>
      <c r="AM389" s="20">
        <f>IF('respostes SINDIC'!AL389=1,(IF('respostes SINDIC'!$AS389=2021,variables!$E$42,IF('respostes SINDIC'!$AS389=2022,variables!$F$42))),0)</f>
        <v>10</v>
      </c>
      <c r="AN389" s="11">
        <f>IF('respostes SINDIC'!AM389=1,(IF('respostes SINDIC'!$AS389=2021,variables!$E$43,IF('respostes SINDIC'!$AS389=2022,variables!$F$43))),0)</f>
        <v>50</v>
      </c>
      <c r="AO389" s="8">
        <f>IF('respostes SINDIC'!AN389=1,(IF('respostes SINDIC'!$AS389=2021,variables!$E$44,IF('respostes SINDIC'!$AS389=2022,variables!$F$44))),0)</f>
        <v>0</v>
      </c>
      <c r="AP389" s="8">
        <f>IF('respostes SINDIC'!AO389=1,(IF('respostes SINDIC'!$AS389=2021,variables!$E$45,IF('respostes SINDIC'!$AS389=2022,variables!$F$45))),0)</f>
        <v>0</v>
      </c>
      <c r="AQ389" s="20">
        <f>IF('respostes SINDIC'!AP389=1,(IF('respostes SINDIC'!$AS389=2021,variables!$E$46,IF('respostes SINDIC'!$AS389=2022,variables!$F$46))),0)</f>
        <v>10</v>
      </c>
      <c r="AT389">
        <v>2022</v>
      </c>
    </row>
    <row r="390" spans="1:46" x14ac:dyDescent="0.3">
      <c r="A390">
        <v>817050006</v>
      </c>
      <c r="B390" t="str">
        <f>VLOOKUP(A390,'ine i comarca'!$A$1:$H$367,6,0)</f>
        <v>Anoia</v>
      </c>
      <c r="C390" t="s">
        <v>193</v>
      </c>
      <c r="D390" t="s">
        <v>41</v>
      </c>
      <c r="E390" t="s">
        <v>42</v>
      </c>
      <c r="F390" t="s">
        <v>48</v>
      </c>
      <c r="G390" s="8">
        <f>IF('respostes SINDIC'!F390=1,(IF('respostes SINDIC'!$AS390=2021,variables!$E$10,IF('respostes SINDIC'!$AS390=2022,variables!$F$10))),0)</f>
        <v>7.5</v>
      </c>
      <c r="H390" s="8">
        <f>IF('respostes SINDIC'!G390=1,(IF('respostes SINDIC'!$AS390=2021,variables!$E$11,IF('respostes SINDIC'!$AS390=2022,variables!$F$11))),0)</f>
        <v>7.5</v>
      </c>
      <c r="I390" s="14">
        <f>IF('respostes SINDIC'!H390=1,(IF('respostes SINDIC'!$AS390=2021,variables!$E$12,IF('respostes SINDIC'!$AS390=2022,variables!$F$12))),0)</f>
        <v>25</v>
      </c>
      <c r="J390" s="11">
        <f>IF('respostes SINDIC'!I390=1,(IF('respostes SINDIC'!$AS390=2021,variables!$E$13,IF('respostes SINDIC'!$AS390=2022,variables!$F$13))),0)</f>
        <v>1</v>
      </c>
      <c r="K390" s="11">
        <f>IF('respostes SINDIC'!J390=1,(IF('respostes SINDIC'!$AS390=2021,variables!$E$14,IF('respostes SINDIC'!$AS390=2022,variables!$F$14))),0)</f>
        <v>0</v>
      </c>
      <c r="L390" s="11">
        <f>IF('respostes SINDIC'!K390=1,(IF('respostes SINDIC'!$AS390=2021,variables!$E$15,IF('respostes SINDIC'!$AS390=2022,variables!$F$15))),0)</f>
        <v>0</v>
      </c>
      <c r="M390" s="11">
        <f>IF('respostes SINDIC'!L390=1,(IF('respostes SINDIC'!$AS390=2021,variables!$E$16,IF('respostes SINDIC'!$AS390=2022,variables!$F$16))),0)</f>
        <v>0</v>
      </c>
      <c r="N390" s="11">
        <f>IF('respostes SINDIC'!M390=1,(IF('respostes SINDIC'!$AS390=2021,variables!$E$17,IF('respostes SINDIC'!$AS390=2022,variables!$F$17))),0)</f>
        <v>0</v>
      </c>
      <c r="O390" s="11">
        <f>IF('respostes SINDIC'!N390="Dintre de termini",(IF('respostes SINDIC'!$AS390=2021,variables!$E$18,IF('respostes SINDIC'!$AS390=2022,variables!$F$18))),0)</f>
        <v>0</v>
      </c>
      <c r="P390" s="16">
        <f>IF('respostes SINDIC'!O390="Null",0,(IF('respostes SINDIC'!$AS390=2021,variables!$E$20,IF('respostes SINDIC'!$AS390=2022,variables!$F$20))))</f>
        <v>25</v>
      </c>
      <c r="Q390" s="16">
        <f>IF('respostes SINDIC'!P390=1,(IF('respostes SINDIC'!$AS390=2021,variables!$E$20,IF('respostes SINDIC'!$AS390=2022,variables!$F$20))),0)</f>
        <v>25</v>
      </c>
      <c r="R390" s="16">
        <f>IF('respostes SINDIC'!Q390=1,(IF('respostes SINDIC'!$AS390=2021,variables!$E$21,IF('respostes SINDIC'!$AS390=2022,variables!$F$21))),0)</f>
        <v>25</v>
      </c>
      <c r="S390" s="16">
        <f>IF('respostes SINDIC'!R390=1,(IF('respostes SINDIC'!$AS390=2021,variables!$E$22,IF('respostes SINDIC'!$AS390=2022,variables!$F$22))),0)</f>
        <v>0</v>
      </c>
      <c r="T390" s="11">
        <f>IF('respostes SINDIC'!S390=1,(IF('respostes SINDIC'!$AS390=2021,variables!$E$23,IF('respostes SINDIC'!$AS390=2022,variables!$F$23))),0)</f>
        <v>10</v>
      </c>
      <c r="U390" s="14">
        <f>IF('respostes SINDIC'!T390=1,(IF('respostes SINDIC'!$AS390=2021,variables!$E$24,IF('respostes SINDIC'!$AS390=2022,variables!$F$24))),0)</f>
        <v>25</v>
      </c>
      <c r="V390" s="8">
        <f>IF('respostes SINDIC'!U390=1,(IF('respostes SINDIC'!$AS390=2021,variables!$E$25,IF('respostes SINDIC'!$AS390=2022,variables!$F$25))),0)</f>
        <v>20</v>
      </c>
      <c r="W390" s="8">
        <f>IF('respostes SINDIC'!V390=1,(IF('respostes SINDIC'!$AS390=2021,variables!$E$26,IF('respostes SINDIC'!$AS390=2022,variables!$F$26))),0)</f>
        <v>5</v>
      </c>
      <c r="X390" s="8">
        <f>IF('respostes SINDIC'!W390=1,(IF('respostes SINDIC'!$AS390=2021,variables!$E$27,IF('respostes SINDIC'!$AS390=2022,variables!$F$27))),0)</f>
        <v>10</v>
      </c>
      <c r="Y390" s="11">
        <f>IF('respostes SINDIC'!X390=1,(IF('respostes SINDIC'!$AS390=2021,variables!$E$28,IF('respostes SINDIC'!$AS390=2022,variables!$F$28))),0)</f>
        <v>0</v>
      </c>
      <c r="Z390" s="11">
        <f>IF('respostes SINDIC'!Y390=1,(IF('respostes SINDIC'!$AS390=2021,variables!$E$29,IF('respostes SINDIC'!$AS390=2022,variables!$F$29))),0)</f>
        <v>20</v>
      </c>
      <c r="AA390" s="18">
        <f>IF('respostes SINDIC'!Z390=1,(IF('respostes SINDIC'!$AS390=2021,variables!$E$30,IF('respostes SINDIC'!$AS390=2022,variables!$F$30))),0)</f>
        <v>0</v>
      </c>
      <c r="AB390" s="18">
        <f>IF('respostes SINDIC'!AA390=1,(IF('respostes SINDIC'!$AS390=2021,variables!$E$31,IF('respostes SINDIC'!$AS390=2022,variables!$F$31))),0)</f>
        <v>25</v>
      </c>
      <c r="AC390" s="18">
        <f>IF('respostes SINDIC'!AB390=1,(IF('respostes SINDIC'!$AS390=2021,variables!$E$32,IF('respostes SINDIC'!$AS390=2022,variables!$F$32))),0)</f>
        <v>25</v>
      </c>
      <c r="AD390" s="18">
        <f>IF('respostes SINDIC'!AC390=1,(IF('respostes SINDIC'!$AS390=2021,variables!$E$33,IF('respostes SINDIC'!$AS390=2022,variables!$F$33))),0)</f>
        <v>25</v>
      </c>
      <c r="AE390" s="20">
        <f>IF('respostes SINDIC'!AD390=1,(IF('respostes SINDIC'!$AS390=2021,variables!$E$34,IF('respostes SINDIC'!$AS390=2022,variables!$F$34))),0)</f>
        <v>0</v>
      </c>
      <c r="AF390" s="20">
        <f>IF('respostes SINDIC'!AE390=1,(IF('respostes SINDIC'!$AS390=2021,variables!$E$35,IF('respostes SINDIC'!$AS390=2022,variables!$F$35))),0)</f>
        <v>0</v>
      </c>
      <c r="AG390" s="20">
        <f>IF('respostes SINDIC'!AF390=1,(IF('respostes SINDIC'!$AS390=2021,variables!$E$36,IF('respostes SINDIC'!$AS390=2022,variables!$F$36))),0)</f>
        <v>0</v>
      </c>
      <c r="AH390" s="20">
        <f>IF('respostes SINDIC'!AG390=1,(IF('respostes SINDIC'!$AS390=2021,variables!$E$37,IF('respostes SINDIC'!$AS390=2022,variables!$F$37))),0)</f>
        <v>0</v>
      </c>
      <c r="AI390" s="14">
        <f>IF('respostes SINDIC'!AH390=1,(IF('respostes SINDIC'!$AS390=2021,variables!$E$38,IF('respostes SINDIC'!$AS390=2022,variables!$F$38))),0)</f>
        <v>25</v>
      </c>
      <c r="AJ390" s="20">
        <f>IF('respostes SINDIC'!AI390=1,(IF('respostes SINDIC'!$AS390=2021,variables!$E$39,IF('respostes SINDIC'!$AS390=2022,variables!$F$39))),0)</f>
        <v>20</v>
      </c>
      <c r="AK390" s="14">
        <f>IF('respostes SINDIC'!AJ390=1,(IF('respostes SINDIC'!$AS390=2021,variables!$E$40,IF('respostes SINDIC'!$AS390=2022,variables!$F$40))),0)</f>
        <v>25</v>
      </c>
      <c r="AL390" s="8">
        <f>IF('respostes SINDIC'!AK390=0,(IF('respostes SINDIC'!$AS390=2021,variables!$E$41,IF('respostes SINDIC'!$AS390=2022,variables!$F$41))),0)</f>
        <v>20</v>
      </c>
      <c r="AM390" s="20">
        <f>IF('respostes SINDIC'!AL390=1,(IF('respostes SINDIC'!$AS390=2021,variables!$E$42,IF('respostes SINDIC'!$AS390=2022,variables!$F$42))),0)</f>
        <v>10</v>
      </c>
      <c r="AN390" s="11">
        <f>IF('respostes SINDIC'!AM390=1,(IF('respostes SINDIC'!$AS390=2021,variables!$E$43,IF('respostes SINDIC'!$AS390=2022,variables!$F$43))),0)</f>
        <v>50</v>
      </c>
      <c r="AO390" s="8">
        <f>IF('respostes SINDIC'!AN390=1,(IF('respostes SINDIC'!$AS390=2021,variables!$E$44,IF('respostes SINDIC'!$AS390=2022,variables!$F$44))),0)</f>
        <v>0</v>
      </c>
      <c r="AP390" s="8">
        <f>IF('respostes SINDIC'!AO390=1,(IF('respostes SINDIC'!$AS390=2021,variables!$E$45,IF('respostes SINDIC'!$AS390=2022,variables!$F$45))),0)</f>
        <v>0</v>
      </c>
      <c r="AQ390" s="20">
        <f>IF('respostes SINDIC'!AP390=1,(IF('respostes SINDIC'!$AS390=2021,variables!$E$46,IF('respostes SINDIC'!$AS390=2022,variables!$F$46))),0)</f>
        <v>0</v>
      </c>
      <c r="AT390">
        <v>2022</v>
      </c>
    </row>
    <row r="391" spans="1:46" x14ac:dyDescent="0.3">
      <c r="A391">
        <v>823030008</v>
      </c>
      <c r="B391" t="str">
        <f>VLOOKUP(A391,'ine i comarca'!$A$1:$H$367,6,0)</f>
        <v>Maresme</v>
      </c>
      <c r="C391" t="s">
        <v>194</v>
      </c>
      <c r="D391" t="s">
        <v>41</v>
      </c>
      <c r="E391" t="s">
        <v>42</v>
      </c>
      <c r="F391" t="s">
        <v>43</v>
      </c>
      <c r="G391" s="8">
        <f>IF('respostes SINDIC'!F391=1,(IF('respostes SINDIC'!$AS391=2021,variables!$E$10,IF('respostes SINDIC'!$AS391=2022,variables!$F$10))),0)</f>
        <v>7.5</v>
      </c>
      <c r="H391" s="8">
        <f>IF('respostes SINDIC'!G391=1,(IF('respostes SINDIC'!$AS391=2021,variables!$E$11,IF('respostes SINDIC'!$AS391=2022,variables!$F$11))),0)</f>
        <v>7.5</v>
      </c>
      <c r="I391" s="14">
        <f>IF('respostes SINDIC'!H391=1,(IF('respostes SINDIC'!$AS391=2021,variables!$E$12,IF('respostes SINDIC'!$AS391=2022,variables!$F$12))),0)</f>
        <v>25</v>
      </c>
      <c r="J391" s="11">
        <f>IF('respostes SINDIC'!I391=1,(IF('respostes SINDIC'!$AS391=2021,variables!$E$13,IF('respostes SINDIC'!$AS391=2022,variables!$F$13))),0)</f>
        <v>1</v>
      </c>
      <c r="K391" s="11">
        <f>IF('respostes SINDIC'!J391=1,(IF('respostes SINDIC'!$AS391=2021,variables!$E$14,IF('respostes SINDIC'!$AS391=2022,variables!$F$14))),0)</f>
        <v>0</v>
      </c>
      <c r="L391" s="11">
        <f>IF('respostes SINDIC'!K391=1,(IF('respostes SINDIC'!$AS391=2021,variables!$E$15,IF('respostes SINDIC'!$AS391=2022,variables!$F$15))),0)</f>
        <v>0</v>
      </c>
      <c r="M391" s="11">
        <f>IF('respostes SINDIC'!L391=1,(IF('respostes SINDIC'!$AS391=2021,variables!$E$16,IF('respostes SINDIC'!$AS391=2022,variables!$F$16))),0)</f>
        <v>0</v>
      </c>
      <c r="N391" s="11">
        <f>IF('respostes SINDIC'!M391=1,(IF('respostes SINDIC'!$AS391=2021,variables!$E$17,IF('respostes SINDIC'!$AS391=2022,variables!$F$17))),0)</f>
        <v>0</v>
      </c>
      <c r="O391" s="11">
        <f>IF('respostes SINDIC'!N391="Dintre de termini",(IF('respostes SINDIC'!$AS391=2021,variables!$E$18,IF('respostes SINDIC'!$AS391=2022,variables!$F$18))),0)</f>
        <v>0</v>
      </c>
      <c r="P391" s="16">
        <f>IF('respostes SINDIC'!O391="Null",0,(IF('respostes SINDIC'!$AS391=2021,variables!$E$20,IF('respostes SINDIC'!$AS391=2022,variables!$F$20))))</f>
        <v>25</v>
      </c>
      <c r="Q391" s="16">
        <f>IF('respostes SINDIC'!P391=1,(IF('respostes SINDIC'!$AS391=2021,variables!$E$20,IF('respostes SINDIC'!$AS391=2022,variables!$F$20))),0)</f>
        <v>25</v>
      </c>
      <c r="R391" s="16">
        <f>IF('respostes SINDIC'!Q391=1,(IF('respostes SINDIC'!$AS391=2021,variables!$E$21,IF('respostes SINDIC'!$AS391=2022,variables!$F$21))),0)</f>
        <v>0</v>
      </c>
      <c r="S391" s="16">
        <f>IF('respostes SINDIC'!R391=1,(IF('respostes SINDIC'!$AS391=2021,variables!$E$22,IF('respostes SINDIC'!$AS391=2022,variables!$F$22))),0)</f>
        <v>0</v>
      </c>
      <c r="T391" s="11">
        <f>IF('respostes SINDIC'!S391=1,(IF('respostes SINDIC'!$AS391=2021,variables!$E$23,IF('respostes SINDIC'!$AS391=2022,variables!$F$23))),0)</f>
        <v>10</v>
      </c>
      <c r="U391" s="14">
        <f>IF('respostes SINDIC'!T391=1,(IF('respostes SINDIC'!$AS391=2021,variables!$E$24,IF('respostes SINDIC'!$AS391=2022,variables!$F$24))),0)</f>
        <v>25</v>
      </c>
      <c r="V391" s="8">
        <f>IF('respostes SINDIC'!U391=1,(IF('respostes SINDIC'!$AS391=2021,variables!$E$25,IF('respostes SINDIC'!$AS391=2022,variables!$F$25))),0)</f>
        <v>20</v>
      </c>
      <c r="W391" s="8">
        <f>IF('respostes SINDIC'!V391=1,(IF('respostes SINDIC'!$AS391=2021,variables!$E$26,IF('respostes SINDIC'!$AS391=2022,variables!$F$26))),0)</f>
        <v>5</v>
      </c>
      <c r="X391" s="8">
        <f>IF('respostes SINDIC'!W391=1,(IF('respostes SINDIC'!$AS391=2021,variables!$E$27,IF('respostes SINDIC'!$AS391=2022,variables!$F$27))),0)</f>
        <v>10</v>
      </c>
      <c r="Y391" s="11">
        <f>IF('respostes SINDIC'!X391=1,(IF('respostes SINDIC'!$AS391=2021,variables!$E$28,IF('respostes SINDIC'!$AS391=2022,variables!$F$28))),0)</f>
        <v>0</v>
      </c>
      <c r="Z391" s="11">
        <f>IF('respostes SINDIC'!Y391=1,(IF('respostes SINDIC'!$AS391=2021,variables!$E$29,IF('respostes SINDIC'!$AS391=2022,variables!$F$29))),0)</f>
        <v>20</v>
      </c>
      <c r="AA391" s="18">
        <f>IF('respostes SINDIC'!Z391=1,(IF('respostes SINDIC'!$AS391=2021,variables!$E$30,IF('respostes SINDIC'!$AS391=2022,variables!$F$30))),0)</f>
        <v>25</v>
      </c>
      <c r="AB391" s="18">
        <f>IF('respostes SINDIC'!AA391=1,(IF('respostes SINDIC'!$AS391=2021,variables!$E$31,IF('respostes SINDIC'!$AS391=2022,variables!$F$31))),0)</f>
        <v>25</v>
      </c>
      <c r="AC391" s="18">
        <f>IF('respostes SINDIC'!AB391=1,(IF('respostes SINDIC'!$AS391=2021,variables!$E$32,IF('respostes SINDIC'!$AS391=2022,variables!$F$32))),0)</f>
        <v>25</v>
      </c>
      <c r="AD391" s="18">
        <f>IF('respostes SINDIC'!AC391=1,(IF('respostes SINDIC'!$AS391=2021,variables!$E$33,IF('respostes SINDIC'!$AS391=2022,variables!$F$33))),0)</f>
        <v>0</v>
      </c>
      <c r="AE391" s="20">
        <f>IF('respostes SINDIC'!AD391=1,(IF('respostes SINDIC'!$AS391=2021,variables!$E$34,IF('respostes SINDIC'!$AS391=2022,variables!$F$34))),0)</f>
        <v>0</v>
      </c>
      <c r="AF391" s="20">
        <f>IF('respostes SINDIC'!AE391=1,(IF('respostes SINDIC'!$AS391=2021,variables!$E$35,IF('respostes SINDIC'!$AS391=2022,variables!$F$35))),0)</f>
        <v>20</v>
      </c>
      <c r="AG391" s="20">
        <f>IF('respostes SINDIC'!AF391=1,(IF('respostes SINDIC'!$AS391=2021,variables!$E$36,IF('respostes SINDIC'!$AS391=2022,variables!$F$36))),0)</f>
        <v>0</v>
      </c>
      <c r="AH391" s="20">
        <f>IF('respostes SINDIC'!AG391=1,(IF('respostes SINDIC'!$AS391=2021,variables!$E$37,IF('respostes SINDIC'!$AS391=2022,variables!$F$37))),0)</f>
        <v>10</v>
      </c>
      <c r="AI391" s="14">
        <f>IF('respostes SINDIC'!AH391=1,(IF('respostes SINDIC'!$AS391=2021,variables!$E$38,IF('respostes SINDIC'!$AS391=2022,variables!$F$38))),0)</f>
        <v>25</v>
      </c>
      <c r="AJ391" s="20">
        <f>IF('respostes SINDIC'!AI391=1,(IF('respostes SINDIC'!$AS391=2021,variables!$E$39,IF('respostes SINDIC'!$AS391=2022,variables!$F$39))),0)</f>
        <v>20</v>
      </c>
      <c r="AK391" s="14">
        <f>IF('respostes SINDIC'!AJ391=1,(IF('respostes SINDIC'!$AS391=2021,variables!$E$40,IF('respostes SINDIC'!$AS391=2022,variables!$F$40))),0)</f>
        <v>25</v>
      </c>
      <c r="AL391" s="8">
        <f>IF('respostes SINDIC'!AK391=0,(IF('respostes SINDIC'!$AS391=2021,variables!$E$41,IF('respostes SINDIC'!$AS391=2022,variables!$F$41))),0)</f>
        <v>20</v>
      </c>
      <c r="AM391" s="20">
        <f>IF('respostes SINDIC'!AL391=1,(IF('respostes SINDIC'!$AS391=2021,variables!$E$42,IF('respostes SINDIC'!$AS391=2022,variables!$F$42))),0)</f>
        <v>10</v>
      </c>
      <c r="AN391" s="11">
        <f>IF('respostes SINDIC'!AM391=1,(IF('respostes SINDIC'!$AS391=2021,variables!$E$43,IF('respostes SINDIC'!$AS391=2022,variables!$F$43))),0)</f>
        <v>50</v>
      </c>
      <c r="AO391" s="8">
        <f>IF('respostes SINDIC'!AN391=1,(IF('respostes SINDIC'!$AS391=2021,variables!$E$44,IF('respostes SINDIC'!$AS391=2022,variables!$F$44))),0)</f>
        <v>10</v>
      </c>
      <c r="AP391" s="8">
        <f>IF('respostes SINDIC'!AO391=1,(IF('respostes SINDIC'!$AS391=2021,variables!$E$45,IF('respostes SINDIC'!$AS391=2022,variables!$F$45))),0)</f>
        <v>20</v>
      </c>
      <c r="AQ391" s="20">
        <f>IF('respostes SINDIC'!AP391=1,(IF('respostes SINDIC'!$AS391=2021,variables!$E$46,IF('respostes SINDIC'!$AS391=2022,variables!$F$46))),0)</f>
        <v>10</v>
      </c>
      <c r="AT391">
        <v>2022</v>
      </c>
    </row>
    <row r="392" spans="1:46" x14ac:dyDescent="0.3">
      <c r="A392">
        <v>817270005</v>
      </c>
      <c r="B392" t="str">
        <f>VLOOKUP(A392,'ine i comarca'!$A$1:$H$367,6,0)</f>
        <v>Maresme</v>
      </c>
      <c r="C392" t="s">
        <v>195</v>
      </c>
      <c r="D392" t="s">
        <v>41</v>
      </c>
      <c r="E392" t="s">
        <v>42</v>
      </c>
      <c r="F392" t="s">
        <v>68</v>
      </c>
      <c r="G392" s="8">
        <f>IF('respostes SINDIC'!F392=1,(IF('respostes SINDIC'!$AS392=2021,variables!$E$10,IF('respostes SINDIC'!$AS392=2022,variables!$F$10))),0)</f>
        <v>7.5</v>
      </c>
      <c r="H392" s="8">
        <f>IF('respostes SINDIC'!G392=1,(IF('respostes SINDIC'!$AS392=2021,variables!$E$11,IF('respostes SINDIC'!$AS392=2022,variables!$F$11))),0)</f>
        <v>7.5</v>
      </c>
      <c r="I392" s="14">
        <f>IF('respostes SINDIC'!H392=1,(IF('respostes SINDIC'!$AS392=2021,variables!$E$12,IF('respostes SINDIC'!$AS392=2022,variables!$F$12))),0)</f>
        <v>25</v>
      </c>
      <c r="J392" s="11">
        <f>IF('respostes SINDIC'!I392=1,(IF('respostes SINDIC'!$AS392=2021,variables!$E$13,IF('respostes SINDIC'!$AS392=2022,variables!$F$13))),0)</f>
        <v>1</v>
      </c>
      <c r="K392" s="11">
        <f>IF('respostes SINDIC'!J392=1,(IF('respostes SINDIC'!$AS392=2021,variables!$E$14,IF('respostes SINDIC'!$AS392=2022,variables!$F$14))),0)</f>
        <v>0</v>
      </c>
      <c r="L392" s="11">
        <f>IF('respostes SINDIC'!K392=1,(IF('respostes SINDIC'!$AS392=2021,variables!$E$15,IF('respostes SINDIC'!$AS392=2022,variables!$F$15))),0)</f>
        <v>0</v>
      </c>
      <c r="M392" s="11">
        <f>IF('respostes SINDIC'!L392=1,(IF('respostes SINDIC'!$AS392=2021,variables!$E$16,IF('respostes SINDIC'!$AS392=2022,variables!$F$16))),0)</f>
        <v>0</v>
      </c>
      <c r="N392" s="11">
        <f>IF('respostes SINDIC'!M392=1,(IF('respostes SINDIC'!$AS392=2021,variables!$E$17,IF('respostes SINDIC'!$AS392=2022,variables!$F$17))),0)</f>
        <v>0</v>
      </c>
      <c r="O392" s="11">
        <f>IF('respostes SINDIC'!N392="Dintre de termini",(IF('respostes SINDIC'!$AS392=2021,variables!$E$18,IF('respostes SINDIC'!$AS392=2022,variables!$F$18))),0)</f>
        <v>10</v>
      </c>
      <c r="P392" s="16">
        <f>IF('respostes SINDIC'!O392="Null",0,(IF('respostes SINDIC'!$AS392=2021,variables!$E$20,IF('respostes SINDIC'!$AS392=2022,variables!$F$20))))</f>
        <v>25</v>
      </c>
      <c r="Q392" s="16">
        <f>IF('respostes SINDIC'!P392=1,(IF('respostes SINDIC'!$AS392=2021,variables!$E$20,IF('respostes SINDIC'!$AS392=2022,variables!$F$20))),0)</f>
        <v>25</v>
      </c>
      <c r="R392" s="16">
        <f>IF('respostes SINDIC'!Q392=1,(IF('respostes SINDIC'!$AS392=2021,variables!$E$21,IF('respostes SINDIC'!$AS392=2022,variables!$F$21))),0)</f>
        <v>0</v>
      </c>
      <c r="S392" s="16">
        <f>IF('respostes SINDIC'!R392=1,(IF('respostes SINDIC'!$AS392=2021,variables!$E$22,IF('respostes SINDIC'!$AS392=2022,variables!$F$22))),0)</f>
        <v>0</v>
      </c>
      <c r="T392" s="11">
        <f>IF('respostes SINDIC'!S392=1,(IF('respostes SINDIC'!$AS392=2021,variables!$E$23,IF('respostes SINDIC'!$AS392=2022,variables!$F$23))),0)</f>
        <v>10</v>
      </c>
      <c r="U392" s="14">
        <f>IF('respostes SINDIC'!T392=1,(IF('respostes SINDIC'!$AS392=2021,variables!$E$24,IF('respostes SINDIC'!$AS392=2022,variables!$F$24))),0)</f>
        <v>25</v>
      </c>
      <c r="V392" s="8">
        <f>IF('respostes SINDIC'!U392=1,(IF('respostes SINDIC'!$AS392=2021,variables!$E$25,IF('respostes SINDIC'!$AS392=2022,variables!$F$25))),0)</f>
        <v>20</v>
      </c>
      <c r="W392" s="8">
        <f>IF('respostes SINDIC'!V392=1,(IF('respostes SINDIC'!$AS392=2021,variables!$E$26,IF('respostes SINDIC'!$AS392=2022,variables!$F$26))),0)</f>
        <v>5</v>
      </c>
      <c r="X392" s="8">
        <f>IF('respostes SINDIC'!W392=1,(IF('respostes SINDIC'!$AS392=2021,variables!$E$27,IF('respostes SINDIC'!$AS392=2022,variables!$F$27))),0)</f>
        <v>10</v>
      </c>
      <c r="Y392" s="11">
        <f>IF('respostes SINDIC'!X392=1,(IF('respostes SINDIC'!$AS392=2021,variables!$E$28,IF('respostes SINDIC'!$AS392=2022,variables!$F$28))),0)</f>
        <v>0</v>
      </c>
      <c r="Z392" s="11">
        <f>IF('respostes SINDIC'!Y392=1,(IF('respostes SINDIC'!$AS392=2021,variables!$E$29,IF('respostes SINDIC'!$AS392=2022,variables!$F$29))),0)</f>
        <v>20</v>
      </c>
      <c r="AA392" s="18">
        <f>IF('respostes SINDIC'!Z392=1,(IF('respostes SINDIC'!$AS392=2021,variables!$E$30,IF('respostes SINDIC'!$AS392=2022,variables!$F$30))),0)</f>
        <v>25</v>
      </c>
      <c r="AB392" s="18">
        <f>IF('respostes SINDIC'!AA392=1,(IF('respostes SINDIC'!$AS392=2021,variables!$E$31,IF('respostes SINDIC'!$AS392=2022,variables!$F$31))),0)</f>
        <v>25</v>
      </c>
      <c r="AC392" s="18">
        <f>IF('respostes SINDIC'!AB392=1,(IF('respostes SINDIC'!$AS392=2021,variables!$E$32,IF('respostes SINDIC'!$AS392=2022,variables!$F$32))),0)</f>
        <v>25</v>
      </c>
      <c r="AD392" s="18">
        <f>IF('respostes SINDIC'!AC392=1,(IF('respostes SINDIC'!$AS392=2021,variables!$E$33,IF('respostes SINDIC'!$AS392=2022,variables!$F$33))),0)</f>
        <v>25</v>
      </c>
      <c r="AE392" s="20">
        <f>IF('respostes SINDIC'!AD392=1,(IF('respostes SINDIC'!$AS392=2021,variables!$E$34,IF('respostes SINDIC'!$AS392=2022,variables!$F$34))),0)</f>
        <v>0</v>
      </c>
      <c r="AF392" s="20">
        <f>IF('respostes SINDIC'!AE392=1,(IF('respostes SINDIC'!$AS392=2021,variables!$E$35,IF('respostes SINDIC'!$AS392=2022,variables!$F$35))),0)</f>
        <v>0</v>
      </c>
      <c r="AG392" s="20">
        <f>IF('respostes SINDIC'!AF392=1,(IF('respostes SINDIC'!$AS392=2021,variables!$E$36,IF('respostes SINDIC'!$AS392=2022,variables!$F$36))),0)</f>
        <v>0</v>
      </c>
      <c r="AH392" s="20">
        <f>IF('respostes SINDIC'!AG392=1,(IF('respostes SINDIC'!$AS392=2021,variables!$E$37,IF('respostes SINDIC'!$AS392=2022,variables!$F$37))),0)</f>
        <v>10</v>
      </c>
      <c r="AI392" s="14">
        <f>IF('respostes SINDIC'!AH392=1,(IF('respostes SINDIC'!$AS392=2021,variables!$E$38,IF('respostes SINDIC'!$AS392=2022,variables!$F$38))),0)</f>
        <v>25</v>
      </c>
      <c r="AJ392" s="20">
        <f>IF('respostes SINDIC'!AI392=1,(IF('respostes SINDIC'!$AS392=2021,variables!$E$39,IF('respostes SINDIC'!$AS392=2022,variables!$F$39))),0)</f>
        <v>20</v>
      </c>
      <c r="AK392" s="14">
        <f>IF('respostes SINDIC'!AJ392=1,(IF('respostes SINDIC'!$AS392=2021,variables!$E$40,IF('respostes SINDIC'!$AS392=2022,variables!$F$40))),0)</f>
        <v>25</v>
      </c>
      <c r="AL392" s="8">
        <f>IF('respostes SINDIC'!AK392=0,(IF('respostes SINDIC'!$AS392=2021,variables!$E$41,IF('respostes SINDIC'!$AS392=2022,variables!$F$41))),0)</f>
        <v>0</v>
      </c>
      <c r="AM392" s="20">
        <f>IF('respostes SINDIC'!AL392=1,(IF('respostes SINDIC'!$AS392=2021,variables!$E$42,IF('respostes SINDIC'!$AS392=2022,variables!$F$42))),0)</f>
        <v>10</v>
      </c>
      <c r="AN392" s="11">
        <f>IF('respostes SINDIC'!AM392=1,(IF('respostes SINDIC'!$AS392=2021,variables!$E$43,IF('respostes SINDIC'!$AS392=2022,variables!$F$43))),0)</f>
        <v>50</v>
      </c>
      <c r="AO392" s="8">
        <f>IF('respostes SINDIC'!AN392=1,(IF('respostes SINDIC'!$AS392=2021,variables!$E$44,IF('respostes SINDIC'!$AS392=2022,variables!$F$44))),0)</f>
        <v>10</v>
      </c>
      <c r="AP392" s="8">
        <f>IF('respostes SINDIC'!AO392=1,(IF('respostes SINDIC'!$AS392=2021,variables!$E$45,IF('respostes SINDIC'!$AS392=2022,variables!$F$45))),0)</f>
        <v>20</v>
      </c>
      <c r="AQ392" s="20">
        <f>IF('respostes SINDIC'!AP392=1,(IF('respostes SINDIC'!$AS392=2021,variables!$E$46,IF('respostes SINDIC'!$AS392=2022,variables!$F$46))),0)</f>
        <v>0</v>
      </c>
      <c r="AT392">
        <v>2022</v>
      </c>
    </row>
    <row r="393" spans="1:46" x14ac:dyDescent="0.3">
      <c r="A393">
        <v>817480001</v>
      </c>
      <c r="B393" t="str">
        <f>VLOOKUP(A393,'ine i comarca'!$A$1:$H$367,6,0)</f>
        <v>Alt Penedès</v>
      </c>
      <c r="C393" t="s">
        <v>196</v>
      </c>
      <c r="D393" t="s">
        <v>41</v>
      </c>
      <c r="E393" t="s">
        <v>42</v>
      </c>
      <c r="F393" t="s">
        <v>48</v>
      </c>
      <c r="G393" s="8">
        <f>IF('respostes SINDIC'!F393=1,(IF('respostes SINDIC'!$AS393=2021,variables!$E$10,IF('respostes SINDIC'!$AS393=2022,variables!$F$10))),0)</f>
        <v>7.5</v>
      </c>
      <c r="H393" s="8">
        <f>IF('respostes SINDIC'!G393=1,(IF('respostes SINDIC'!$AS393=2021,variables!$E$11,IF('respostes SINDIC'!$AS393=2022,variables!$F$11))),0)</f>
        <v>7.5</v>
      </c>
      <c r="I393" s="14">
        <f>IF('respostes SINDIC'!H393=1,(IF('respostes SINDIC'!$AS393=2021,variables!$E$12,IF('respostes SINDIC'!$AS393=2022,variables!$F$12))),0)</f>
        <v>25</v>
      </c>
      <c r="J393" s="11">
        <f>IF('respostes SINDIC'!I393=1,(IF('respostes SINDIC'!$AS393=2021,variables!$E$13,IF('respostes SINDIC'!$AS393=2022,variables!$F$13))),0)</f>
        <v>1</v>
      </c>
      <c r="K393" s="11">
        <f>IF('respostes SINDIC'!J393=1,(IF('respostes SINDIC'!$AS393=2021,variables!$E$14,IF('respostes SINDIC'!$AS393=2022,variables!$F$14))),0)</f>
        <v>0</v>
      </c>
      <c r="L393" s="11">
        <f>IF('respostes SINDIC'!K393=1,(IF('respostes SINDIC'!$AS393=2021,variables!$E$15,IF('respostes SINDIC'!$AS393=2022,variables!$F$15))),0)</f>
        <v>0</v>
      </c>
      <c r="M393" s="11">
        <f>IF('respostes SINDIC'!L393=1,(IF('respostes SINDIC'!$AS393=2021,variables!$E$16,IF('respostes SINDIC'!$AS393=2022,variables!$F$16))),0)</f>
        <v>0</v>
      </c>
      <c r="N393" s="11">
        <f>IF('respostes SINDIC'!M393=1,(IF('respostes SINDIC'!$AS393=2021,variables!$E$17,IF('respostes SINDIC'!$AS393=2022,variables!$F$17))),0)</f>
        <v>0</v>
      </c>
      <c r="O393" s="11">
        <f>IF('respostes SINDIC'!N393="Dintre de termini",(IF('respostes SINDIC'!$AS393=2021,variables!$E$18,IF('respostes SINDIC'!$AS393=2022,variables!$F$18))),0)</f>
        <v>0</v>
      </c>
      <c r="P393" s="16">
        <f>IF('respostes SINDIC'!O393="Null",0,(IF('respostes SINDIC'!$AS393=2021,variables!$E$20,IF('respostes SINDIC'!$AS393=2022,variables!$F$20))))</f>
        <v>0</v>
      </c>
      <c r="Q393" s="16">
        <f>IF('respostes SINDIC'!P393=1,(IF('respostes SINDIC'!$AS393=2021,variables!$E$20,IF('respostes SINDIC'!$AS393=2022,variables!$F$20))),0)</f>
        <v>0</v>
      </c>
      <c r="R393" s="16">
        <f>IF('respostes SINDIC'!Q393=1,(IF('respostes SINDIC'!$AS393=2021,variables!$E$21,IF('respostes SINDIC'!$AS393=2022,variables!$F$21))),0)</f>
        <v>0</v>
      </c>
      <c r="S393" s="16">
        <f>IF('respostes SINDIC'!R393=1,(IF('respostes SINDIC'!$AS393=2021,variables!$E$22,IF('respostes SINDIC'!$AS393=2022,variables!$F$22))),0)</f>
        <v>0</v>
      </c>
      <c r="T393" s="11">
        <f>IF('respostes SINDIC'!S393=1,(IF('respostes SINDIC'!$AS393=2021,variables!$E$23,IF('respostes SINDIC'!$AS393=2022,variables!$F$23))),0)</f>
        <v>0</v>
      </c>
      <c r="U393" s="14">
        <f>IF('respostes SINDIC'!T393=1,(IF('respostes SINDIC'!$AS393=2021,variables!$E$24,IF('respostes SINDIC'!$AS393=2022,variables!$F$24))),0)</f>
        <v>0</v>
      </c>
      <c r="V393" s="8">
        <f>IF('respostes SINDIC'!U393=1,(IF('respostes SINDIC'!$AS393=2021,variables!$E$25,IF('respostes SINDIC'!$AS393=2022,variables!$F$25))),0)</f>
        <v>20</v>
      </c>
      <c r="W393" s="8">
        <f>IF('respostes SINDIC'!V393=1,(IF('respostes SINDIC'!$AS393=2021,variables!$E$26,IF('respostes SINDIC'!$AS393=2022,variables!$F$26))),0)</f>
        <v>5</v>
      </c>
      <c r="X393" s="8">
        <f>IF('respostes SINDIC'!W393=1,(IF('respostes SINDIC'!$AS393=2021,variables!$E$27,IF('respostes SINDIC'!$AS393=2022,variables!$F$27))),0)</f>
        <v>10</v>
      </c>
      <c r="Y393" s="11">
        <f>IF('respostes SINDIC'!X393=1,(IF('respostes SINDIC'!$AS393=2021,variables!$E$28,IF('respostes SINDIC'!$AS393=2022,variables!$F$28))),0)</f>
        <v>0</v>
      </c>
      <c r="Z393" s="11">
        <f>IF('respostes SINDIC'!Y393=1,(IF('respostes SINDIC'!$AS393=2021,variables!$E$29,IF('respostes SINDIC'!$AS393=2022,variables!$F$29))),0)</f>
        <v>0</v>
      </c>
      <c r="AA393" s="18">
        <f>IF('respostes SINDIC'!Z393=1,(IF('respostes SINDIC'!$AS393=2021,variables!$E$30,IF('respostes SINDIC'!$AS393=2022,variables!$F$30))),0)</f>
        <v>0</v>
      </c>
      <c r="AB393" s="18">
        <f>IF('respostes SINDIC'!AA393=1,(IF('respostes SINDIC'!$AS393=2021,variables!$E$31,IF('respostes SINDIC'!$AS393=2022,variables!$F$31))),0)</f>
        <v>0</v>
      </c>
      <c r="AC393" s="18">
        <f>IF('respostes SINDIC'!AB393=1,(IF('respostes SINDIC'!$AS393=2021,variables!$E$32,IF('respostes SINDIC'!$AS393=2022,variables!$F$32))),0)</f>
        <v>0</v>
      </c>
      <c r="AD393" s="18">
        <f>IF('respostes SINDIC'!AC393=1,(IF('respostes SINDIC'!$AS393=2021,variables!$E$33,IF('respostes SINDIC'!$AS393=2022,variables!$F$33))),0)</f>
        <v>0</v>
      </c>
      <c r="AE393" s="20">
        <f>IF('respostes SINDIC'!AD393=1,(IF('respostes SINDIC'!$AS393=2021,variables!$E$34,IF('respostes SINDIC'!$AS393=2022,variables!$F$34))),0)</f>
        <v>0</v>
      </c>
      <c r="AF393" s="20">
        <f>IF('respostes SINDIC'!AE393=1,(IF('respostes SINDIC'!$AS393=2021,variables!$E$35,IF('respostes SINDIC'!$AS393=2022,variables!$F$35))),0)</f>
        <v>0</v>
      </c>
      <c r="AG393" s="20">
        <f>IF('respostes SINDIC'!AF393=1,(IF('respostes SINDIC'!$AS393=2021,variables!$E$36,IF('respostes SINDIC'!$AS393=2022,variables!$F$36))),0)</f>
        <v>0</v>
      </c>
      <c r="AH393" s="20">
        <f>IF('respostes SINDIC'!AG393=1,(IF('respostes SINDIC'!$AS393=2021,variables!$E$37,IF('respostes SINDIC'!$AS393=2022,variables!$F$37))),0)</f>
        <v>0</v>
      </c>
      <c r="AI393" s="14">
        <f>IF('respostes SINDIC'!AH393=1,(IF('respostes SINDIC'!$AS393=2021,variables!$E$38,IF('respostes SINDIC'!$AS393=2022,variables!$F$38))),0)</f>
        <v>25</v>
      </c>
      <c r="AJ393" s="20">
        <f>IF('respostes SINDIC'!AI393=1,(IF('respostes SINDIC'!$AS393=2021,variables!$E$39,IF('respostes SINDIC'!$AS393=2022,variables!$F$39))),0)</f>
        <v>20</v>
      </c>
      <c r="AK393" s="14">
        <f>IF('respostes SINDIC'!AJ393=1,(IF('respostes SINDIC'!$AS393=2021,variables!$E$40,IF('respostes SINDIC'!$AS393=2022,variables!$F$40))),0)</f>
        <v>0</v>
      </c>
      <c r="AL393" s="8">
        <f>IF('respostes SINDIC'!AK393=0,(IF('respostes SINDIC'!$AS393=2021,variables!$E$41,IF('respostes SINDIC'!$AS393=2022,variables!$F$41))),0)</f>
        <v>20</v>
      </c>
      <c r="AM393" s="20">
        <f>IF('respostes SINDIC'!AL393=1,(IF('respostes SINDIC'!$AS393=2021,variables!$E$42,IF('respostes SINDIC'!$AS393=2022,variables!$F$42))),0)</f>
        <v>0</v>
      </c>
      <c r="AN393" s="11">
        <f>IF('respostes SINDIC'!AM393=1,(IF('respostes SINDIC'!$AS393=2021,variables!$E$43,IF('respostes SINDIC'!$AS393=2022,variables!$F$43))),0)</f>
        <v>0</v>
      </c>
      <c r="AO393" s="8">
        <f>IF('respostes SINDIC'!AN393=1,(IF('respostes SINDIC'!$AS393=2021,variables!$E$44,IF('respostes SINDIC'!$AS393=2022,variables!$F$44))),0)</f>
        <v>0</v>
      </c>
      <c r="AP393" s="8">
        <f>IF('respostes SINDIC'!AO393=1,(IF('respostes SINDIC'!$AS393=2021,variables!$E$45,IF('respostes SINDIC'!$AS393=2022,variables!$F$45))),0)</f>
        <v>0</v>
      </c>
      <c r="AQ393" s="20">
        <f>IF('respostes SINDIC'!AP393=1,(IF('respostes SINDIC'!$AS393=2021,variables!$E$46,IF('respostes SINDIC'!$AS393=2022,variables!$F$46))),0)</f>
        <v>0</v>
      </c>
      <c r="AT393">
        <v>2022</v>
      </c>
    </row>
    <row r="394" spans="1:46" x14ac:dyDescent="0.3">
      <c r="A394">
        <v>817510007</v>
      </c>
      <c r="B394" t="str">
        <f>VLOOKUP(A394,'ine i comarca'!$A$1:$H$367,6,0)</f>
        <v>Berguedà</v>
      </c>
      <c r="C394" t="s">
        <v>197</v>
      </c>
      <c r="D394" t="s">
        <v>41</v>
      </c>
      <c r="E394" t="s">
        <v>42</v>
      </c>
      <c r="F394" t="s">
        <v>48</v>
      </c>
      <c r="G394" s="8">
        <f>IF('respostes SINDIC'!F394=1,(IF('respostes SINDIC'!$AS394=2021,variables!$E$10,IF('respostes SINDIC'!$AS394=2022,variables!$F$10))),0)</f>
        <v>7.5</v>
      </c>
      <c r="H394" s="8">
        <f>IF('respostes SINDIC'!G394=1,(IF('respostes SINDIC'!$AS394=2021,variables!$E$11,IF('respostes SINDIC'!$AS394=2022,variables!$F$11))),0)</f>
        <v>7.5</v>
      </c>
      <c r="I394" s="14">
        <f>IF('respostes SINDIC'!H394=1,(IF('respostes SINDIC'!$AS394=2021,variables!$E$12,IF('respostes SINDIC'!$AS394=2022,variables!$F$12))),0)</f>
        <v>25</v>
      </c>
      <c r="J394" s="11">
        <f>IF('respostes SINDIC'!I394=1,(IF('respostes SINDIC'!$AS394=2021,variables!$E$13,IF('respostes SINDIC'!$AS394=2022,variables!$F$13))),0)</f>
        <v>1</v>
      </c>
      <c r="K394" s="11">
        <f>IF('respostes SINDIC'!J394=1,(IF('respostes SINDIC'!$AS394=2021,variables!$E$14,IF('respostes SINDIC'!$AS394=2022,variables!$F$14))),0)</f>
        <v>0</v>
      </c>
      <c r="L394" s="11">
        <f>IF('respostes SINDIC'!K394=1,(IF('respostes SINDIC'!$AS394=2021,variables!$E$15,IF('respostes SINDIC'!$AS394=2022,variables!$F$15))),0)</f>
        <v>0</v>
      </c>
      <c r="M394" s="11">
        <f>IF('respostes SINDIC'!L394=1,(IF('respostes SINDIC'!$AS394=2021,variables!$E$16,IF('respostes SINDIC'!$AS394=2022,variables!$F$16))),0)</f>
        <v>0</v>
      </c>
      <c r="N394" s="11">
        <f>IF('respostes SINDIC'!M394=1,(IF('respostes SINDIC'!$AS394=2021,variables!$E$17,IF('respostes SINDIC'!$AS394=2022,variables!$F$17))),0)</f>
        <v>0</v>
      </c>
      <c r="O394" s="11">
        <f>IF('respostes SINDIC'!N394="Dintre de termini",(IF('respostes SINDIC'!$AS394=2021,variables!$E$18,IF('respostes SINDIC'!$AS394=2022,variables!$F$18))),0)</f>
        <v>0</v>
      </c>
      <c r="P394" s="16">
        <f>IF('respostes SINDIC'!O394="Null",0,(IF('respostes SINDIC'!$AS394=2021,variables!$E$20,IF('respostes SINDIC'!$AS394=2022,variables!$F$20))))</f>
        <v>0</v>
      </c>
      <c r="Q394" s="16">
        <f>IF('respostes SINDIC'!P394=1,(IF('respostes SINDIC'!$AS394=2021,variables!$E$20,IF('respostes SINDIC'!$AS394=2022,variables!$F$20))),0)</f>
        <v>0</v>
      </c>
      <c r="R394" s="16">
        <f>IF('respostes SINDIC'!Q394=1,(IF('respostes SINDIC'!$AS394=2021,variables!$E$21,IF('respostes SINDIC'!$AS394=2022,variables!$F$21))),0)</f>
        <v>0</v>
      </c>
      <c r="S394" s="16">
        <f>IF('respostes SINDIC'!R394=1,(IF('respostes SINDIC'!$AS394=2021,variables!$E$22,IF('respostes SINDIC'!$AS394=2022,variables!$F$22))),0)</f>
        <v>0</v>
      </c>
      <c r="T394" s="11">
        <f>IF('respostes SINDIC'!S394=1,(IF('respostes SINDIC'!$AS394=2021,variables!$E$23,IF('respostes SINDIC'!$AS394=2022,variables!$F$23))),0)</f>
        <v>0</v>
      </c>
      <c r="U394" s="14">
        <f>IF('respostes SINDIC'!T394=1,(IF('respostes SINDIC'!$AS394=2021,variables!$E$24,IF('respostes SINDIC'!$AS394=2022,variables!$F$24))),0)</f>
        <v>0</v>
      </c>
      <c r="V394" s="8">
        <f>IF('respostes SINDIC'!U394=1,(IF('respostes SINDIC'!$AS394=2021,variables!$E$25,IF('respostes SINDIC'!$AS394=2022,variables!$F$25))),0)</f>
        <v>20</v>
      </c>
      <c r="W394" s="8">
        <f>IF('respostes SINDIC'!V394=1,(IF('respostes SINDIC'!$AS394=2021,variables!$E$26,IF('respostes SINDIC'!$AS394=2022,variables!$F$26))),0)</f>
        <v>5</v>
      </c>
      <c r="X394" s="8">
        <f>IF('respostes SINDIC'!W394=1,(IF('respostes SINDIC'!$AS394=2021,variables!$E$27,IF('respostes SINDIC'!$AS394=2022,variables!$F$27))),0)</f>
        <v>10</v>
      </c>
      <c r="Y394" s="11">
        <f>IF('respostes SINDIC'!X394=1,(IF('respostes SINDIC'!$AS394=2021,variables!$E$28,IF('respostes SINDIC'!$AS394=2022,variables!$F$28))),0)</f>
        <v>0</v>
      </c>
      <c r="Z394" s="11">
        <f>IF('respostes SINDIC'!Y394=1,(IF('respostes SINDIC'!$AS394=2021,variables!$E$29,IF('respostes SINDIC'!$AS394=2022,variables!$F$29))),0)</f>
        <v>0</v>
      </c>
      <c r="AA394" s="18">
        <f>IF('respostes SINDIC'!Z394=1,(IF('respostes SINDIC'!$AS394=2021,variables!$E$30,IF('respostes SINDIC'!$AS394=2022,variables!$F$30))),0)</f>
        <v>0</v>
      </c>
      <c r="AB394" s="18">
        <f>IF('respostes SINDIC'!AA394=1,(IF('respostes SINDIC'!$AS394=2021,variables!$E$31,IF('respostes SINDIC'!$AS394=2022,variables!$F$31))),0)</f>
        <v>0</v>
      </c>
      <c r="AC394" s="18">
        <f>IF('respostes SINDIC'!AB394=1,(IF('respostes SINDIC'!$AS394=2021,variables!$E$32,IF('respostes SINDIC'!$AS394=2022,variables!$F$32))),0)</f>
        <v>0</v>
      </c>
      <c r="AD394" s="18">
        <f>IF('respostes SINDIC'!AC394=1,(IF('respostes SINDIC'!$AS394=2021,variables!$E$33,IF('respostes SINDIC'!$AS394=2022,variables!$F$33))),0)</f>
        <v>0</v>
      </c>
      <c r="AE394" s="20">
        <f>IF('respostes SINDIC'!AD394=1,(IF('respostes SINDIC'!$AS394=2021,variables!$E$34,IF('respostes SINDIC'!$AS394=2022,variables!$F$34))),0)</f>
        <v>0</v>
      </c>
      <c r="AF394" s="20">
        <f>IF('respostes SINDIC'!AE394=1,(IF('respostes SINDIC'!$AS394=2021,variables!$E$35,IF('respostes SINDIC'!$AS394=2022,variables!$F$35))),0)</f>
        <v>0</v>
      </c>
      <c r="AG394" s="20">
        <f>IF('respostes SINDIC'!AF394=1,(IF('respostes SINDIC'!$AS394=2021,variables!$E$36,IF('respostes SINDIC'!$AS394=2022,variables!$F$36))),0)</f>
        <v>0</v>
      </c>
      <c r="AH394" s="20">
        <f>IF('respostes SINDIC'!AG394=1,(IF('respostes SINDIC'!$AS394=2021,variables!$E$37,IF('respostes SINDIC'!$AS394=2022,variables!$F$37))),0)</f>
        <v>0</v>
      </c>
      <c r="AI394" s="14">
        <f>IF('respostes SINDIC'!AH394=1,(IF('respostes SINDIC'!$AS394=2021,variables!$E$38,IF('respostes SINDIC'!$AS394=2022,variables!$F$38))),0)</f>
        <v>25</v>
      </c>
      <c r="AJ394" s="20">
        <f>IF('respostes SINDIC'!AI394=1,(IF('respostes SINDIC'!$AS394=2021,variables!$E$39,IF('respostes SINDIC'!$AS394=2022,variables!$F$39))),0)</f>
        <v>20</v>
      </c>
      <c r="AK394" s="14">
        <f>IF('respostes SINDIC'!AJ394=1,(IF('respostes SINDIC'!$AS394=2021,variables!$E$40,IF('respostes SINDIC'!$AS394=2022,variables!$F$40))),0)</f>
        <v>0</v>
      </c>
      <c r="AL394" s="8">
        <f>IF('respostes SINDIC'!AK394=0,(IF('respostes SINDIC'!$AS394=2021,variables!$E$41,IF('respostes SINDIC'!$AS394=2022,variables!$F$41))),0)</f>
        <v>20</v>
      </c>
      <c r="AM394" s="20">
        <f>IF('respostes SINDIC'!AL394=1,(IF('respostes SINDIC'!$AS394=2021,variables!$E$42,IF('respostes SINDIC'!$AS394=2022,variables!$F$42))),0)</f>
        <v>0</v>
      </c>
      <c r="AN394" s="11">
        <f>IF('respostes SINDIC'!AM394=1,(IF('respostes SINDIC'!$AS394=2021,variables!$E$43,IF('respostes SINDIC'!$AS394=2022,variables!$F$43))),0)</f>
        <v>0</v>
      </c>
      <c r="AO394" s="8">
        <f>IF('respostes SINDIC'!AN394=1,(IF('respostes SINDIC'!$AS394=2021,variables!$E$44,IF('respostes SINDIC'!$AS394=2022,variables!$F$44))),0)</f>
        <v>0</v>
      </c>
      <c r="AP394" s="8">
        <f>IF('respostes SINDIC'!AO394=1,(IF('respostes SINDIC'!$AS394=2021,variables!$E$45,IF('respostes SINDIC'!$AS394=2022,variables!$F$45))),0)</f>
        <v>0</v>
      </c>
      <c r="AQ394" s="20">
        <f>IF('respostes SINDIC'!AP394=1,(IF('respostes SINDIC'!$AS394=2021,variables!$E$46,IF('respostes SINDIC'!$AS394=2022,variables!$F$46))),0)</f>
        <v>0</v>
      </c>
      <c r="AT394">
        <v>2022</v>
      </c>
    </row>
    <row r="395" spans="1:46" x14ac:dyDescent="0.3">
      <c r="A395">
        <v>817860009</v>
      </c>
      <c r="B395" t="str">
        <f>VLOOKUP(A395,'ine i comarca'!$A$1:$H$367,6,0)</f>
        <v>Bages</v>
      </c>
      <c r="C395" t="s">
        <v>198</v>
      </c>
      <c r="D395" t="s">
        <v>41</v>
      </c>
      <c r="E395" t="s">
        <v>42</v>
      </c>
      <c r="F395" t="s">
        <v>48</v>
      </c>
      <c r="G395" s="8">
        <f>IF('respostes SINDIC'!F395=1,(IF('respostes SINDIC'!$AS395=2021,variables!$E$10,IF('respostes SINDIC'!$AS395=2022,variables!$F$10))),0)</f>
        <v>7.5</v>
      </c>
      <c r="H395" s="8">
        <f>IF('respostes SINDIC'!G395=1,(IF('respostes SINDIC'!$AS395=2021,variables!$E$11,IF('respostes SINDIC'!$AS395=2022,variables!$F$11))),0)</f>
        <v>7.5</v>
      </c>
      <c r="I395" s="14">
        <f>IF('respostes SINDIC'!H395=1,(IF('respostes SINDIC'!$AS395=2021,variables!$E$12,IF('respostes SINDIC'!$AS395=2022,variables!$F$12))),0)</f>
        <v>25</v>
      </c>
      <c r="J395" s="11">
        <f>IF('respostes SINDIC'!I395=1,(IF('respostes SINDIC'!$AS395=2021,variables!$E$13,IF('respostes SINDIC'!$AS395=2022,variables!$F$13))),0)</f>
        <v>1</v>
      </c>
      <c r="K395" s="11">
        <f>IF('respostes SINDIC'!J395=1,(IF('respostes SINDIC'!$AS395=2021,variables!$E$14,IF('respostes SINDIC'!$AS395=2022,variables!$F$14))),0)</f>
        <v>0</v>
      </c>
      <c r="L395" s="11">
        <f>IF('respostes SINDIC'!K395=1,(IF('respostes SINDIC'!$AS395=2021,variables!$E$15,IF('respostes SINDIC'!$AS395=2022,variables!$F$15))),0)</f>
        <v>0</v>
      </c>
      <c r="M395" s="11">
        <f>IF('respostes SINDIC'!L395=1,(IF('respostes SINDIC'!$AS395=2021,variables!$E$16,IF('respostes SINDIC'!$AS395=2022,variables!$F$16))),0)</f>
        <v>0</v>
      </c>
      <c r="N395" s="11">
        <f>IF('respostes SINDIC'!M395=1,(IF('respostes SINDIC'!$AS395=2021,variables!$E$17,IF('respostes SINDIC'!$AS395=2022,variables!$F$17))),0)</f>
        <v>0</v>
      </c>
      <c r="O395" s="11">
        <f>IF('respostes SINDIC'!N395="Dintre de termini",(IF('respostes SINDIC'!$AS395=2021,variables!$E$18,IF('respostes SINDIC'!$AS395=2022,variables!$F$18))),0)</f>
        <v>0</v>
      </c>
      <c r="P395" s="16">
        <f>IF('respostes SINDIC'!O395="Null",0,(IF('respostes SINDIC'!$AS395=2021,variables!$E$20,IF('respostes SINDIC'!$AS395=2022,variables!$F$20))))</f>
        <v>0</v>
      </c>
      <c r="Q395" s="16">
        <f>IF('respostes SINDIC'!P395=1,(IF('respostes SINDIC'!$AS395=2021,variables!$E$20,IF('respostes SINDIC'!$AS395=2022,variables!$F$20))),0)</f>
        <v>0</v>
      </c>
      <c r="R395" s="16">
        <f>IF('respostes SINDIC'!Q395=1,(IF('respostes SINDIC'!$AS395=2021,variables!$E$21,IF('respostes SINDIC'!$AS395=2022,variables!$F$21))),0)</f>
        <v>0</v>
      </c>
      <c r="S395" s="16">
        <f>IF('respostes SINDIC'!R395=1,(IF('respostes SINDIC'!$AS395=2021,variables!$E$22,IF('respostes SINDIC'!$AS395=2022,variables!$F$22))),0)</f>
        <v>0</v>
      </c>
      <c r="T395" s="11">
        <f>IF('respostes SINDIC'!S395=1,(IF('respostes SINDIC'!$AS395=2021,variables!$E$23,IF('respostes SINDIC'!$AS395=2022,variables!$F$23))),0)</f>
        <v>0</v>
      </c>
      <c r="U395" s="14">
        <f>IF('respostes SINDIC'!T395=1,(IF('respostes SINDIC'!$AS395=2021,variables!$E$24,IF('respostes SINDIC'!$AS395=2022,variables!$F$24))),0)</f>
        <v>0</v>
      </c>
      <c r="V395" s="8">
        <f>IF('respostes SINDIC'!U395=1,(IF('respostes SINDIC'!$AS395=2021,variables!$E$25,IF('respostes SINDIC'!$AS395=2022,variables!$F$25))),0)</f>
        <v>20</v>
      </c>
      <c r="W395" s="8">
        <f>IF('respostes SINDIC'!V395=1,(IF('respostes SINDIC'!$AS395=2021,variables!$E$26,IF('respostes SINDIC'!$AS395=2022,variables!$F$26))),0)</f>
        <v>5</v>
      </c>
      <c r="X395" s="8">
        <f>IF('respostes SINDIC'!W395=1,(IF('respostes SINDIC'!$AS395=2021,variables!$E$27,IF('respostes SINDIC'!$AS395=2022,variables!$F$27))),0)</f>
        <v>10</v>
      </c>
      <c r="Y395" s="11">
        <f>IF('respostes SINDIC'!X395=1,(IF('respostes SINDIC'!$AS395=2021,variables!$E$28,IF('respostes SINDIC'!$AS395=2022,variables!$F$28))),0)</f>
        <v>0</v>
      </c>
      <c r="Z395" s="11">
        <f>IF('respostes SINDIC'!Y395=1,(IF('respostes SINDIC'!$AS395=2021,variables!$E$29,IF('respostes SINDIC'!$AS395=2022,variables!$F$29))),0)</f>
        <v>0</v>
      </c>
      <c r="AA395" s="18">
        <f>IF('respostes SINDIC'!Z395=1,(IF('respostes SINDIC'!$AS395=2021,variables!$E$30,IF('respostes SINDIC'!$AS395=2022,variables!$F$30))),0)</f>
        <v>0</v>
      </c>
      <c r="AB395" s="18">
        <f>IF('respostes SINDIC'!AA395=1,(IF('respostes SINDIC'!$AS395=2021,variables!$E$31,IF('respostes SINDIC'!$AS395=2022,variables!$F$31))),0)</f>
        <v>0</v>
      </c>
      <c r="AC395" s="18">
        <f>IF('respostes SINDIC'!AB395=1,(IF('respostes SINDIC'!$AS395=2021,variables!$E$32,IF('respostes SINDIC'!$AS395=2022,variables!$F$32))),0)</f>
        <v>0</v>
      </c>
      <c r="AD395" s="18">
        <f>IF('respostes SINDIC'!AC395=1,(IF('respostes SINDIC'!$AS395=2021,variables!$E$33,IF('respostes SINDIC'!$AS395=2022,variables!$F$33))),0)</f>
        <v>0</v>
      </c>
      <c r="AE395" s="20">
        <f>IF('respostes SINDIC'!AD395=1,(IF('respostes SINDIC'!$AS395=2021,variables!$E$34,IF('respostes SINDIC'!$AS395=2022,variables!$F$34))),0)</f>
        <v>0</v>
      </c>
      <c r="AF395" s="20">
        <f>IF('respostes SINDIC'!AE395=1,(IF('respostes SINDIC'!$AS395=2021,variables!$E$35,IF('respostes SINDIC'!$AS395=2022,variables!$F$35))),0)</f>
        <v>0</v>
      </c>
      <c r="AG395" s="20">
        <f>IF('respostes SINDIC'!AF395=1,(IF('respostes SINDIC'!$AS395=2021,variables!$E$36,IF('respostes SINDIC'!$AS395=2022,variables!$F$36))),0)</f>
        <v>0</v>
      </c>
      <c r="AH395" s="20">
        <f>IF('respostes SINDIC'!AG395=1,(IF('respostes SINDIC'!$AS395=2021,variables!$E$37,IF('respostes SINDIC'!$AS395=2022,variables!$F$37))),0)</f>
        <v>0</v>
      </c>
      <c r="AI395" s="14">
        <f>IF('respostes SINDIC'!AH395=1,(IF('respostes SINDIC'!$AS395=2021,variables!$E$38,IF('respostes SINDIC'!$AS395=2022,variables!$F$38))),0)</f>
        <v>25</v>
      </c>
      <c r="AJ395" s="20">
        <f>IF('respostes SINDIC'!AI395=1,(IF('respostes SINDIC'!$AS395=2021,variables!$E$39,IF('respostes SINDIC'!$AS395=2022,variables!$F$39))),0)</f>
        <v>20</v>
      </c>
      <c r="AK395" s="14">
        <f>IF('respostes SINDIC'!AJ395=1,(IF('respostes SINDIC'!$AS395=2021,variables!$E$40,IF('respostes SINDIC'!$AS395=2022,variables!$F$40))),0)</f>
        <v>0</v>
      </c>
      <c r="AL395" s="8">
        <f>IF('respostes SINDIC'!AK395=0,(IF('respostes SINDIC'!$AS395=2021,variables!$E$41,IF('respostes SINDIC'!$AS395=2022,variables!$F$41))),0)</f>
        <v>20</v>
      </c>
      <c r="AM395" s="20">
        <f>IF('respostes SINDIC'!AL395=1,(IF('respostes SINDIC'!$AS395=2021,variables!$E$42,IF('respostes SINDIC'!$AS395=2022,variables!$F$42))),0)</f>
        <v>0</v>
      </c>
      <c r="AN395" s="11">
        <f>IF('respostes SINDIC'!AM395=1,(IF('respostes SINDIC'!$AS395=2021,variables!$E$43,IF('respostes SINDIC'!$AS395=2022,variables!$F$43))),0)</f>
        <v>0</v>
      </c>
      <c r="AO395" s="8">
        <f>IF('respostes SINDIC'!AN395=1,(IF('respostes SINDIC'!$AS395=2021,variables!$E$44,IF('respostes SINDIC'!$AS395=2022,variables!$F$44))),0)</f>
        <v>0</v>
      </c>
      <c r="AP395" s="8">
        <f>IF('respostes SINDIC'!AO395=1,(IF('respostes SINDIC'!$AS395=2021,variables!$E$45,IF('respostes SINDIC'!$AS395=2022,variables!$F$45))),0)</f>
        <v>0</v>
      </c>
      <c r="AQ395" s="20">
        <f>IF('respostes SINDIC'!AP395=1,(IF('respostes SINDIC'!$AS395=2021,variables!$E$46,IF('respostes SINDIC'!$AS395=2022,variables!$F$46))),0)</f>
        <v>0</v>
      </c>
      <c r="AT395">
        <v>2022</v>
      </c>
    </row>
    <row r="396" spans="1:46" x14ac:dyDescent="0.3">
      <c r="A396">
        <v>817990004</v>
      </c>
      <c r="B396" t="str">
        <f>VLOOKUP(A396,'ine i comarca'!$A$1:$H$367,6,0)</f>
        <v>Vallès Occidental</v>
      </c>
      <c r="C396" t="s">
        <v>199</v>
      </c>
      <c r="D396" t="s">
        <v>41</v>
      </c>
      <c r="E396" t="s">
        <v>42</v>
      </c>
      <c r="F396" t="s">
        <v>48</v>
      </c>
      <c r="G396" s="8">
        <f>IF('respostes SINDIC'!F396=1,(IF('respostes SINDIC'!$AS396=2021,variables!$E$10,IF('respostes SINDIC'!$AS396=2022,variables!$F$10))),0)</f>
        <v>7.5</v>
      </c>
      <c r="H396" s="8">
        <f>IF('respostes SINDIC'!G396=1,(IF('respostes SINDIC'!$AS396=2021,variables!$E$11,IF('respostes SINDIC'!$AS396=2022,variables!$F$11))),0)</f>
        <v>7.5</v>
      </c>
      <c r="I396" s="14">
        <f>IF('respostes SINDIC'!H396=1,(IF('respostes SINDIC'!$AS396=2021,variables!$E$12,IF('respostes SINDIC'!$AS396=2022,variables!$F$12))),0)</f>
        <v>25</v>
      </c>
      <c r="J396" s="11">
        <f>IF('respostes SINDIC'!I396=1,(IF('respostes SINDIC'!$AS396=2021,variables!$E$13,IF('respostes SINDIC'!$AS396=2022,variables!$F$13))),0)</f>
        <v>1</v>
      </c>
      <c r="K396" s="11">
        <f>IF('respostes SINDIC'!J396=1,(IF('respostes SINDIC'!$AS396=2021,variables!$E$14,IF('respostes SINDIC'!$AS396=2022,variables!$F$14))),0)</f>
        <v>0</v>
      </c>
      <c r="L396" s="11">
        <f>IF('respostes SINDIC'!K396=1,(IF('respostes SINDIC'!$AS396=2021,variables!$E$15,IF('respostes SINDIC'!$AS396=2022,variables!$F$15))),0)</f>
        <v>0</v>
      </c>
      <c r="M396" s="11">
        <f>IF('respostes SINDIC'!L396=1,(IF('respostes SINDIC'!$AS396=2021,variables!$E$16,IF('respostes SINDIC'!$AS396=2022,variables!$F$16))),0)</f>
        <v>0</v>
      </c>
      <c r="N396" s="11">
        <f>IF('respostes SINDIC'!M396=1,(IF('respostes SINDIC'!$AS396=2021,variables!$E$17,IF('respostes SINDIC'!$AS396=2022,variables!$F$17))),0)</f>
        <v>0</v>
      </c>
      <c r="O396" s="11">
        <f>IF('respostes SINDIC'!N396="Dintre de termini",(IF('respostes SINDIC'!$AS396=2021,variables!$E$18,IF('respostes SINDIC'!$AS396=2022,variables!$F$18))),0)</f>
        <v>10</v>
      </c>
      <c r="P396" s="16">
        <f>IF('respostes SINDIC'!O396="Null",0,(IF('respostes SINDIC'!$AS396=2021,variables!$E$20,IF('respostes SINDIC'!$AS396=2022,variables!$F$20))))</f>
        <v>25</v>
      </c>
      <c r="Q396" s="16">
        <f>IF('respostes SINDIC'!P396=1,(IF('respostes SINDIC'!$AS396=2021,variables!$E$20,IF('respostes SINDIC'!$AS396=2022,variables!$F$20))),0)</f>
        <v>25</v>
      </c>
      <c r="R396" s="16">
        <f>IF('respostes SINDIC'!Q396=1,(IF('respostes SINDIC'!$AS396=2021,variables!$E$21,IF('respostes SINDIC'!$AS396=2022,variables!$F$21))),0)</f>
        <v>0</v>
      </c>
      <c r="S396" s="16">
        <f>IF('respostes SINDIC'!R396=1,(IF('respostes SINDIC'!$AS396=2021,variables!$E$22,IF('respostes SINDIC'!$AS396=2022,variables!$F$22))),0)</f>
        <v>0</v>
      </c>
      <c r="T396" s="11">
        <f>IF('respostes SINDIC'!S396=1,(IF('respostes SINDIC'!$AS396=2021,variables!$E$23,IF('respostes SINDIC'!$AS396=2022,variables!$F$23))),0)</f>
        <v>10</v>
      </c>
      <c r="U396" s="14">
        <f>IF('respostes SINDIC'!T396=1,(IF('respostes SINDIC'!$AS396=2021,variables!$E$24,IF('respostes SINDIC'!$AS396=2022,variables!$F$24))),0)</f>
        <v>25</v>
      </c>
      <c r="V396" s="8">
        <f>IF('respostes SINDIC'!U396=1,(IF('respostes SINDIC'!$AS396=2021,variables!$E$25,IF('respostes SINDIC'!$AS396=2022,variables!$F$25))),0)</f>
        <v>20</v>
      </c>
      <c r="W396" s="8">
        <f>IF('respostes SINDIC'!V396=1,(IF('respostes SINDIC'!$AS396=2021,variables!$E$26,IF('respostes SINDIC'!$AS396=2022,variables!$F$26))),0)</f>
        <v>5</v>
      </c>
      <c r="X396" s="8">
        <f>IF('respostes SINDIC'!W396=1,(IF('respostes SINDIC'!$AS396=2021,variables!$E$27,IF('respostes SINDIC'!$AS396=2022,variables!$F$27))),0)</f>
        <v>10</v>
      </c>
      <c r="Y396" s="11">
        <f>IF('respostes SINDIC'!X396=1,(IF('respostes SINDIC'!$AS396=2021,variables!$E$28,IF('respostes SINDIC'!$AS396=2022,variables!$F$28))),0)</f>
        <v>0</v>
      </c>
      <c r="Z396" s="11">
        <f>IF('respostes SINDIC'!Y396=1,(IF('respostes SINDIC'!$AS396=2021,variables!$E$29,IF('respostes SINDIC'!$AS396=2022,variables!$F$29))),0)</f>
        <v>20</v>
      </c>
      <c r="AA396" s="18">
        <f>IF('respostes SINDIC'!Z396=1,(IF('respostes SINDIC'!$AS396=2021,variables!$E$30,IF('respostes SINDIC'!$AS396=2022,variables!$F$30))),0)</f>
        <v>0</v>
      </c>
      <c r="AB396" s="18">
        <f>IF('respostes SINDIC'!AA396=1,(IF('respostes SINDIC'!$AS396=2021,variables!$E$31,IF('respostes SINDIC'!$AS396=2022,variables!$F$31))),0)</f>
        <v>25</v>
      </c>
      <c r="AC396" s="18">
        <f>IF('respostes SINDIC'!AB396=1,(IF('respostes SINDIC'!$AS396=2021,variables!$E$32,IF('respostes SINDIC'!$AS396=2022,variables!$F$32))),0)</f>
        <v>25</v>
      </c>
      <c r="AD396" s="18">
        <f>IF('respostes SINDIC'!AC396=1,(IF('respostes SINDIC'!$AS396=2021,variables!$E$33,IF('respostes SINDIC'!$AS396=2022,variables!$F$33))),0)</f>
        <v>0</v>
      </c>
      <c r="AE396" s="20">
        <f>IF('respostes SINDIC'!AD396=1,(IF('respostes SINDIC'!$AS396=2021,variables!$E$34,IF('respostes SINDIC'!$AS396=2022,variables!$F$34))),0)</f>
        <v>0</v>
      </c>
      <c r="AF396" s="20">
        <f>IF('respostes SINDIC'!AE396=1,(IF('respostes SINDIC'!$AS396=2021,variables!$E$35,IF('respostes SINDIC'!$AS396=2022,variables!$F$35))),0)</f>
        <v>0</v>
      </c>
      <c r="AG396" s="20">
        <f>IF('respostes SINDIC'!AF396=1,(IF('respostes SINDIC'!$AS396=2021,variables!$E$36,IF('respostes SINDIC'!$AS396=2022,variables!$F$36))),0)</f>
        <v>0</v>
      </c>
      <c r="AH396" s="20">
        <f>IF('respostes SINDIC'!AG396=1,(IF('respostes SINDIC'!$AS396=2021,variables!$E$37,IF('respostes SINDIC'!$AS396=2022,variables!$F$37))),0)</f>
        <v>0</v>
      </c>
      <c r="AI396" s="14">
        <f>IF('respostes SINDIC'!AH396=1,(IF('respostes SINDIC'!$AS396=2021,variables!$E$38,IF('respostes SINDIC'!$AS396=2022,variables!$F$38))),0)</f>
        <v>25</v>
      </c>
      <c r="AJ396" s="20">
        <f>IF('respostes SINDIC'!AI396=1,(IF('respostes SINDIC'!$AS396=2021,variables!$E$39,IF('respostes SINDIC'!$AS396=2022,variables!$F$39))),0)</f>
        <v>20</v>
      </c>
      <c r="AK396" s="14">
        <f>IF('respostes SINDIC'!AJ396=1,(IF('respostes SINDIC'!$AS396=2021,variables!$E$40,IF('respostes SINDIC'!$AS396=2022,variables!$F$40))),0)</f>
        <v>25</v>
      </c>
      <c r="AL396" s="8">
        <f>IF('respostes SINDIC'!AK396=0,(IF('respostes SINDIC'!$AS396=2021,variables!$E$41,IF('respostes SINDIC'!$AS396=2022,variables!$F$41))),0)</f>
        <v>20</v>
      </c>
      <c r="AM396" s="20">
        <f>IF('respostes SINDIC'!AL396=1,(IF('respostes SINDIC'!$AS396=2021,variables!$E$42,IF('respostes SINDIC'!$AS396=2022,variables!$F$42))),0)</f>
        <v>10</v>
      </c>
      <c r="AN396" s="11">
        <f>IF('respostes SINDIC'!AM396=1,(IF('respostes SINDIC'!$AS396=2021,variables!$E$43,IF('respostes SINDIC'!$AS396=2022,variables!$F$43))),0)</f>
        <v>50</v>
      </c>
      <c r="AO396" s="8">
        <f>IF('respostes SINDIC'!AN396=1,(IF('respostes SINDIC'!$AS396=2021,variables!$E$44,IF('respostes SINDIC'!$AS396=2022,variables!$F$44))),0)</f>
        <v>0</v>
      </c>
      <c r="AP396" s="8">
        <f>IF('respostes SINDIC'!AO396=1,(IF('respostes SINDIC'!$AS396=2021,variables!$E$45,IF('respostes SINDIC'!$AS396=2022,variables!$F$45))),0)</f>
        <v>0</v>
      </c>
      <c r="AQ396" s="20">
        <f>IF('respostes SINDIC'!AP396=1,(IF('respostes SINDIC'!$AS396=2021,variables!$E$46,IF('respostes SINDIC'!$AS396=2022,variables!$F$46))),0)</f>
        <v>10</v>
      </c>
      <c r="AT396">
        <v>2022</v>
      </c>
    </row>
    <row r="397" spans="1:46" x14ac:dyDescent="0.3">
      <c r="A397">
        <v>818030008</v>
      </c>
      <c r="B397" t="str">
        <f>VLOOKUP(A397,'ine i comarca'!$A$1:$H$367,6,0)</f>
        <v>Vallès Occidental</v>
      </c>
      <c r="C397" t="s">
        <v>200</v>
      </c>
      <c r="D397" t="s">
        <v>41</v>
      </c>
      <c r="E397" t="s">
        <v>42</v>
      </c>
      <c r="F397" t="s">
        <v>68</v>
      </c>
      <c r="G397" s="8">
        <f>IF('respostes SINDIC'!F397=1,(IF('respostes SINDIC'!$AS397=2021,variables!$E$10,IF('respostes SINDIC'!$AS397=2022,variables!$F$10))),0)</f>
        <v>7.5</v>
      </c>
      <c r="H397" s="8">
        <f>IF('respostes SINDIC'!G397=1,(IF('respostes SINDIC'!$AS397=2021,variables!$E$11,IF('respostes SINDIC'!$AS397=2022,variables!$F$11))),0)</f>
        <v>0</v>
      </c>
      <c r="I397" s="14">
        <f>IF('respostes SINDIC'!H397=1,(IF('respostes SINDIC'!$AS397=2021,variables!$E$12,IF('respostes SINDIC'!$AS397=2022,variables!$F$12))),0)</f>
        <v>25</v>
      </c>
      <c r="J397" s="11">
        <f>IF('respostes SINDIC'!I397=1,(IF('respostes SINDIC'!$AS397=2021,variables!$E$13,IF('respostes SINDIC'!$AS397=2022,variables!$F$13))),0)</f>
        <v>1</v>
      </c>
      <c r="K397" s="11">
        <f>IF('respostes SINDIC'!J397=1,(IF('respostes SINDIC'!$AS397=2021,variables!$E$14,IF('respostes SINDIC'!$AS397=2022,variables!$F$14))),0)</f>
        <v>0</v>
      </c>
      <c r="L397" s="11">
        <f>IF('respostes SINDIC'!K397=1,(IF('respostes SINDIC'!$AS397=2021,variables!$E$15,IF('respostes SINDIC'!$AS397=2022,variables!$F$15))),0)</f>
        <v>0</v>
      </c>
      <c r="M397" s="11">
        <f>IF('respostes SINDIC'!L397=1,(IF('respostes SINDIC'!$AS397=2021,variables!$E$16,IF('respostes SINDIC'!$AS397=2022,variables!$F$16))),0)</f>
        <v>0</v>
      </c>
      <c r="N397" s="11">
        <f>IF('respostes SINDIC'!M397=1,(IF('respostes SINDIC'!$AS397=2021,variables!$E$17,IF('respostes SINDIC'!$AS397=2022,variables!$F$17))),0)</f>
        <v>0</v>
      </c>
      <c r="O397" s="11">
        <f>IF('respostes SINDIC'!N397="Dintre de termini",(IF('respostes SINDIC'!$AS397=2021,variables!$E$18,IF('respostes SINDIC'!$AS397=2022,variables!$F$18))),0)</f>
        <v>0</v>
      </c>
      <c r="P397" s="16">
        <f>IF('respostes SINDIC'!O397="Null",0,(IF('respostes SINDIC'!$AS397=2021,variables!$E$20,IF('respostes SINDIC'!$AS397=2022,variables!$F$20))))</f>
        <v>0</v>
      </c>
      <c r="Q397" s="16">
        <f>IF('respostes SINDIC'!P397=1,(IF('respostes SINDIC'!$AS397=2021,variables!$E$20,IF('respostes SINDIC'!$AS397=2022,variables!$F$20))),0)</f>
        <v>0</v>
      </c>
      <c r="R397" s="16">
        <f>IF('respostes SINDIC'!Q397=1,(IF('respostes SINDIC'!$AS397=2021,variables!$E$21,IF('respostes SINDIC'!$AS397=2022,variables!$F$21))),0)</f>
        <v>0</v>
      </c>
      <c r="S397" s="16">
        <f>IF('respostes SINDIC'!R397=1,(IF('respostes SINDIC'!$AS397=2021,variables!$E$22,IF('respostes SINDIC'!$AS397=2022,variables!$F$22))),0)</f>
        <v>0</v>
      </c>
      <c r="T397" s="11">
        <f>IF('respostes SINDIC'!S397=1,(IF('respostes SINDIC'!$AS397=2021,variables!$E$23,IF('respostes SINDIC'!$AS397=2022,variables!$F$23))),0)</f>
        <v>0</v>
      </c>
      <c r="U397" s="14">
        <f>IF('respostes SINDIC'!T397=1,(IF('respostes SINDIC'!$AS397=2021,variables!$E$24,IF('respostes SINDIC'!$AS397=2022,variables!$F$24))),0)</f>
        <v>0</v>
      </c>
      <c r="V397" s="8">
        <f>IF('respostes SINDIC'!U397=1,(IF('respostes SINDIC'!$AS397=2021,variables!$E$25,IF('respostes SINDIC'!$AS397=2022,variables!$F$25))),0)</f>
        <v>20</v>
      </c>
      <c r="W397" s="8">
        <f>IF('respostes SINDIC'!V397=1,(IF('respostes SINDIC'!$AS397=2021,variables!$E$26,IF('respostes SINDIC'!$AS397=2022,variables!$F$26))),0)</f>
        <v>5</v>
      </c>
      <c r="X397" s="8">
        <f>IF('respostes SINDIC'!W397=1,(IF('respostes SINDIC'!$AS397=2021,variables!$E$27,IF('respostes SINDIC'!$AS397=2022,variables!$F$27))),0)</f>
        <v>10</v>
      </c>
      <c r="Y397" s="11">
        <f>IF('respostes SINDIC'!X397=1,(IF('respostes SINDIC'!$AS397=2021,variables!$E$28,IF('respostes SINDIC'!$AS397=2022,variables!$F$28))),0)</f>
        <v>0</v>
      </c>
      <c r="Z397" s="11">
        <f>IF('respostes SINDIC'!Y397=1,(IF('respostes SINDIC'!$AS397=2021,variables!$E$29,IF('respostes SINDIC'!$AS397=2022,variables!$F$29))),0)</f>
        <v>0</v>
      </c>
      <c r="AA397" s="18">
        <f>IF('respostes SINDIC'!Z397=1,(IF('respostes SINDIC'!$AS397=2021,variables!$E$30,IF('respostes SINDIC'!$AS397=2022,variables!$F$30))),0)</f>
        <v>0</v>
      </c>
      <c r="AB397" s="18">
        <f>IF('respostes SINDIC'!AA397=1,(IF('respostes SINDIC'!$AS397=2021,variables!$E$31,IF('respostes SINDIC'!$AS397=2022,variables!$F$31))),0)</f>
        <v>0</v>
      </c>
      <c r="AC397" s="18">
        <f>IF('respostes SINDIC'!AB397=1,(IF('respostes SINDIC'!$AS397=2021,variables!$E$32,IF('respostes SINDIC'!$AS397=2022,variables!$F$32))),0)</f>
        <v>0</v>
      </c>
      <c r="AD397" s="18">
        <f>IF('respostes SINDIC'!AC397=1,(IF('respostes SINDIC'!$AS397=2021,variables!$E$33,IF('respostes SINDIC'!$AS397=2022,variables!$F$33))),0)</f>
        <v>0</v>
      </c>
      <c r="AE397" s="20">
        <f>IF('respostes SINDIC'!AD397=1,(IF('respostes SINDIC'!$AS397=2021,variables!$E$34,IF('respostes SINDIC'!$AS397=2022,variables!$F$34))),0)</f>
        <v>0</v>
      </c>
      <c r="AF397" s="20">
        <f>IF('respostes SINDIC'!AE397=1,(IF('respostes SINDIC'!$AS397=2021,variables!$E$35,IF('respostes SINDIC'!$AS397=2022,variables!$F$35))),0)</f>
        <v>0</v>
      </c>
      <c r="AG397" s="20">
        <f>IF('respostes SINDIC'!AF397=1,(IF('respostes SINDIC'!$AS397=2021,variables!$E$36,IF('respostes SINDIC'!$AS397=2022,variables!$F$36))),0)</f>
        <v>0</v>
      </c>
      <c r="AH397" s="20">
        <f>IF('respostes SINDIC'!AG397=1,(IF('respostes SINDIC'!$AS397=2021,variables!$E$37,IF('respostes SINDIC'!$AS397=2022,variables!$F$37))),0)</f>
        <v>10</v>
      </c>
      <c r="AI397" s="14">
        <f>IF('respostes SINDIC'!AH397=1,(IF('respostes SINDIC'!$AS397=2021,variables!$E$38,IF('respostes SINDIC'!$AS397=2022,variables!$F$38))),0)</f>
        <v>25</v>
      </c>
      <c r="AJ397" s="20">
        <f>IF('respostes SINDIC'!AI397=1,(IF('respostes SINDIC'!$AS397=2021,variables!$E$39,IF('respostes SINDIC'!$AS397=2022,variables!$F$39))),0)</f>
        <v>20</v>
      </c>
      <c r="AK397" s="14">
        <f>IF('respostes SINDIC'!AJ397=1,(IF('respostes SINDIC'!$AS397=2021,variables!$E$40,IF('respostes SINDIC'!$AS397=2022,variables!$F$40))),0)</f>
        <v>0</v>
      </c>
      <c r="AL397" s="8">
        <f>IF('respostes SINDIC'!AK397=0,(IF('respostes SINDIC'!$AS397=2021,variables!$E$41,IF('respostes SINDIC'!$AS397=2022,variables!$F$41))),0)</f>
        <v>20</v>
      </c>
      <c r="AM397" s="20">
        <f>IF('respostes SINDIC'!AL397=1,(IF('respostes SINDIC'!$AS397=2021,variables!$E$42,IF('respostes SINDIC'!$AS397=2022,variables!$F$42))),0)</f>
        <v>0</v>
      </c>
      <c r="AN397" s="11">
        <f>IF('respostes SINDIC'!AM397=1,(IF('respostes SINDIC'!$AS397=2021,variables!$E$43,IF('respostes SINDIC'!$AS397=2022,variables!$F$43))),0)</f>
        <v>0</v>
      </c>
      <c r="AO397" s="8">
        <f>IF('respostes SINDIC'!AN397=1,(IF('respostes SINDIC'!$AS397=2021,variables!$E$44,IF('respostes SINDIC'!$AS397=2022,variables!$F$44))),0)</f>
        <v>10</v>
      </c>
      <c r="AP397" s="8">
        <f>IF('respostes SINDIC'!AO397=1,(IF('respostes SINDIC'!$AS397=2021,variables!$E$45,IF('respostes SINDIC'!$AS397=2022,variables!$F$45))),0)</f>
        <v>20</v>
      </c>
      <c r="AQ397" s="20">
        <f>IF('respostes SINDIC'!AP397=1,(IF('respostes SINDIC'!$AS397=2021,variables!$E$46,IF('respostes SINDIC'!$AS397=2022,variables!$F$46))),0)</f>
        <v>0</v>
      </c>
      <c r="AT397">
        <v>2022</v>
      </c>
    </row>
    <row r="398" spans="1:46" x14ac:dyDescent="0.3">
      <c r="A398">
        <v>818100000</v>
      </c>
      <c r="B398" t="str">
        <f>VLOOKUP(A398,'ine i comarca'!$A$1:$H$367,6,0)</f>
        <v>Vallès Oriental</v>
      </c>
      <c r="C398" t="s">
        <v>201</v>
      </c>
      <c r="D398" t="s">
        <v>41</v>
      </c>
      <c r="E398" t="s">
        <v>42</v>
      </c>
      <c r="F398" t="s">
        <v>43</v>
      </c>
      <c r="G398" s="8">
        <f>IF('respostes SINDIC'!F398=1,(IF('respostes SINDIC'!$AS398=2021,variables!$E$10,IF('respostes SINDIC'!$AS398=2022,variables!$F$10))),0)</f>
        <v>7.5</v>
      </c>
      <c r="H398" s="8">
        <f>IF('respostes SINDIC'!G398=1,(IF('respostes SINDIC'!$AS398=2021,variables!$E$11,IF('respostes SINDIC'!$AS398=2022,variables!$F$11))),0)</f>
        <v>7.5</v>
      </c>
      <c r="I398" s="14">
        <f>IF('respostes SINDIC'!H398=1,(IF('respostes SINDIC'!$AS398=2021,variables!$E$12,IF('respostes SINDIC'!$AS398=2022,variables!$F$12))),0)</f>
        <v>25</v>
      </c>
      <c r="J398" s="11">
        <f>IF('respostes SINDIC'!I398=1,(IF('respostes SINDIC'!$AS398=2021,variables!$E$13,IF('respostes SINDIC'!$AS398=2022,variables!$F$13))),0)</f>
        <v>1</v>
      </c>
      <c r="K398" s="11">
        <f>IF('respostes SINDIC'!J398=1,(IF('respostes SINDIC'!$AS398=2021,variables!$E$14,IF('respostes SINDIC'!$AS398=2022,variables!$F$14))),0)</f>
        <v>0</v>
      </c>
      <c r="L398" s="11">
        <f>IF('respostes SINDIC'!K398=1,(IF('respostes SINDIC'!$AS398=2021,variables!$E$15,IF('respostes SINDIC'!$AS398=2022,variables!$F$15))),0)</f>
        <v>0</v>
      </c>
      <c r="M398" s="11">
        <f>IF('respostes SINDIC'!L398=1,(IF('respostes SINDIC'!$AS398=2021,variables!$E$16,IF('respostes SINDIC'!$AS398=2022,variables!$F$16))),0)</f>
        <v>0</v>
      </c>
      <c r="N398" s="11">
        <f>IF('respostes SINDIC'!M398=1,(IF('respostes SINDIC'!$AS398=2021,variables!$E$17,IF('respostes SINDIC'!$AS398=2022,variables!$F$17))),0)</f>
        <v>0</v>
      </c>
      <c r="O398" s="11">
        <f>IF('respostes SINDIC'!N398="Dintre de termini",(IF('respostes SINDIC'!$AS398=2021,variables!$E$18,IF('respostes SINDIC'!$AS398=2022,variables!$F$18))),0)</f>
        <v>10</v>
      </c>
      <c r="P398" s="16">
        <f>IF('respostes SINDIC'!O398="Null",0,(IF('respostes SINDIC'!$AS398=2021,variables!$E$20,IF('respostes SINDIC'!$AS398=2022,variables!$F$20))))</f>
        <v>25</v>
      </c>
      <c r="Q398" s="16">
        <f>IF('respostes SINDIC'!P398=1,(IF('respostes SINDIC'!$AS398=2021,variables!$E$20,IF('respostes SINDIC'!$AS398=2022,variables!$F$20))),0)</f>
        <v>25</v>
      </c>
      <c r="R398" s="16">
        <f>IF('respostes SINDIC'!Q398=1,(IF('respostes SINDIC'!$AS398=2021,variables!$E$21,IF('respostes SINDIC'!$AS398=2022,variables!$F$21))),0)</f>
        <v>0</v>
      </c>
      <c r="S398" s="16">
        <f>IF('respostes SINDIC'!R398=1,(IF('respostes SINDIC'!$AS398=2021,variables!$E$22,IF('respostes SINDIC'!$AS398=2022,variables!$F$22))),0)</f>
        <v>0</v>
      </c>
      <c r="T398" s="11">
        <f>IF('respostes SINDIC'!S398=1,(IF('respostes SINDIC'!$AS398=2021,variables!$E$23,IF('respostes SINDIC'!$AS398=2022,variables!$F$23))),0)</f>
        <v>10</v>
      </c>
      <c r="U398" s="14">
        <f>IF('respostes SINDIC'!T398=1,(IF('respostes SINDIC'!$AS398=2021,variables!$E$24,IF('respostes SINDIC'!$AS398=2022,variables!$F$24))),0)</f>
        <v>25</v>
      </c>
      <c r="V398" s="8">
        <f>IF('respostes SINDIC'!U398=1,(IF('respostes SINDIC'!$AS398=2021,variables!$E$25,IF('respostes SINDIC'!$AS398=2022,variables!$F$25))),0)</f>
        <v>0</v>
      </c>
      <c r="W398" s="8">
        <f>IF('respostes SINDIC'!V398=1,(IF('respostes SINDIC'!$AS398=2021,variables!$E$26,IF('respostes SINDIC'!$AS398=2022,variables!$F$26))),0)</f>
        <v>5</v>
      </c>
      <c r="X398" s="8">
        <f>IF('respostes SINDIC'!W398=1,(IF('respostes SINDIC'!$AS398=2021,variables!$E$27,IF('respostes SINDIC'!$AS398=2022,variables!$F$27))),0)</f>
        <v>10</v>
      </c>
      <c r="Y398" s="11">
        <f>IF('respostes SINDIC'!X398=1,(IF('respostes SINDIC'!$AS398=2021,variables!$E$28,IF('respostes SINDIC'!$AS398=2022,variables!$F$28))),0)</f>
        <v>0</v>
      </c>
      <c r="Z398" s="11">
        <f>IF('respostes SINDIC'!Y398=1,(IF('respostes SINDIC'!$AS398=2021,variables!$E$29,IF('respostes SINDIC'!$AS398=2022,variables!$F$29))),0)</f>
        <v>20</v>
      </c>
      <c r="AA398" s="18">
        <f>IF('respostes SINDIC'!Z398=1,(IF('respostes SINDIC'!$AS398=2021,variables!$E$30,IF('respostes SINDIC'!$AS398=2022,variables!$F$30))),0)</f>
        <v>0</v>
      </c>
      <c r="AB398" s="18">
        <f>IF('respostes SINDIC'!AA398=1,(IF('respostes SINDIC'!$AS398=2021,variables!$E$31,IF('respostes SINDIC'!$AS398=2022,variables!$F$31))),0)</f>
        <v>0</v>
      </c>
      <c r="AC398" s="18">
        <f>IF('respostes SINDIC'!AB398=1,(IF('respostes SINDIC'!$AS398=2021,variables!$E$32,IF('respostes SINDIC'!$AS398=2022,variables!$F$32))),0)</f>
        <v>25</v>
      </c>
      <c r="AD398" s="18">
        <f>IF('respostes SINDIC'!AC398=1,(IF('respostes SINDIC'!$AS398=2021,variables!$E$33,IF('respostes SINDIC'!$AS398=2022,variables!$F$33))),0)</f>
        <v>0</v>
      </c>
      <c r="AE398" s="20">
        <f>IF('respostes SINDIC'!AD398=1,(IF('respostes SINDIC'!$AS398=2021,variables!$E$34,IF('respostes SINDIC'!$AS398=2022,variables!$F$34))),0)</f>
        <v>0</v>
      </c>
      <c r="AF398" s="20">
        <f>IF('respostes SINDIC'!AE398=1,(IF('respostes SINDIC'!$AS398=2021,variables!$E$35,IF('respostes SINDIC'!$AS398=2022,variables!$F$35))),0)</f>
        <v>0</v>
      </c>
      <c r="AG398" s="20">
        <f>IF('respostes SINDIC'!AF398=1,(IF('respostes SINDIC'!$AS398=2021,variables!$E$36,IF('respostes SINDIC'!$AS398=2022,variables!$F$36))),0)</f>
        <v>0</v>
      </c>
      <c r="AH398" s="20">
        <f>IF('respostes SINDIC'!AG398=1,(IF('respostes SINDIC'!$AS398=2021,variables!$E$37,IF('respostes SINDIC'!$AS398=2022,variables!$F$37))),0)</f>
        <v>0</v>
      </c>
      <c r="AI398" s="14">
        <f>IF('respostes SINDIC'!AH398=1,(IF('respostes SINDIC'!$AS398=2021,variables!$E$38,IF('respostes SINDIC'!$AS398=2022,variables!$F$38))),0)</f>
        <v>25</v>
      </c>
      <c r="AJ398" s="20">
        <f>IF('respostes SINDIC'!AI398=1,(IF('respostes SINDIC'!$AS398=2021,variables!$E$39,IF('respostes SINDIC'!$AS398=2022,variables!$F$39))),0)</f>
        <v>20</v>
      </c>
      <c r="AK398" s="14">
        <f>IF('respostes SINDIC'!AJ398=1,(IF('respostes SINDIC'!$AS398=2021,variables!$E$40,IF('respostes SINDIC'!$AS398=2022,variables!$F$40))),0)</f>
        <v>25</v>
      </c>
      <c r="AL398" s="8">
        <f>IF('respostes SINDIC'!AK398=0,(IF('respostes SINDIC'!$AS398=2021,variables!$E$41,IF('respostes SINDIC'!$AS398=2022,variables!$F$41))),0)</f>
        <v>20</v>
      </c>
      <c r="AM398" s="20">
        <f>IF('respostes SINDIC'!AL398=1,(IF('respostes SINDIC'!$AS398=2021,variables!$E$42,IF('respostes SINDIC'!$AS398=2022,variables!$F$42))),0)</f>
        <v>10</v>
      </c>
      <c r="AN398" s="11">
        <f>IF('respostes SINDIC'!AM398=1,(IF('respostes SINDIC'!$AS398=2021,variables!$E$43,IF('respostes SINDIC'!$AS398=2022,variables!$F$43))),0)</f>
        <v>50</v>
      </c>
      <c r="AO398" s="8">
        <f>IF('respostes SINDIC'!AN398=1,(IF('respostes SINDIC'!$AS398=2021,variables!$E$44,IF('respostes SINDIC'!$AS398=2022,variables!$F$44))),0)</f>
        <v>10</v>
      </c>
      <c r="AP398" s="8">
        <f>IF('respostes SINDIC'!AO398=1,(IF('respostes SINDIC'!$AS398=2021,variables!$E$45,IF('respostes SINDIC'!$AS398=2022,variables!$F$45))),0)</f>
        <v>20</v>
      </c>
      <c r="AQ398" s="20">
        <f>IF('respostes SINDIC'!AP398=1,(IF('respostes SINDIC'!$AS398=2021,variables!$E$46,IF('respostes SINDIC'!$AS398=2022,variables!$F$46))),0)</f>
        <v>10</v>
      </c>
      <c r="AT398">
        <v>2022</v>
      </c>
    </row>
    <row r="399" spans="1:46" x14ac:dyDescent="0.3">
      <c r="A399">
        <v>818310007</v>
      </c>
      <c r="B399" t="str">
        <f>VLOOKUP(A399,'ine i comarca'!$A$1:$H$367,6,0)</f>
        <v>Osona</v>
      </c>
      <c r="C399" t="s">
        <v>202</v>
      </c>
      <c r="D399" t="s">
        <v>41</v>
      </c>
      <c r="E399" t="s">
        <v>42</v>
      </c>
      <c r="F399" t="s">
        <v>43</v>
      </c>
      <c r="G399" s="8">
        <f>IF('respostes SINDIC'!F399=1,(IF('respostes SINDIC'!$AS399=2021,variables!$E$10,IF('respostes SINDIC'!$AS399=2022,variables!$F$10))),0)</f>
        <v>7.5</v>
      </c>
      <c r="H399" s="8">
        <f>IF('respostes SINDIC'!G399=1,(IF('respostes SINDIC'!$AS399=2021,variables!$E$11,IF('respostes SINDIC'!$AS399=2022,variables!$F$11))),0)</f>
        <v>7.5</v>
      </c>
      <c r="I399" s="14">
        <f>IF('respostes SINDIC'!H399=1,(IF('respostes SINDIC'!$AS399=2021,variables!$E$12,IF('respostes SINDIC'!$AS399=2022,variables!$F$12))),0)</f>
        <v>25</v>
      </c>
      <c r="J399" s="11">
        <f>IF('respostes SINDIC'!I399=1,(IF('respostes SINDIC'!$AS399=2021,variables!$E$13,IF('respostes SINDIC'!$AS399=2022,variables!$F$13))),0)</f>
        <v>1</v>
      </c>
      <c r="K399" s="11">
        <f>IF('respostes SINDIC'!J399=1,(IF('respostes SINDIC'!$AS399=2021,variables!$E$14,IF('respostes SINDIC'!$AS399=2022,variables!$F$14))),0)</f>
        <v>0</v>
      </c>
      <c r="L399" s="11">
        <f>IF('respostes SINDIC'!K399=1,(IF('respostes SINDIC'!$AS399=2021,variables!$E$15,IF('respostes SINDIC'!$AS399=2022,variables!$F$15))),0)</f>
        <v>0</v>
      </c>
      <c r="M399" s="11">
        <f>IF('respostes SINDIC'!L399=1,(IF('respostes SINDIC'!$AS399=2021,variables!$E$16,IF('respostes SINDIC'!$AS399=2022,variables!$F$16))),0)</f>
        <v>0</v>
      </c>
      <c r="N399" s="11">
        <f>IF('respostes SINDIC'!M399=1,(IF('respostes SINDIC'!$AS399=2021,variables!$E$17,IF('respostes SINDIC'!$AS399=2022,variables!$F$17))),0)</f>
        <v>0</v>
      </c>
      <c r="O399" s="11">
        <f>IF('respostes SINDIC'!N399="Dintre de termini",(IF('respostes SINDIC'!$AS399=2021,variables!$E$18,IF('respostes SINDIC'!$AS399=2022,variables!$F$18))),0)</f>
        <v>10</v>
      </c>
      <c r="P399" s="16">
        <f>IF('respostes SINDIC'!O399="Null",0,(IF('respostes SINDIC'!$AS399=2021,variables!$E$20,IF('respostes SINDIC'!$AS399=2022,variables!$F$20))))</f>
        <v>25</v>
      </c>
      <c r="Q399" s="16">
        <f>IF('respostes SINDIC'!P399=1,(IF('respostes SINDIC'!$AS399=2021,variables!$E$20,IF('respostes SINDIC'!$AS399=2022,variables!$F$20))),0)</f>
        <v>25</v>
      </c>
      <c r="R399" s="16">
        <f>IF('respostes SINDIC'!Q399=1,(IF('respostes SINDIC'!$AS399=2021,variables!$E$21,IF('respostes SINDIC'!$AS399=2022,variables!$F$21))),0)</f>
        <v>0</v>
      </c>
      <c r="S399" s="16">
        <f>IF('respostes SINDIC'!R399=1,(IF('respostes SINDIC'!$AS399=2021,variables!$E$22,IF('respostes SINDIC'!$AS399=2022,variables!$F$22))),0)</f>
        <v>0</v>
      </c>
      <c r="T399" s="11">
        <f>IF('respostes SINDIC'!S399=1,(IF('respostes SINDIC'!$AS399=2021,variables!$E$23,IF('respostes SINDIC'!$AS399=2022,variables!$F$23))),0)</f>
        <v>10</v>
      </c>
      <c r="U399" s="14">
        <f>IF('respostes SINDIC'!T399=1,(IF('respostes SINDIC'!$AS399=2021,variables!$E$24,IF('respostes SINDIC'!$AS399=2022,variables!$F$24))),0)</f>
        <v>25</v>
      </c>
      <c r="V399" s="8">
        <f>IF('respostes SINDIC'!U399=1,(IF('respostes SINDIC'!$AS399=2021,variables!$E$25,IF('respostes SINDIC'!$AS399=2022,variables!$F$25))),0)</f>
        <v>20</v>
      </c>
      <c r="W399" s="8">
        <f>IF('respostes SINDIC'!V399=1,(IF('respostes SINDIC'!$AS399=2021,variables!$E$26,IF('respostes SINDIC'!$AS399=2022,variables!$F$26))),0)</f>
        <v>5</v>
      </c>
      <c r="X399" s="8">
        <f>IF('respostes SINDIC'!W399=1,(IF('respostes SINDIC'!$AS399=2021,variables!$E$27,IF('respostes SINDIC'!$AS399=2022,variables!$F$27))),0)</f>
        <v>10</v>
      </c>
      <c r="Y399" s="11">
        <f>IF('respostes SINDIC'!X399=1,(IF('respostes SINDIC'!$AS399=2021,variables!$E$28,IF('respostes SINDIC'!$AS399=2022,variables!$F$28))),0)</f>
        <v>0</v>
      </c>
      <c r="Z399" s="11">
        <f>IF('respostes SINDIC'!Y399=1,(IF('respostes SINDIC'!$AS399=2021,variables!$E$29,IF('respostes SINDIC'!$AS399=2022,variables!$F$29))),0)</f>
        <v>20</v>
      </c>
      <c r="AA399" s="18">
        <f>IF('respostes SINDIC'!Z399=1,(IF('respostes SINDIC'!$AS399=2021,variables!$E$30,IF('respostes SINDIC'!$AS399=2022,variables!$F$30))),0)</f>
        <v>0</v>
      </c>
      <c r="AB399" s="18">
        <f>IF('respostes SINDIC'!AA399=1,(IF('respostes SINDIC'!$AS399=2021,variables!$E$31,IF('respostes SINDIC'!$AS399=2022,variables!$F$31))),0)</f>
        <v>0</v>
      </c>
      <c r="AC399" s="18">
        <f>IF('respostes SINDIC'!AB399=1,(IF('respostes SINDIC'!$AS399=2021,variables!$E$32,IF('respostes SINDIC'!$AS399=2022,variables!$F$32))),0)</f>
        <v>25</v>
      </c>
      <c r="AD399" s="18">
        <f>IF('respostes SINDIC'!AC399=1,(IF('respostes SINDIC'!$AS399=2021,variables!$E$33,IF('respostes SINDIC'!$AS399=2022,variables!$F$33))),0)</f>
        <v>0</v>
      </c>
      <c r="AE399" s="20">
        <f>IF('respostes SINDIC'!AD399=1,(IF('respostes SINDIC'!$AS399=2021,variables!$E$34,IF('respostes SINDIC'!$AS399=2022,variables!$F$34))),0)</f>
        <v>0</v>
      </c>
      <c r="AF399" s="20">
        <f>IF('respostes SINDIC'!AE399=1,(IF('respostes SINDIC'!$AS399=2021,variables!$E$35,IF('respostes SINDIC'!$AS399=2022,variables!$F$35))),0)</f>
        <v>0</v>
      </c>
      <c r="AG399" s="20">
        <f>IF('respostes SINDIC'!AF399=1,(IF('respostes SINDIC'!$AS399=2021,variables!$E$36,IF('respostes SINDIC'!$AS399=2022,variables!$F$36))),0)</f>
        <v>0</v>
      </c>
      <c r="AH399" s="20">
        <f>IF('respostes SINDIC'!AG399=1,(IF('respostes SINDIC'!$AS399=2021,variables!$E$37,IF('respostes SINDIC'!$AS399=2022,variables!$F$37))),0)</f>
        <v>0</v>
      </c>
      <c r="AI399" s="14">
        <f>IF('respostes SINDIC'!AH399=1,(IF('respostes SINDIC'!$AS399=2021,variables!$E$38,IF('respostes SINDIC'!$AS399=2022,variables!$F$38))),0)</f>
        <v>25</v>
      </c>
      <c r="AJ399" s="20">
        <f>IF('respostes SINDIC'!AI399=1,(IF('respostes SINDIC'!$AS399=2021,variables!$E$39,IF('respostes SINDIC'!$AS399=2022,variables!$F$39))),0)</f>
        <v>20</v>
      </c>
      <c r="AK399" s="14">
        <f>IF('respostes SINDIC'!AJ399=1,(IF('respostes SINDIC'!$AS399=2021,variables!$E$40,IF('respostes SINDIC'!$AS399=2022,variables!$F$40))),0)</f>
        <v>25</v>
      </c>
      <c r="AL399" s="8">
        <f>IF('respostes SINDIC'!AK399=0,(IF('respostes SINDIC'!$AS399=2021,variables!$E$41,IF('respostes SINDIC'!$AS399=2022,variables!$F$41))),0)</f>
        <v>20</v>
      </c>
      <c r="AM399" s="20">
        <f>IF('respostes SINDIC'!AL399=1,(IF('respostes SINDIC'!$AS399=2021,variables!$E$42,IF('respostes SINDIC'!$AS399=2022,variables!$F$42))),0)</f>
        <v>10</v>
      </c>
      <c r="AN399" s="11">
        <f>IF('respostes SINDIC'!AM399=1,(IF('respostes SINDIC'!$AS399=2021,variables!$E$43,IF('respostes SINDIC'!$AS399=2022,variables!$F$43))),0)</f>
        <v>50</v>
      </c>
      <c r="AO399" s="8">
        <f>IF('respostes SINDIC'!AN399=1,(IF('respostes SINDIC'!$AS399=2021,variables!$E$44,IF('respostes SINDIC'!$AS399=2022,variables!$F$44))),0)</f>
        <v>10</v>
      </c>
      <c r="AP399" s="8">
        <f>IF('respostes SINDIC'!AO399=1,(IF('respostes SINDIC'!$AS399=2021,variables!$E$45,IF('respostes SINDIC'!$AS399=2022,variables!$F$45))),0)</f>
        <v>20</v>
      </c>
      <c r="AQ399" s="20">
        <f>IF('respostes SINDIC'!AP399=1,(IF('respostes SINDIC'!$AS399=2021,variables!$E$46,IF('respostes SINDIC'!$AS399=2022,variables!$F$46))),0)</f>
        <v>10</v>
      </c>
      <c r="AT399">
        <v>2022</v>
      </c>
    </row>
    <row r="400" spans="1:46" x14ac:dyDescent="0.3">
      <c r="A400">
        <v>818460009</v>
      </c>
      <c r="B400" t="e">
        <f>VLOOKUP(A400,'ine i comarca'!$A$1:$H$367,6,0)</f>
        <v>#N/A</v>
      </c>
      <c r="C400" t="s">
        <v>203</v>
      </c>
      <c r="D400" t="s">
        <v>41</v>
      </c>
      <c r="E400" t="s">
        <v>42</v>
      </c>
      <c r="F400" t="s">
        <v>61</v>
      </c>
      <c r="G400" s="8">
        <f>IF('respostes SINDIC'!F400=1,(IF('respostes SINDIC'!$AS400=2021,variables!$E$10,IF('respostes SINDIC'!$AS400=2022,variables!$F$10))),0)</f>
        <v>7.5</v>
      </c>
      <c r="H400" s="8">
        <f>IF('respostes SINDIC'!G400=1,(IF('respostes SINDIC'!$AS400=2021,variables!$E$11,IF('respostes SINDIC'!$AS400=2022,variables!$F$11))),0)</f>
        <v>7.5</v>
      </c>
      <c r="I400" s="14">
        <f>IF('respostes SINDIC'!H400=1,(IF('respostes SINDIC'!$AS400=2021,variables!$E$12,IF('respostes SINDIC'!$AS400=2022,variables!$F$12))),0)</f>
        <v>25</v>
      </c>
      <c r="J400" s="11">
        <f>IF('respostes SINDIC'!I400=1,(IF('respostes SINDIC'!$AS400=2021,variables!$E$13,IF('respostes SINDIC'!$AS400=2022,variables!$F$13))),0)</f>
        <v>1</v>
      </c>
      <c r="K400" s="11">
        <f>IF('respostes SINDIC'!J400=1,(IF('respostes SINDIC'!$AS400=2021,variables!$E$14,IF('respostes SINDIC'!$AS400=2022,variables!$F$14))),0)</f>
        <v>2</v>
      </c>
      <c r="L400" s="11">
        <f>IF('respostes SINDIC'!K400=1,(IF('respostes SINDIC'!$AS400=2021,variables!$E$15,IF('respostes SINDIC'!$AS400=2022,variables!$F$15))),0)</f>
        <v>2</v>
      </c>
      <c r="M400" s="11">
        <f>IF('respostes SINDIC'!L400=1,(IF('respostes SINDIC'!$AS400=2021,variables!$E$16,IF('respostes SINDIC'!$AS400=2022,variables!$F$16))),0)</f>
        <v>2</v>
      </c>
      <c r="N400" s="11">
        <f>IF('respostes SINDIC'!M400=1,(IF('respostes SINDIC'!$AS400=2021,variables!$E$17,IF('respostes SINDIC'!$AS400=2022,variables!$F$17))),0)</f>
        <v>1</v>
      </c>
      <c r="O400" s="11">
        <f>IF('respostes SINDIC'!N400="Dintre de termini",(IF('respostes SINDIC'!$AS400=2021,variables!$E$18,IF('respostes SINDIC'!$AS400=2022,variables!$F$18))),0)</f>
        <v>0</v>
      </c>
      <c r="P400" s="16">
        <f>IF('respostes SINDIC'!O400="Null",0,(IF('respostes SINDIC'!$AS400=2021,variables!$E$20,IF('respostes SINDIC'!$AS400=2022,variables!$F$20))))</f>
        <v>25</v>
      </c>
      <c r="Q400" s="16">
        <f>IF('respostes SINDIC'!P400=1,(IF('respostes SINDIC'!$AS400=2021,variables!$E$20,IF('respostes SINDIC'!$AS400=2022,variables!$F$20))),0)</f>
        <v>25</v>
      </c>
      <c r="R400" s="16">
        <f>IF('respostes SINDIC'!Q400=1,(IF('respostes SINDIC'!$AS400=2021,variables!$E$21,IF('respostes SINDIC'!$AS400=2022,variables!$F$21))),0)</f>
        <v>25</v>
      </c>
      <c r="S400" s="16">
        <f>IF('respostes SINDIC'!R400=1,(IF('respostes SINDIC'!$AS400=2021,variables!$E$22,IF('respostes SINDIC'!$AS400=2022,variables!$F$22))),0)</f>
        <v>25</v>
      </c>
      <c r="T400" s="11">
        <f>IF('respostes SINDIC'!S400=1,(IF('respostes SINDIC'!$AS400=2021,variables!$E$23,IF('respostes SINDIC'!$AS400=2022,variables!$F$23))),0)</f>
        <v>10</v>
      </c>
      <c r="U400" s="14">
        <f>IF('respostes SINDIC'!T400=1,(IF('respostes SINDIC'!$AS400=2021,variables!$E$24,IF('respostes SINDIC'!$AS400=2022,variables!$F$24))),0)</f>
        <v>25</v>
      </c>
      <c r="V400" s="8">
        <f>IF('respostes SINDIC'!U400=1,(IF('respostes SINDIC'!$AS400=2021,variables!$E$25,IF('respostes SINDIC'!$AS400=2022,variables!$F$25))),0)</f>
        <v>20</v>
      </c>
      <c r="W400" s="8">
        <f>IF('respostes SINDIC'!V400=1,(IF('respostes SINDIC'!$AS400=2021,variables!$E$26,IF('respostes SINDIC'!$AS400=2022,variables!$F$26))),0)</f>
        <v>5</v>
      </c>
      <c r="X400" s="8">
        <f>IF('respostes SINDIC'!W400=1,(IF('respostes SINDIC'!$AS400=2021,variables!$E$27,IF('respostes SINDIC'!$AS400=2022,variables!$F$27))),0)</f>
        <v>10</v>
      </c>
      <c r="Y400" s="11">
        <f>IF('respostes SINDIC'!X400=1,(IF('respostes SINDIC'!$AS400=2021,variables!$E$28,IF('respostes SINDIC'!$AS400=2022,variables!$F$28))),0)</f>
        <v>2</v>
      </c>
      <c r="Z400" s="11">
        <f>IF('respostes SINDIC'!Y400=1,(IF('respostes SINDIC'!$AS400=2021,variables!$E$29,IF('respostes SINDIC'!$AS400=2022,variables!$F$29))),0)</f>
        <v>20</v>
      </c>
      <c r="AA400" s="18">
        <f>IF('respostes SINDIC'!Z400=1,(IF('respostes SINDIC'!$AS400=2021,variables!$E$30,IF('respostes SINDIC'!$AS400=2022,variables!$F$30))),0)</f>
        <v>25</v>
      </c>
      <c r="AB400" s="18">
        <f>IF('respostes SINDIC'!AA400=1,(IF('respostes SINDIC'!$AS400=2021,variables!$E$31,IF('respostes SINDIC'!$AS400=2022,variables!$F$31))),0)</f>
        <v>25</v>
      </c>
      <c r="AC400" s="18">
        <f>IF('respostes SINDIC'!AB400=1,(IF('respostes SINDIC'!$AS400=2021,variables!$E$32,IF('respostes SINDIC'!$AS400=2022,variables!$F$32))),0)</f>
        <v>25</v>
      </c>
      <c r="AD400" s="18">
        <f>IF('respostes SINDIC'!AC400=1,(IF('respostes SINDIC'!$AS400=2021,variables!$E$33,IF('respostes SINDIC'!$AS400=2022,variables!$F$33))),0)</f>
        <v>0</v>
      </c>
      <c r="AE400" s="20">
        <f>IF('respostes SINDIC'!AD400=1,(IF('respostes SINDIC'!$AS400=2021,variables!$E$34,IF('respostes SINDIC'!$AS400=2022,variables!$F$34))),0)</f>
        <v>20</v>
      </c>
      <c r="AF400" s="20">
        <f>IF('respostes SINDIC'!AE400=1,(IF('respostes SINDIC'!$AS400=2021,variables!$E$35,IF('respostes SINDIC'!$AS400=2022,variables!$F$35))),0)</f>
        <v>20</v>
      </c>
      <c r="AG400" s="20">
        <f>IF('respostes SINDIC'!AF400=1,(IF('respostes SINDIC'!$AS400=2021,variables!$E$36,IF('respostes SINDIC'!$AS400=2022,variables!$F$36))),0)</f>
        <v>0</v>
      </c>
      <c r="AH400" s="20">
        <f>IF('respostes SINDIC'!AG400=1,(IF('respostes SINDIC'!$AS400=2021,variables!$E$37,IF('respostes SINDIC'!$AS400=2022,variables!$F$37))),0)</f>
        <v>10</v>
      </c>
      <c r="AI400" s="14">
        <f>IF('respostes SINDIC'!AH400=1,(IF('respostes SINDIC'!$AS400=2021,variables!$E$38,IF('respostes SINDIC'!$AS400=2022,variables!$F$38))),0)</f>
        <v>25</v>
      </c>
      <c r="AJ400" s="20">
        <f>IF('respostes SINDIC'!AI400=1,(IF('respostes SINDIC'!$AS400=2021,variables!$E$39,IF('respostes SINDIC'!$AS400=2022,variables!$F$39))),0)</f>
        <v>20</v>
      </c>
      <c r="AK400" s="14">
        <f>IF('respostes SINDIC'!AJ400=1,(IF('respostes SINDIC'!$AS400=2021,variables!$E$40,IF('respostes SINDIC'!$AS400=2022,variables!$F$40))),0)</f>
        <v>25</v>
      </c>
      <c r="AL400" s="8">
        <f>IF('respostes SINDIC'!AK400=0,(IF('respostes SINDIC'!$AS400=2021,variables!$E$41,IF('respostes SINDIC'!$AS400=2022,variables!$F$41))),0)</f>
        <v>20</v>
      </c>
      <c r="AM400" s="20">
        <f>IF('respostes SINDIC'!AL400=1,(IF('respostes SINDIC'!$AS400=2021,variables!$E$42,IF('respostes SINDIC'!$AS400=2022,variables!$F$42))),0)</f>
        <v>10</v>
      </c>
      <c r="AN400" s="11">
        <f>IF('respostes SINDIC'!AM400=1,(IF('respostes SINDIC'!$AS400=2021,variables!$E$43,IF('respostes SINDIC'!$AS400=2022,variables!$F$43))),0)</f>
        <v>50</v>
      </c>
      <c r="AO400" s="8">
        <f>IF('respostes SINDIC'!AN400=1,(IF('respostes SINDIC'!$AS400=2021,variables!$E$44,IF('respostes SINDIC'!$AS400=2022,variables!$F$44))),0)</f>
        <v>10</v>
      </c>
      <c r="AP400" s="8">
        <f>IF('respostes SINDIC'!AO400=1,(IF('respostes SINDIC'!$AS400=2021,variables!$E$45,IF('respostes SINDIC'!$AS400=2022,variables!$F$45))),0)</f>
        <v>20</v>
      </c>
      <c r="AQ400" s="20">
        <f>IF('respostes SINDIC'!AP400=1,(IF('respostes SINDIC'!$AS400=2021,variables!$E$46,IF('respostes SINDIC'!$AS400=2022,variables!$F$46))),0)</f>
        <v>10</v>
      </c>
      <c r="AT400">
        <v>2022</v>
      </c>
    </row>
    <row r="401" spans="1:46" x14ac:dyDescent="0.3">
      <c r="A401">
        <v>818780001</v>
      </c>
      <c r="B401" t="e">
        <f>VLOOKUP(A401,'ine i comarca'!$A$1:$H$367,6,0)</f>
        <v>#N/A</v>
      </c>
      <c r="C401" t="s">
        <v>204</v>
      </c>
      <c r="D401" t="s">
        <v>41</v>
      </c>
      <c r="E401" t="s">
        <v>42</v>
      </c>
      <c r="F401" t="s">
        <v>61</v>
      </c>
      <c r="G401" s="8">
        <f>IF('respostes SINDIC'!F401=1,(IF('respostes SINDIC'!$AS401=2021,variables!$E$10,IF('respostes SINDIC'!$AS401=2022,variables!$F$10))),0)</f>
        <v>7.5</v>
      </c>
      <c r="H401" s="8">
        <f>IF('respostes SINDIC'!G401=1,(IF('respostes SINDIC'!$AS401=2021,variables!$E$11,IF('respostes SINDIC'!$AS401=2022,variables!$F$11))),0)</f>
        <v>7.5</v>
      </c>
      <c r="I401" s="14">
        <f>IF('respostes SINDIC'!H401=1,(IF('respostes SINDIC'!$AS401=2021,variables!$E$12,IF('respostes SINDIC'!$AS401=2022,variables!$F$12))),0)</f>
        <v>25</v>
      </c>
      <c r="J401" s="11">
        <f>IF('respostes SINDIC'!I401=1,(IF('respostes SINDIC'!$AS401=2021,variables!$E$13,IF('respostes SINDIC'!$AS401=2022,variables!$F$13))),0)</f>
        <v>1</v>
      </c>
      <c r="K401" s="11">
        <f>IF('respostes SINDIC'!J401=1,(IF('respostes SINDIC'!$AS401=2021,variables!$E$14,IF('respostes SINDIC'!$AS401=2022,variables!$F$14))),0)</f>
        <v>2</v>
      </c>
      <c r="L401" s="11">
        <f>IF('respostes SINDIC'!K401=1,(IF('respostes SINDIC'!$AS401=2021,variables!$E$15,IF('respostes SINDIC'!$AS401=2022,variables!$F$15))),0)</f>
        <v>2</v>
      </c>
      <c r="M401" s="11">
        <f>IF('respostes SINDIC'!L401=1,(IF('respostes SINDIC'!$AS401=2021,variables!$E$16,IF('respostes SINDIC'!$AS401=2022,variables!$F$16))),0)</f>
        <v>2</v>
      </c>
      <c r="N401" s="11">
        <f>IF('respostes SINDIC'!M401=1,(IF('respostes SINDIC'!$AS401=2021,variables!$E$17,IF('respostes SINDIC'!$AS401=2022,variables!$F$17))),0)</f>
        <v>1</v>
      </c>
      <c r="O401" s="11">
        <f>IF('respostes SINDIC'!N401="Dintre de termini",(IF('respostes SINDIC'!$AS401=2021,variables!$E$18,IF('respostes SINDIC'!$AS401=2022,variables!$F$18))),0)</f>
        <v>10</v>
      </c>
      <c r="P401" s="16">
        <f>IF('respostes SINDIC'!O401="Null",0,(IF('respostes SINDIC'!$AS401=2021,variables!$E$20,IF('respostes SINDIC'!$AS401=2022,variables!$F$20))))</f>
        <v>25</v>
      </c>
      <c r="Q401" s="16">
        <f>IF('respostes SINDIC'!P401=1,(IF('respostes SINDIC'!$AS401=2021,variables!$E$20,IF('respostes SINDIC'!$AS401=2022,variables!$F$20))),0)</f>
        <v>25</v>
      </c>
      <c r="R401" s="16">
        <f>IF('respostes SINDIC'!Q401=1,(IF('respostes SINDIC'!$AS401=2021,variables!$E$21,IF('respostes SINDIC'!$AS401=2022,variables!$F$21))),0)</f>
        <v>25</v>
      </c>
      <c r="S401" s="16">
        <f>IF('respostes SINDIC'!R401=1,(IF('respostes SINDIC'!$AS401=2021,variables!$E$22,IF('respostes SINDIC'!$AS401=2022,variables!$F$22))),0)</f>
        <v>25</v>
      </c>
      <c r="T401" s="11">
        <f>IF('respostes SINDIC'!S401=1,(IF('respostes SINDIC'!$AS401=2021,variables!$E$23,IF('respostes SINDIC'!$AS401=2022,variables!$F$23))),0)</f>
        <v>10</v>
      </c>
      <c r="U401" s="14">
        <f>IF('respostes SINDIC'!T401=1,(IF('respostes SINDIC'!$AS401=2021,variables!$E$24,IF('respostes SINDIC'!$AS401=2022,variables!$F$24))),0)</f>
        <v>25</v>
      </c>
      <c r="V401" s="8">
        <f>IF('respostes SINDIC'!U401=1,(IF('respostes SINDIC'!$AS401=2021,variables!$E$25,IF('respostes SINDIC'!$AS401=2022,variables!$F$25))),0)</f>
        <v>20</v>
      </c>
      <c r="W401" s="8">
        <f>IF('respostes SINDIC'!V401=1,(IF('respostes SINDIC'!$AS401=2021,variables!$E$26,IF('respostes SINDIC'!$AS401=2022,variables!$F$26))),0)</f>
        <v>5</v>
      </c>
      <c r="X401" s="8">
        <f>IF('respostes SINDIC'!W401=1,(IF('respostes SINDIC'!$AS401=2021,variables!$E$27,IF('respostes SINDIC'!$AS401=2022,variables!$F$27))),0)</f>
        <v>10</v>
      </c>
      <c r="Y401" s="11">
        <f>IF('respostes SINDIC'!X401=1,(IF('respostes SINDIC'!$AS401=2021,variables!$E$28,IF('respostes SINDIC'!$AS401=2022,variables!$F$28))),0)</f>
        <v>2</v>
      </c>
      <c r="Z401" s="11">
        <f>IF('respostes SINDIC'!Y401=1,(IF('respostes SINDIC'!$AS401=2021,variables!$E$29,IF('respostes SINDIC'!$AS401=2022,variables!$F$29))),0)</f>
        <v>20</v>
      </c>
      <c r="AA401" s="18">
        <f>IF('respostes SINDIC'!Z401=1,(IF('respostes SINDIC'!$AS401=2021,variables!$E$30,IF('respostes SINDIC'!$AS401=2022,variables!$F$30))),0)</f>
        <v>25</v>
      </c>
      <c r="AB401" s="18">
        <f>IF('respostes SINDIC'!AA401=1,(IF('respostes SINDIC'!$AS401=2021,variables!$E$31,IF('respostes SINDIC'!$AS401=2022,variables!$F$31))),0)</f>
        <v>25</v>
      </c>
      <c r="AC401" s="18">
        <f>IF('respostes SINDIC'!AB401=1,(IF('respostes SINDIC'!$AS401=2021,variables!$E$32,IF('respostes SINDIC'!$AS401=2022,variables!$F$32))),0)</f>
        <v>25</v>
      </c>
      <c r="AD401" s="18">
        <f>IF('respostes SINDIC'!AC401=1,(IF('respostes SINDIC'!$AS401=2021,variables!$E$33,IF('respostes SINDIC'!$AS401=2022,variables!$F$33))),0)</f>
        <v>25</v>
      </c>
      <c r="AE401" s="20">
        <f>IF('respostes SINDIC'!AD401=1,(IF('respostes SINDIC'!$AS401=2021,variables!$E$34,IF('respostes SINDIC'!$AS401=2022,variables!$F$34))),0)</f>
        <v>0</v>
      </c>
      <c r="AF401" s="20">
        <f>IF('respostes SINDIC'!AE401=1,(IF('respostes SINDIC'!$AS401=2021,variables!$E$35,IF('respostes SINDIC'!$AS401=2022,variables!$F$35))),0)</f>
        <v>20</v>
      </c>
      <c r="AG401" s="20">
        <f>IF('respostes SINDIC'!AF401=1,(IF('respostes SINDIC'!$AS401=2021,variables!$E$36,IF('respostes SINDIC'!$AS401=2022,variables!$F$36))),0)</f>
        <v>0</v>
      </c>
      <c r="AH401" s="20">
        <f>IF('respostes SINDIC'!AG401=1,(IF('respostes SINDIC'!$AS401=2021,variables!$E$37,IF('respostes SINDIC'!$AS401=2022,variables!$F$37))),0)</f>
        <v>10</v>
      </c>
      <c r="AI401" s="14">
        <f>IF('respostes SINDIC'!AH401=1,(IF('respostes SINDIC'!$AS401=2021,variables!$E$38,IF('respostes SINDIC'!$AS401=2022,variables!$F$38))),0)</f>
        <v>25</v>
      </c>
      <c r="AJ401" s="20">
        <f>IF('respostes SINDIC'!AI401=1,(IF('respostes SINDIC'!$AS401=2021,variables!$E$39,IF('respostes SINDIC'!$AS401=2022,variables!$F$39))),0)</f>
        <v>20</v>
      </c>
      <c r="AK401" s="14">
        <f>IF('respostes SINDIC'!AJ401=1,(IF('respostes SINDIC'!$AS401=2021,variables!$E$40,IF('respostes SINDIC'!$AS401=2022,variables!$F$40))),0)</f>
        <v>25</v>
      </c>
      <c r="AL401" s="8">
        <f>IF('respostes SINDIC'!AK401=0,(IF('respostes SINDIC'!$AS401=2021,variables!$E$41,IF('respostes SINDIC'!$AS401=2022,variables!$F$41))),0)</f>
        <v>20</v>
      </c>
      <c r="AM401" s="20">
        <f>IF('respostes SINDIC'!AL401=1,(IF('respostes SINDIC'!$AS401=2021,variables!$E$42,IF('respostes SINDIC'!$AS401=2022,variables!$F$42))),0)</f>
        <v>10</v>
      </c>
      <c r="AN401" s="11">
        <f>IF('respostes SINDIC'!AM401=1,(IF('respostes SINDIC'!$AS401=2021,variables!$E$43,IF('respostes SINDIC'!$AS401=2022,variables!$F$43))),0)</f>
        <v>50</v>
      </c>
      <c r="AO401" s="8">
        <f>IF('respostes SINDIC'!AN401=1,(IF('respostes SINDIC'!$AS401=2021,variables!$E$44,IF('respostes SINDIC'!$AS401=2022,variables!$F$44))),0)</f>
        <v>10</v>
      </c>
      <c r="AP401" s="8">
        <f>IF('respostes SINDIC'!AO401=1,(IF('respostes SINDIC'!$AS401=2021,variables!$E$45,IF('respostes SINDIC'!$AS401=2022,variables!$F$45))),0)</f>
        <v>20</v>
      </c>
      <c r="AQ401" s="20">
        <f>IF('respostes SINDIC'!AP401=1,(IF('respostes SINDIC'!$AS401=2021,variables!$E$46,IF('respostes SINDIC'!$AS401=2022,variables!$F$46))),0)</f>
        <v>0</v>
      </c>
      <c r="AT401">
        <v>2022</v>
      </c>
    </row>
    <row r="402" spans="1:46" x14ac:dyDescent="0.3">
      <c r="A402">
        <v>819180001</v>
      </c>
      <c r="B402" t="str">
        <f>VLOOKUP(A402,'ine i comarca'!$A$1:$H$367,6,0)</f>
        <v>Bages</v>
      </c>
      <c r="C402" t="s">
        <v>205</v>
      </c>
      <c r="D402" t="s">
        <v>41</v>
      </c>
      <c r="E402" t="s">
        <v>42</v>
      </c>
      <c r="F402" t="s">
        <v>43</v>
      </c>
      <c r="G402" s="8">
        <f>IF('respostes SINDIC'!F402=1,(IF('respostes SINDIC'!$AS402=2021,variables!$E$10,IF('respostes SINDIC'!$AS402=2022,variables!$F$10))),0)</f>
        <v>7.5</v>
      </c>
      <c r="H402" s="8">
        <f>IF('respostes SINDIC'!G402=1,(IF('respostes SINDIC'!$AS402=2021,variables!$E$11,IF('respostes SINDIC'!$AS402=2022,variables!$F$11))),0)</f>
        <v>7.5</v>
      </c>
      <c r="I402" s="14">
        <f>IF('respostes SINDIC'!H402=1,(IF('respostes SINDIC'!$AS402=2021,variables!$E$12,IF('respostes SINDIC'!$AS402=2022,variables!$F$12))),0)</f>
        <v>25</v>
      </c>
      <c r="J402" s="11">
        <f>IF('respostes SINDIC'!I402=1,(IF('respostes SINDIC'!$AS402=2021,variables!$E$13,IF('respostes SINDIC'!$AS402=2022,variables!$F$13))),0)</f>
        <v>1</v>
      </c>
      <c r="K402" s="11">
        <f>IF('respostes SINDIC'!J402=1,(IF('respostes SINDIC'!$AS402=2021,variables!$E$14,IF('respostes SINDIC'!$AS402=2022,variables!$F$14))),0)</f>
        <v>0</v>
      </c>
      <c r="L402" s="11">
        <f>IF('respostes SINDIC'!K402=1,(IF('respostes SINDIC'!$AS402=2021,variables!$E$15,IF('respostes SINDIC'!$AS402=2022,variables!$F$15))),0)</f>
        <v>0</v>
      </c>
      <c r="M402" s="11">
        <f>IF('respostes SINDIC'!L402=1,(IF('respostes SINDIC'!$AS402=2021,variables!$E$16,IF('respostes SINDIC'!$AS402=2022,variables!$F$16))),0)</f>
        <v>0</v>
      </c>
      <c r="N402" s="11">
        <f>IF('respostes SINDIC'!M402=1,(IF('respostes SINDIC'!$AS402=2021,variables!$E$17,IF('respostes SINDIC'!$AS402=2022,variables!$F$17))),0)</f>
        <v>0</v>
      </c>
      <c r="O402" s="11">
        <f>IF('respostes SINDIC'!N402="Dintre de termini",(IF('respostes SINDIC'!$AS402=2021,variables!$E$18,IF('respostes SINDIC'!$AS402=2022,variables!$F$18))),0)</f>
        <v>0</v>
      </c>
      <c r="P402" s="16">
        <f>IF('respostes SINDIC'!O402="Null",0,(IF('respostes SINDIC'!$AS402=2021,variables!$E$20,IF('respostes SINDIC'!$AS402=2022,variables!$F$20))))</f>
        <v>25</v>
      </c>
      <c r="Q402" s="16">
        <f>IF('respostes SINDIC'!P402=1,(IF('respostes SINDIC'!$AS402=2021,variables!$E$20,IF('respostes SINDIC'!$AS402=2022,variables!$F$20))),0)</f>
        <v>25</v>
      </c>
      <c r="R402" s="16">
        <f>IF('respostes SINDIC'!Q402=1,(IF('respostes SINDIC'!$AS402=2021,variables!$E$21,IF('respostes SINDIC'!$AS402=2022,variables!$F$21))),0)</f>
        <v>0</v>
      </c>
      <c r="S402" s="16">
        <f>IF('respostes SINDIC'!R402=1,(IF('respostes SINDIC'!$AS402=2021,variables!$E$22,IF('respostes SINDIC'!$AS402=2022,variables!$F$22))),0)</f>
        <v>0</v>
      </c>
      <c r="T402" s="11">
        <f>IF('respostes SINDIC'!S402=1,(IF('respostes SINDIC'!$AS402=2021,variables!$E$23,IF('respostes SINDIC'!$AS402=2022,variables!$F$23))),0)</f>
        <v>10</v>
      </c>
      <c r="U402" s="14">
        <f>IF('respostes SINDIC'!T402=1,(IF('respostes SINDIC'!$AS402=2021,variables!$E$24,IF('respostes SINDIC'!$AS402=2022,variables!$F$24))),0)</f>
        <v>25</v>
      </c>
      <c r="V402" s="8">
        <f>IF('respostes SINDIC'!U402=1,(IF('respostes SINDIC'!$AS402=2021,variables!$E$25,IF('respostes SINDIC'!$AS402=2022,variables!$F$25))),0)</f>
        <v>20</v>
      </c>
      <c r="W402" s="8">
        <f>IF('respostes SINDIC'!V402=1,(IF('respostes SINDIC'!$AS402=2021,variables!$E$26,IF('respostes SINDIC'!$AS402=2022,variables!$F$26))),0)</f>
        <v>5</v>
      </c>
      <c r="X402" s="8">
        <f>IF('respostes SINDIC'!W402=1,(IF('respostes SINDIC'!$AS402=2021,variables!$E$27,IF('respostes SINDIC'!$AS402=2022,variables!$F$27))),0)</f>
        <v>10</v>
      </c>
      <c r="Y402" s="11">
        <f>IF('respostes SINDIC'!X402=1,(IF('respostes SINDIC'!$AS402=2021,variables!$E$28,IF('respostes SINDIC'!$AS402=2022,variables!$F$28))),0)</f>
        <v>0</v>
      </c>
      <c r="Z402" s="11">
        <f>IF('respostes SINDIC'!Y402=1,(IF('respostes SINDIC'!$AS402=2021,variables!$E$29,IF('respostes SINDIC'!$AS402=2022,variables!$F$29))),0)</f>
        <v>20</v>
      </c>
      <c r="AA402" s="18">
        <f>IF('respostes SINDIC'!Z402=1,(IF('respostes SINDIC'!$AS402=2021,variables!$E$30,IF('respostes SINDIC'!$AS402=2022,variables!$F$30))),0)</f>
        <v>25</v>
      </c>
      <c r="AB402" s="18">
        <f>IF('respostes SINDIC'!AA402=1,(IF('respostes SINDIC'!$AS402=2021,variables!$E$31,IF('respostes SINDIC'!$AS402=2022,variables!$F$31))),0)</f>
        <v>0</v>
      </c>
      <c r="AC402" s="18">
        <f>IF('respostes SINDIC'!AB402=1,(IF('respostes SINDIC'!$AS402=2021,variables!$E$32,IF('respostes SINDIC'!$AS402=2022,variables!$F$32))),0)</f>
        <v>25</v>
      </c>
      <c r="AD402" s="18">
        <f>IF('respostes SINDIC'!AC402=1,(IF('respostes SINDIC'!$AS402=2021,variables!$E$33,IF('respostes SINDIC'!$AS402=2022,variables!$F$33))),0)</f>
        <v>0</v>
      </c>
      <c r="AE402" s="20">
        <f>IF('respostes SINDIC'!AD402=1,(IF('respostes SINDIC'!$AS402=2021,variables!$E$34,IF('respostes SINDIC'!$AS402=2022,variables!$F$34))),0)</f>
        <v>0</v>
      </c>
      <c r="AF402" s="20">
        <f>IF('respostes SINDIC'!AE402=1,(IF('respostes SINDIC'!$AS402=2021,variables!$E$35,IF('respostes SINDIC'!$AS402=2022,variables!$F$35))),0)</f>
        <v>0</v>
      </c>
      <c r="AG402" s="20">
        <f>IF('respostes SINDIC'!AF402=1,(IF('respostes SINDIC'!$AS402=2021,variables!$E$36,IF('respostes SINDIC'!$AS402=2022,variables!$F$36))),0)</f>
        <v>0</v>
      </c>
      <c r="AH402" s="20">
        <f>IF('respostes SINDIC'!AG402=1,(IF('respostes SINDIC'!$AS402=2021,variables!$E$37,IF('respostes SINDIC'!$AS402=2022,variables!$F$37))),0)</f>
        <v>0</v>
      </c>
      <c r="AI402" s="14">
        <f>IF('respostes SINDIC'!AH402=1,(IF('respostes SINDIC'!$AS402=2021,variables!$E$38,IF('respostes SINDIC'!$AS402=2022,variables!$F$38))),0)</f>
        <v>25</v>
      </c>
      <c r="AJ402" s="20">
        <f>IF('respostes SINDIC'!AI402=1,(IF('respostes SINDIC'!$AS402=2021,variables!$E$39,IF('respostes SINDIC'!$AS402=2022,variables!$F$39))),0)</f>
        <v>0</v>
      </c>
      <c r="AK402" s="14">
        <f>IF('respostes SINDIC'!AJ402=1,(IF('respostes SINDIC'!$AS402=2021,variables!$E$40,IF('respostes SINDIC'!$AS402=2022,variables!$F$40))),0)</f>
        <v>25</v>
      </c>
      <c r="AL402" s="8">
        <f>IF('respostes SINDIC'!AK402=0,(IF('respostes SINDIC'!$AS402=2021,variables!$E$41,IF('respostes SINDIC'!$AS402=2022,variables!$F$41))),0)</f>
        <v>20</v>
      </c>
      <c r="AM402" s="20">
        <f>IF('respostes SINDIC'!AL402=1,(IF('respostes SINDIC'!$AS402=2021,variables!$E$42,IF('respostes SINDIC'!$AS402=2022,variables!$F$42))),0)</f>
        <v>10</v>
      </c>
      <c r="AN402" s="11">
        <f>IF('respostes SINDIC'!AM402=1,(IF('respostes SINDIC'!$AS402=2021,variables!$E$43,IF('respostes SINDIC'!$AS402=2022,variables!$F$43))),0)</f>
        <v>50</v>
      </c>
      <c r="AO402" s="8">
        <f>IF('respostes SINDIC'!AN402=1,(IF('respostes SINDIC'!$AS402=2021,variables!$E$44,IF('respostes SINDIC'!$AS402=2022,variables!$F$44))),0)</f>
        <v>10</v>
      </c>
      <c r="AP402" s="8">
        <f>IF('respostes SINDIC'!AO402=1,(IF('respostes SINDIC'!$AS402=2021,variables!$E$45,IF('respostes SINDIC'!$AS402=2022,variables!$F$45))),0)</f>
        <v>20</v>
      </c>
      <c r="AQ402" s="20">
        <f>IF('respostes SINDIC'!AP402=1,(IF('respostes SINDIC'!$AS402=2021,variables!$E$46,IF('respostes SINDIC'!$AS402=2022,variables!$F$46))),0)</f>
        <v>10</v>
      </c>
      <c r="AT402">
        <v>2022</v>
      </c>
    </row>
    <row r="403" spans="1:46" x14ac:dyDescent="0.3">
      <c r="A403">
        <v>819440003</v>
      </c>
      <c r="B403" t="str">
        <f>VLOOKUP(A403,'ine i comarca'!$A$1:$H$367,6,0)</f>
        <v>Barcelonès</v>
      </c>
      <c r="C403" t="s">
        <v>206</v>
      </c>
      <c r="D403" t="s">
        <v>41</v>
      </c>
      <c r="E403" t="s">
        <v>42</v>
      </c>
      <c r="F403" t="s">
        <v>68</v>
      </c>
      <c r="G403" s="8">
        <f>IF('respostes SINDIC'!F403=1,(IF('respostes SINDIC'!$AS403=2021,variables!$E$10,IF('respostes SINDIC'!$AS403=2022,variables!$F$10))),0)</f>
        <v>7.5</v>
      </c>
      <c r="H403" s="8">
        <f>IF('respostes SINDIC'!G403=1,(IF('respostes SINDIC'!$AS403=2021,variables!$E$11,IF('respostes SINDIC'!$AS403=2022,variables!$F$11))),0)</f>
        <v>7.5</v>
      </c>
      <c r="I403" s="14">
        <f>IF('respostes SINDIC'!H403=1,(IF('respostes SINDIC'!$AS403=2021,variables!$E$12,IF('respostes SINDIC'!$AS403=2022,variables!$F$12))),0)</f>
        <v>25</v>
      </c>
      <c r="J403" s="11">
        <f>IF('respostes SINDIC'!I403=1,(IF('respostes SINDIC'!$AS403=2021,variables!$E$13,IF('respostes SINDIC'!$AS403=2022,variables!$F$13))),0)</f>
        <v>1</v>
      </c>
      <c r="K403" s="11">
        <f>IF('respostes SINDIC'!J403=1,(IF('respostes SINDIC'!$AS403=2021,variables!$E$14,IF('respostes SINDIC'!$AS403=2022,variables!$F$14))),0)</f>
        <v>2</v>
      </c>
      <c r="L403" s="11">
        <f>IF('respostes SINDIC'!K403=1,(IF('respostes SINDIC'!$AS403=2021,variables!$E$15,IF('respostes SINDIC'!$AS403=2022,variables!$F$15))),0)</f>
        <v>2</v>
      </c>
      <c r="M403" s="11">
        <f>IF('respostes SINDIC'!L403=1,(IF('respostes SINDIC'!$AS403=2021,variables!$E$16,IF('respostes SINDIC'!$AS403=2022,variables!$F$16))),0)</f>
        <v>2</v>
      </c>
      <c r="N403" s="11">
        <f>IF('respostes SINDIC'!M403=1,(IF('respostes SINDIC'!$AS403=2021,variables!$E$17,IF('respostes SINDIC'!$AS403=2022,variables!$F$17))),0)</f>
        <v>1</v>
      </c>
      <c r="O403" s="11">
        <f>IF('respostes SINDIC'!N403="Dintre de termini",(IF('respostes SINDIC'!$AS403=2021,variables!$E$18,IF('respostes SINDIC'!$AS403=2022,variables!$F$18))),0)</f>
        <v>0</v>
      </c>
      <c r="P403" s="16">
        <f>IF('respostes SINDIC'!O403="Null",0,(IF('respostes SINDIC'!$AS403=2021,variables!$E$20,IF('respostes SINDIC'!$AS403=2022,variables!$F$20))))</f>
        <v>25</v>
      </c>
      <c r="Q403" s="16">
        <f>IF('respostes SINDIC'!P403=1,(IF('respostes SINDIC'!$AS403=2021,variables!$E$20,IF('respostes SINDIC'!$AS403=2022,variables!$F$20))),0)</f>
        <v>25</v>
      </c>
      <c r="R403" s="16">
        <f>IF('respostes SINDIC'!Q403=1,(IF('respostes SINDIC'!$AS403=2021,variables!$E$21,IF('respostes SINDIC'!$AS403=2022,variables!$F$21))),0)</f>
        <v>25</v>
      </c>
      <c r="S403" s="16">
        <f>IF('respostes SINDIC'!R403=1,(IF('respostes SINDIC'!$AS403=2021,variables!$E$22,IF('respostes SINDIC'!$AS403=2022,variables!$F$22))),0)</f>
        <v>25</v>
      </c>
      <c r="T403" s="11">
        <f>IF('respostes SINDIC'!S403=1,(IF('respostes SINDIC'!$AS403=2021,variables!$E$23,IF('respostes SINDIC'!$AS403=2022,variables!$F$23))),0)</f>
        <v>0</v>
      </c>
      <c r="U403" s="14">
        <f>IF('respostes SINDIC'!T403=1,(IF('respostes SINDIC'!$AS403=2021,variables!$E$24,IF('respostes SINDIC'!$AS403=2022,variables!$F$24))),0)</f>
        <v>0</v>
      </c>
      <c r="V403" s="8">
        <f>IF('respostes SINDIC'!U403=1,(IF('respostes SINDIC'!$AS403=2021,variables!$E$25,IF('respostes SINDIC'!$AS403=2022,variables!$F$25))),0)</f>
        <v>20</v>
      </c>
      <c r="W403" s="8">
        <f>IF('respostes SINDIC'!V403=1,(IF('respostes SINDIC'!$AS403=2021,variables!$E$26,IF('respostes SINDIC'!$AS403=2022,variables!$F$26))),0)</f>
        <v>5</v>
      </c>
      <c r="X403" s="8">
        <f>IF('respostes SINDIC'!W403=1,(IF('respostes SINDIC'!$AS403=2021,variables!$E$27,IF('respostes SINDIC'!$AS403=2022,variables!$F$27))),0)</f>
        <v>0</v>
      </c>
      <c r="Y403" s="11">
        <f>IF('respostes SINDIC'!X403=1,(IF('respostes SINDIC'!$AS403=2021,variables!$E$28,IF('respostes SINDIC'!$AS403=2022,variables!$F$28))),0)</f>
        <v>0</v>
      </c>
      <c r="Z403" s="11">
        <f>IF('respostes SINDIC'!Y403=1,(IF('respostes SINDIC'!$AS403=2021,variables!$E$29,IF('respostes SINDIC'!$AS403=2022,variables!$F$29))),0)</f>
        <v>20</v>
      </c>
      <c r="AA403" s="18">
        <f>IF('respostes SINDIC'!Z403=1,(IF('respostes SINDIC'!$AS403=2021,variables!$E$30,IF('respostes SINDIC'!$AS403=2022,variables!$F$30))),0)</f>
        <v>0</v>
      </c>
      <c r="AB403" s="18">
        <f>IF('respostes SINDIC'!AA403=1,(IF('respostes SINDIC'!$AS403=2021,variables!$E$31,IF('respostes SINDIC'!$AS403=2022,variables!$F$31))),0)</f>
        <v>0</v>
      </c>
      <c r="AC403" s="18">
        <f>IF('respostes SINDIC'!AB403=1,(IF('respostes SINDIC'!$AS403=2021,variables!$E$32,IF('respostes SINDIC'!$AS403=2022,variables!$F$32))),0)</f>
        <v>0</v>
      </c>
      <c r="AD403" s="18">
        <f>IF('respostes SINDIC'!AC403=1,(IF('respostes SINDIC'!$AS403=2021,variables!$E$33,IF('respostes SINDIC'!$AS403=2022,variables!$F$33))),0)</f>
        <v>0</v>
      </c>
      <c r="AE403" s="20">
        <f>IF('respostes SINDIC'!AD403=1,(IF('respostes SINDIC'!$AS403=2021,variables!$E$34,IF('respostes SINDIC'!$AS403=2022,variables!$F$34))),0)</f>
        <v>0</v>
      </c>
      <c r="AF403" s="20">
        <f>IF('respostes SINDIC'!AE403=1,(IF('respostes SINDIC'!$AS403=2021,variables!$E$35,IF('respostes SINDIC'!$AS403=2022,variables!$F$35))),0)</f>
        <v>0</v>
      </c>
      <c r="AG403" s="20">
        <f>IF('respostes SINDIC'!AF403=1,(IF('respostes SINDIC'!$AS403=2021,variables!$E$36,IF('respostes SINDIC'!$AS403=2022,variables!$F$36))),0)</f>
        <v>0</v>
      </c>
      <c r="AH403" s="20">
        <f>IF('respostes SINDIC'!AG403=1,(IF('respostes SINDIC'!$AS403=2021,variables!$E$37,IF('respostes SINDIC'!$AS403=2022,variables!$F$37))),0)</f>
        <v>0</v>
      </c>
      <c r="AI403" s="14">
        <f>IF('respostes SINDIC'!AH403=1,(IF('respostes SINDIC'!$AS403=2021,variables!$E$38,IF('respostes SINDIC'!$AS403=2022,variables!$F$38))),0)</f>
        <v>25</v>
      </c>
      <c r="AJ403" s="20">
        <f>IF('respostes SINDIC'!AI403=1,(IF('respostes SINDIC'!$AS403=2021,variables!$E$39,IF('respostes SINDIC'!$AS403=2022,variables!$F$39))),0)</f>
        <v>20</v>
      </c>
      <c r="AK403" s="14">
        <f>IF('respostes SINDIC'!AJ403=1,(IF('respostes SINDIC'!$AS403=2021,variables!$E$40,IF('respostes SINDIC'!$AS403=2022,variables!$F$40))),0)</f>
        <v>25</v>
      </c>
      <c r="AL403" s="8">
        <f>IF('respostes SINDIC'!AK403=0,(IF('respostes SINDIC'!$AS403=2021,variables!$E$41,IF('respostes SINDIC'!$AS403=2022,variables!$F$41))),0)</f>
        <v>20</v>
      </c>
      <c r="AM403" s="20">
        <f>IF('respostes SINDIC'!AL403=1,(IF('respostes SINDIC'!$AS403=2021,variables!$E$42,IF('respostes SINDIC'!$AS403=2022,variables!$F$42))),0)</f>
        <v>0</v>
      </c>
      <c r="AN403" s="11">
        <f>IF('respostes SINDIC'!AM403=1,(IF('respostes SINDIC'!$AS403=2021,variables!$E$43,IF('respostes SINDIC'!$AS403=2022,variables!$F$43))),0)</f>
        <v>0</v>
      </c>
      <c r="AO403" s="8">
        <f>IF('respostes SINDIC'!AN403=1,(IF('respostes SINDIC'!$AS403=2021,variables!$E$44,IF('respostes SINDIC'!$AS403=2022,variables!$F$44))),0)</f>
        <v>10</v>
      </c>
      <c r="AP403" s="8">
        <f>IF('respostes SINDIC'!AO403=1,(IF('respostes SINDIC'!$AS403=2021,variables!$E$45,IF('respostes SINDIC'!$AS403=2022,variables!$F$45))),0)</f>
        <v>20</v>
      </c>
      <c r="AQ403" s="20">
        <f>IF('respostes SINDIC'!AP403=1,(IF('respostes SINDIC'!$AS403=2021,variables!$E$46,IF('respostes SINDIC'!$AS403=2022,variables!$F$46))),0)</f>
        <v>0</v>
      </c>
      <c r="AT403">
        <v>2022</v>
      </c>
    </row>
    <row r="404" spans="1:46" x14ac:dyDescent="0.3">
      <c r="A404">
        <v>819600000</v>
      </c>
      <c r="B404" t="str">
        <f>VLOOKUP(A404,'ine i comarca'!$A$1:$H$367,6,0)</f>
        <v>Baix Llobregat</v>
      </c>
      <c r="C404" t="s">
        <v>207</v>
      </c>
      <c r="D404" t="s">
        <v>41</v>
      </c>
      <c r="E404" t="s">
        <v>42</v>
      </c>
      <c r="F404" t="s">
        <v>68</v>
      </c>
      <c r="G404" s="8">
        <f>IF('respostes SINDIC'!F404=1,(IF('respostes SINDIC'!$AS404=2021,variables!$E$10,IF('respostes SINDIC'!$AS404=2022,variables!$F$10))),0)</f>
        <v>7.5</v>
      </c>
      <c r="H404" s="8">
        <f>IF('respostes SINDIC'!G404=1,(IF('respostes SINDIC'!$AS404=2021,variables!$E$11,IF('respostes SINDIC'!$AS404=2022,variables!$F$11))),0)</f>
        <v>7.5</v>
      </c>
      <c r="I404" s="14">
        <f>IF('respostes SINDIC'!H404=1,(IF('respostes SINDIC'!$AS404=2021,variables!$E$12,IF('respostes SINDIC'!$AS404=2022,variables!$F$12))),0)</f>
        <v>25</v>
      </c>
      <c r="J404" s="11">
        <f>IF('respostes SINDIC'!I404=1,(IF('respostes SINDIC'!$AS404=2021,variables!$E$13,IF('respostes SINDIC'!$AS404=2022,variables!$F$13))),0)</f>
        <v>1</v>
      </c>
      <c r="K404" s="11">
        <f>IF('respostes SINDIC'!J404=1,(IF('respostes SINDIC'!$AS404=2021,variables!$E$14,IF('respostes SINDIC'!$AS404=2022,variables!$F$14))),0)</f>
        <v>0</v>
      </c>
      <c r="L404" s="11">
        <f>IF('respostes SINDIC'!K404=1,(IF('respostes SINDIC'!$AS404=2021,variables!$E$15,IF('respostes SINDIC'!$AS404=2022,variables!$F$15))),0)</f>
        <v>0</v>
      </c>
      <c r="M404" s="11">
        <f>IF('respostes SINDIC'!L404=1,(IF('respostes SINDIC'!$AS404=2021,variables!$E$16,IF('respostes SINDIC'!$AS404=2022,variables!$F$16))),0)</f>
        <v>0</v>
      </c>
      <c r="N404" s="11">
        <f>IF('respostes SINDIC'!M404=1,(IF('respostes SINDIC'!$AS404=2021,variables!$E$17,IF('respostes SINDIC'!$AS404=2022,variables!$F$17))),0)</f>
        <v>0</v>
      </c>
      <c r="O404" s="11">
        <f>IF('respostes SINDIC'!N404="Dintre de termini",(IF('respostes SINDIC'!$AS404=2021,variables!$E$18,IF('respostes SINDIC'!$AS404=2022,variables!$F$18))),0)</f>
        <v>0</v>
      </c>
      <c r="P404" s="16">
        <f>IF('respostes SINDIC'!O404="Null",0,(IF('respostes SINDIC'!$AS404=2021,variables!$E$20,IF('respostes SINDIC'!$AS404=2022,variables!$F$20))))</f>
        <v>0</v>
      </c>
      <c r="Q404" s="16">
        <f>IF('respostes SINDIC'!P404=1,(IF('respostes SINDIC'!$AS404=2021,variables!$E$20,IF('respostes SINDIC'!$AS404=2022,variables!$F$20))),0)</f>
        <v>0</v>
      </c>
      <c r="R404" s="16">
        <f>IF('respostes SINDIC'!Q404=1,(IF('respostes SINDIC'!$AS404=2021,variables!$E$21,IF('respostes SINDIC'!$AS404=2022,variables!$F$21))),0)</f>
        <v>0</v>
      </c>
      <c r="S404" s="16">
        <f>IF('respostes SINDIC'!R404=1,(IF('respostes SINDIC'!$AS404=2021,variables!$E$22,IF('respostes SINDIC'!$AS404=2022,variables!$F$22))),0)</f>
        <v>0</v>
      </c>
      <c r="T404" s="11">
        <f>IF('respostes SINDIC'!S404=1,(IF('respostes SINDIC'!$AS404=2021,variables!$E$23,IF('respostes SINDIC'!$AS404=2022,variables!$F$23))),0)</f>
        <v>0</v>
      </c>
      <c r="U404" s="14">
        <f>IF('respostes SINDIC'!T404=1,(IF('respostes SINDIC'!$AS404=2021,variables!$E$24,IF('respostes SINDIC'!$AS404=2022,variables!$F$24))),0)</f>
        <v>0</v>
      </c>
      <c r="V404" s="8">
        <f>IF('respostes SINDIC'!U404=1,(IF('respostes SINDIC'!$AS404=2021,variables!$E$25,IF('respostes SINDIC'!$AS404=2022,variables!$F$25))),0)</f>
        <v>20</v>
      </c>
      <c r="W404" s="8">
        <f>IF('respostes SINDIC'!V404=1,(IF('respostes SINDIC'!$AS404=2021,variables!$E$26,IF('respostes SINDIC'!$AS404=2022,variables!$F$26))),0)</f>
        <v>5</v>
      </c>
      <c r="X404" s="8">
        <f>IF('respostes SINDIC'!W404=1,(IF('respostes SINDIC'!$AS404=2021,variables!$E$27,IF('respostes SINDIC'!$AS404=2022,variables!$F$27))),0)</f>
        <v>10</v>
      </c>
      <c r="Y404" s="11">
        <f>IF('respostes SINDIC'!X404=1,(IF('respostes SINDIC'!$AS404=2021,variables!$E$28,IF('respostes SINDIC'!$AS404=2022,variables!$F$28))),0)</f>
        <v>0</v>
      </c>
      <c r="Z404" s="11">
        <f>IF('respostes SINDIC'!Y404=1,(IF('respostes SINDIC'!$AS404=2021,variables!$E$29,IF('respostes SINDIC'!$AS404=2022,variables!$F$29))),0)</f>
        <v>0</v>
      </c>
      <c r="AA404" s="18">
        <f>IF('respostes SINDIC'!Z404=1,(IF('respostes SINDIC'!$AS404=2021,variables!$E$30,IF('respostes SINDIC'!$AS404=2022,variables!$F$30))),0)</f>
        <v>0</v>
      </c>
      <c r="AB404" s="18">
        <f>IF('respostes SINDIC'!AA404=1,(IF('respostes SINDIC'!$AS404=2021,variables!$E$31,IF('respostes SINDIC'!$AS404=2022,variables!$F$31))),0)</f>
        <v>0</v>
      </c>
      <c r="AC404" s="18">
        <f>IF('respostes SINDIC'!AB404=1,(IF('respostes SINDIC'!$AS404=2021,variables!$E$32,IF('respostes SINDIC'!$AS404=2022,variables!$F$32))),0)</f>
        <v>0</v>
      </c>
      <c r="AD404" s="18">
        <f>IF('respostes SINDIC'!AC404=1,(IF('respostes SINDIC'!$AS404=2021,variables!$E$33,IF('respostes SINDIC'!$AS404=2022,variables!$F$33))),0)</f>
        <v>0</v>
      </c>
      <c r="AE404" s="20">
        <f>IF('respostes SINDIC'!AD404=1,(IF('respostes SINDIC'!$AS404=2021,variables!$E$34,IF('respostes SINDIC'!$AS404=2022,variables!$F$34))),0)</f>
        <v>0</v>
      </c>
      <c r="AF404" s="20">
        <f>IF('respostes SINDIC'!AE404=1,(IF('respostes SINDIC'!$AS404=2021,variables!$E$35,IF('respostes SINDIC'!$AS404=2022,variables!$F$35))),0)</f>
        <v>0</v>
      </c>
      <c r="AG404" s="20">
        <f>IF('respostes SINDIC'!AF404=1,(IF('respostes SINDIC'!$AS404=2021,variables!$E$36,IF('respostes SINDIC'!$AS404=2022,variables!$F$36))),0)</f>
        <v>0</v>
      </c>
      <c r="AH404" s="20">
        <f>IF('respostes SINDIC'!AG404=1,(IF('respostes SINDIC'!$AS404=2021,variables!$E$37,IF('respostes SINDIC'!$AS404=2022,variables!$F$37))),0)</f>
        <v>10</v>
      </c>
      <c r="AI404" s="14">
        <f>IF('respostes SINDIC'!AH404=1,(IF('respostes SINDIC'!$AS404=2021,variables!$E$38,IF('respostes SINDIC'!$AS404=2022,variables!$F$38))),0)</f>
        <v>25</v>
      </c>
      <c r="AJ404" s="20">
        <f>IF('respostes SINDIC'!AI404=1,(IF('respostes SINDIC'!$AS404=2021,variables!$E$39,IF('respostes SINDIC'!$AS404=2022,variables!$F$39))),0)</f>
        <v>20</v>
      </c>
      <c r="AK404" s="14">
        <f>IF('respostes SINDIC'!AJ404=1,(IF('respostes SINDIC'!$AS404=2021,variables!$E$40,IF('respostes SINDIC'!$AS404=2022,variables!$F$40))),0)</f>
        <v>0</v>
      </c>
      <c r="AL404" s="8">
        <f>IF('respostes SINDIC'!AK404=0,(IF('respostes SINDIC'!$AS404=2021,variables!$E$41,IF('respostes SINDIC'!$AS404=2022,variables!$F$41))),0)</f>
        <v>20</v>
      </c>
      <c r="AM404" s="20">
        <f>IF('respostes SINDIC'!AL404=1,(IF('respostes SINDIC'!$AS404=2021,variables!$E$42,IF('respostes SINDIC'!$AS404=2022,variables!$F$42))),0)</f>
        <v>0</v>
      </c>
      <c r="AN404" s="11">
        <f>IF('respostes SINDIC'!AM404=1,(IF('respostes SINDIC'!$AS404=2021,variables!$E$43,IF('respostes SINDIC'!$AS404=2022,variables!$F$43))),0)</f>
        <v>0</v>
      </c>
      <c r="AO404" s="8">
        <f>IF('respostes SINDIC'!AN404=1,(IF('respostes SINDIC'!$AS404=2021,variables!$E$44,IF('respostes SINDIC'!$AS404=2022,variables!$F$44))),0)</f>
        <v>10</v>
      </c>
      <c r="AP404" s="8">
        <f>IF('respostes SINDIC'!AO404=1,(IF('respostes SINDIC'!$AS404=2021,variables!$E$45,IF('respostes SINDIC'!$AS404=2022,variables!$F$45))),0)</f>
        <v>20</v>
      </c>
      <c r="AQ404" s="20">
        <f>IF('respostes SINDIC'!AP404=1,(IF('respostes SINDIC'!$AS404=2021,variables!$E$46,IF('respostes SINDIC'!$AS404=2022,variables!$F$46))),0)</f>
        <v>0</v>
      </c>
      <c r="AT404">
        <v>2022</v>
      </c>
    </row>
    <row r="405" spans="1:46" x14ac:dyDescent="0.3">
      <c r="A405">
        <v>819760009</v>
      </c>
      <c r="B405" t="str">
        <f>VLOOKUP(A405,'ine i comarca'!$A$1:$H$367,6,0)</f>
        <v>Maresme</v>
      </c>
      <c r="C405" t="s">
        <v>208</v>
      </c>
      <c r="D405" t="s">
        <v>41</v>
      </c>
      <c r="E405" t="s">
        <v>42</v>
      </c>
      <c r="F405" t="s">
        <v>43</v>
      </c>
      <c r="G405" s="8">
        <f>IF('respostes SINDIC'!F405=1,(IF('respostes SINDIC'!$AS405=2021,variables!$E$10,IF('respostes SINDIC'!$AS405=2022,variables!$F$10))),0)</f>
        <v>7.5</v>
      </c>
      <c r="H405" s="8">
        <f>IF('respostes SINDIC'!G405=1,(IF('respostes SINDIC'!$AS405=2021,variables!$E$11,IF('respostes SINDIC'!$AS405=2022,variables!$F$11))),0)</f>
        <v>7.5</v>
      </c>
      <c r="I405" s="14">
        <f>IF('respostes SINDIC'!H405=1,(IF('respostes SINDIC'!$AS405=2021,variables!$E$12,IF('respostes SINDIC'!$AS405=2022,variables!$F$12))),0)</f>
        <v>25</v>
      </c>
      <c r="J405" s="11">
        <f>IF('respostes SINDIC'!I405=1,(IF('respostes SINDIC'!$AS405=2021,variables!$E$13,IF('respostes SINDIC'!$AS405=2022,variables!$F$13))),0)</f>
        <v>1</v>
      </c>
      <c r="K405" s="11">
        <f>IF('respostes SINDIC'!J405=1,(IF('respostes SINDIC'!$AS405=2021,variables!$E$14,IF('respostes SINDIC'!$AS405=2022,variables!$F$14))),0)</f>
        <v>0</v>
      </c>
      <c r="L405" s="11">
        <f>IF('respostes SINDIC'!K405=1,(IF('respostes SINDIC'!$AS405=2021,variables!$E$15,IF('respostes SINDIC'!$AS405=2022,variables!$F$15))),0)</f>
        <v>0</v>
      </c>
      <c r="M405" s="11">
        <f>IF('respostes SINDIC'!L405=1,(IF('respostes SINDIC'!$AS405=2021,variables!$E$16,IF('respostes SINDIC'!$AS405=2022,variables!$F$16))),0)</f>
        <v>0</v>
      </c>
      <c r="N405" s="11">
        <f>IF('respostes SINDIC'!M405=1,(IF('respostes SINDIC'!$AS405=2021,variables!$E$17,IF('respostes SINDIC'!$AS405=2022,variables!$F$17))),0)</f>
        <v>0</v>
      </c>
      <c r="O405" s="11">
        <f>IF('respostes SINDIC'!N405="Dintre de termini",(IF('respostes SINDIC'!$AS405=2021,variables!$E$18,IF('respostes SINDIC'!$AS405=2022,variables!$F$18))),0)</f>
        <v>0</v>
      </c>
      <c r="P405" s="16">
        <f>IF('respostes SINDIC'!O405="Null",0,(IF('respostes SINDIC'!$AS405=2021,variables!$E$20,IF('respostes SINDIC'!$AS405=2022,variables!$F$20))))</f>
        <v>25</v>
      </c>
      <c r="Q405" s="16">
        <f>IF('respostes SINDIC'!P405=1,(IF('respostes SINDIC'!$AS405=2021,variables!$E$20,IF('respostes SINDIC'!$AS405=2022,variables!$F$20))),0)</f>
        <v>25</v>
      </c>
      <c r="R405" s="16">
        <f>IF('respostes SINDIC'!Q405=1,(IF('respostes SINDIC'!$AS405=2021,variables!$E$21,IF('respostes SINDIC'!$AS405=2022,variables!$F$21))),0)</f>
        <v>0</v>
      </c>
      <c r="S405" s="16">
        <f>IF('respostes SINDIC'!R405=1,(IF('respostes SINDIC'!$AS405=2021,variables!$E$22,IF('respostes SINDIC'!$AS405=2022,variables!$F$22))),0)</f>
        <v>0</v>
      </c>
      <c r="T405" s="11">
        <f>IF('respostes SINDIC'!S405=1,(IF('respostes SINDIC'!$AS405=2021,variables!$E$23,IF('respostes SINDIC'!$AS405=2022,variables!$F$23))),0)</f>
        <v>10</v>
      </c>
      <c r="U405" s="14">
        <f>IF('respostes SINDIC'!T405=1,(IF('respostes SINDIC'!$AS405=2021,variables!$E$24,IF('respostes SINDIC'!$AS405=2022,variables!$F$24))),0)</f>
        <v>25</v>
      </c>
      <c r="V405" s="8">
        <f>IF('respostes SINDIC'!U405=1,(IF('respostes SINDIC'!$AS405=2021,variables!$E$25,IF('respostes SINDIC'!$AS405=2022,variables!$F$25))),0)</f>
        <v>20</v>
      </c>
      <c r="W405" s="8">
        <f>IF('respostes SINDIC'!V405=1,(IF('respostes SINDIC'!$AS405=2021,variables!$E$26,IF('respostes SINDIC'!$AS405=2022,variables!$F$26))),0)</f>
        <v>5</v>
      </c>
      <c r="X405" s="8">
        <f>IF('respostes SINDIC'!W405=1,(IF('respostes SINDIC'!$AS405=2021,variables!$E$27,IF('respostes SINDIC'!$AS405=2022,variables!$F$27))),0)</f>
        <v>10</v>
      </c>
      <c r="Y405" s="11">
        <f>IF('respostes SINDIC'!X405=1,(IF('respostes SINDIC'!$AS405=2021,variables!$E$28,IF('respostes SINDIC'!$AS405=2022,variables!$F$28))),0)</f>
        <v>0</v>
      </c>
      <c r="Z405" s="11">
        <f>IF('respostes SINDIC'!Y405=1,(IF('respostes SINDIC'!$AS405=2021,variables!$E$29,IF('respostes SINDIC'!$AS405=2022,variables!$F$29))),0)</f>
        <v>20</v>
      </c>
      <c r="AA405" s="18">
        <f>IF('respostes SINDIC'!Z405=1,(IF('respostes SINDIC'!$AS405=2021,variables!$E$30,IF('respostes SINDIC'!$AS405=2022,variables!$F$30))),0)</f>
        <v>0</v>
      </c>
      <c r="AB405" s="18">
        <f>IF('respostes SINDIC'!AA405=1,(IF('respostes SINDIC'!$AS405=2021,variables!$E$31,IF('respostes SINDIC'!$AS405=2022,variables!$F$31))),0)</f>
        <v>25</v>
      </c>
      <c r="AC405" s="18">
        <f>IF('respostes SINDIC'!AB405=1,(IF('respostes SINDIC'!$AS405=2021,variables!$E$32,IF('respostes SINDIC'!$AS405=2022,variables!$F$32))),0)</f>
        <v>0</v>
      </c>
      <c r="AD405" s="18">
        <f>IF('respostes SINDIC'!AC405=1,(IF('respostes SINDIC'!$AS405=2021,variables!$E$33,IF('respostes SINDIC'!$AS405=2022,variables!$F$33))),0)</f>
        <v>0</v>
      </c>
      <c r="AE405" s="20">
        <f>IF('respostes SINDIC'!AD405=1,(IF('respostes SINDIC'!$AS405=2021,variables!$E$34,IF('respostes SINDIC'!$AS405=2022,variables!$F$34))),0)</f>
        <v>0</v>
      </c>
      <c r="AF405" s="20">
        <f>IF('respostes SINDIC'!AE405=1,(IF('respostes SINDIC'!$AS405=2021,variables!$E$35,IF('respostes SINDIC'!$AS405=2022,variables!$F$35))),0)</f>
        <v>0</v>
      </c>
      <c r="AG405" s="20">
        <f>IF('respostes SINDIC'!AF405=1,(IF('respostes SINDIC'!$AS405=2021,variables!$E$36,IF('respostes SINDIC'!$AS405=2022,variables!$F$36))),0)</f>
        <v>0</v>
      </c>
      <c r="AH405" s="20">
        <f>IF('respostes SINDIC'!AG405=1,(IF('respostes SINDIC'!$AS405=2021,variables!$E$37,IF('respostes SINDIC'!$AS405=2022,variables!$F$37))),0)</f>
        <v>10</v>
      </c>
      <c r="AI405" s="14">
        <f>IF('respostes SINDIC'!AH405=1,(IF('respostes SINDIC'!$AS405=2021,variables!$E$38,IF('respostes SINDIC'!$AS405=2022,variables!$F$38))),0)</f>
        <v>25</v>
      </c>
      <c r="AJ405" s="20">
        <f>IF('respostes SINDIC'!AI405=1,(IF('respostes SINDIC'!$AS405=2021,variables!$E$39,IF('respostes SINDIC'!$AS405=2022,variables!$F$39))),0)</f>
        <v>20</v>
      </c>
      <c r="AK405" s="14">
        <f>IF('respostes SINDIC'!AJ405=1,(IF('respostes SINDIC'!$AS405=2021,variables!$E$40,IF('respostes SINDIC'!$AS405=2022,variables!$F$40))),0)</f>
        <v>25</v>
      </c>
      <c r="AL405" s="8">
        <f>IF('respostes SINDIC'!AK405=0,(IF('respostes SINDIC'!$AS405=2021,variables!$E$41,IF('respostes SINDIC'!$AS405=2022,variables!$F$41))),0)</f>
        <v>20</v>
      </c>
      <c r="AM405" s="20">
        <f>IF('respostes SINDIC'!AL405=1,(IF('respostes SINDIC'!$AS405=2021,variables!$E$42,IF('respostes SINDIC'!$AS405=2022,variables!$F$42))),0)</f>
        <v>10</v>
      </c>
      <c r="AN405" s="11">
        <f>IF('respostes SINDIC'!AM405=1,(IF('respostes SINDIC'!$AS405=2021,variables!$E$43,IF('respostes SINDIC'!$AS405=2022,variables!$F$43))),0)</f>
        <v>50</v>
      </c>
      <c r="AO405" s="8">
        <f>IF('respostes SINDIC'!AN405=1,(IF('respostes SINDIC'!$AS405=2021,variables!$E$44,IF('respostes SINDIC'!$AS405=2022,variables!$F$44))),0)</f>
        <v>10</v>
      </c>
      <c r="AP405" s="8">
        <f>IF('respostes SINDIC'!AO405=1,(IF('respostes SINDIC'!$AS405=2021,variables!$E$45,IF('respostes SINDIC'!$AS405=2022,variables!$F$45))),0)</f>
        <v>20</v>
      </c>
      <c r="AQ405" s="20">
        <f>IF('respostes SINDIC'!AP405=1,(IF('respostes SINDIC'!$AS405=2021,variables!$E$46,IF('respostes SINDIC'!$AS405=2022,variables!$F$46))),0)</f>
        <v>10</v>
      </c>
      <c r="AT405">
        <v>2022</v>
      </c>
    </row>
    <row r="406" spans="1:46" x14ac:dyDescent="0.3">
      <c r="A406">
        <v>819820002</v>
      </c>
      <c r="B406" t="str">
        <f>VLOOKUP(A406,'ine i comarca'!$A$1:$H$367,6,0)</f>
        <v>Vallès Oriental</v>
      </c>
      <c r="C406" t="s">
        <v>209</v>
      </c>
      <c r="D406" t="s">
        <v>41</v>
      </c>
      <c r="E406" t="s">
        <v>42</v>
      </c>
      <c r="F406" t="s">
        <v>43</v>
      </c>
      <c r="G406" s="8">
        <f>IF('respostes SINDIC'!F406=1,(IF('respostes SINDIC'!$AS406=2021,variables!$E$10,IF('respostes SINDIC'!$AS406=2022,variables!$F$10))),0)</f>
        <v>7.5</v>
      </c>
      <c r="H406" s="8">
        <f>IF('respostes SINDIC'!G406=1,(IF('respostes SINDIC'!$AS406=2021,variables!$E$11,IF('respostes SINDIC'!$AS406=2022,variables!$F$11))),0)</f>
        <v>7.5</v>
      </c>
      <c r="I406" s="14">
        <f>IF('respostes SINDIC'!H406=1,(IF('respostes SINDIC'!$AS406=2021,variables!$E$12,IF('respostes SINDIC'!$AS406=2022,variables!$F$12))),0)</f>
        <v>25</v>
      </c>
      <c r="J406" s="11">
        <f>IF('respostes SINDIC'!I406=1,(IF('respostes SINDIC'!$AS406=2021,variables!$E$13,IF('respostes SINDIC'!$AS406=2022,variables!$F$13))),0)</f>
        <v>1</v>
      </c>
      <c r="K406" s="11">
        <f>IF('respostes SINDIC'!J406=1,(IF('respostes SINDIC'!$AS406=2021,variables!$E$14,IF('respostes SINDIC'!$AS406=2022,variables!$F$14))),0)</f>
        <v>0</v>
      </c>
      <c r="L406" s="11">
        <f>IF('respostes SINDIC'!K406=1,(IF('respostes SINDIC'!$AS406=2021,variables!$E$15,IF('respostes SINDIC'!$AS406=2022,variables!$F$15))),0)</f>
        <v>0</v>
      </c>
      <c r="M406" s="11">
        <f>IF('respostes SINDIC'!L406=1,(IF('respostes SINDIC'!$AS406=2021,variables!$E$16,IF('respostes SINDIC'!$AS406=2022,variables!$F$16))),0)</f>
        <v>0</v>
      </c>
      <c r="N406" s="11">
        <f>IF('respostes SINDIC'!M406=1,(IF('respostes SINDIC'!$AS406=2021,variables!$E$17,IF('respostes SINDIC'!$AS406=2022,variables!$F$17))),0)</f>
        <v>0</v>
      </c>
      <c r="O406" s="11">
        <f>IF('respostes SINDIC'!N406="Dintre de termini",(IF('respostes SINDIC'!$AS406=2021,variables!$E$18,IF('respostes SINDIC'!$AS406=2022,variables!$F$18))),0)</f>
        <v>10</v>
      </c>
      <c r="P406" s="16">
        <f>IF('respostes SINDIC'!O406="Null",0,(IF('respostes SINDIC'!$AS406=2021,variables!$E$20,IF('respostes SINDIC'!$AS406=2022,variables!$F$20))))</f>
        <v>25</v>
      </c>
      <c r="Q406" s="16">
        <f>IF('respostes SINDIC'!P406=1,(IF('respostes SINDIC'!$AS406=2021,variables!$E$20,IF('respostes SINDIC'!$AS406=2022,variables!$F$20))),0)</f>
        <v>25</v>
      </c>
      <c r="R406" s="16">
        <f>IF('respostes SINDIC'!Q406=1,(IF('respostes SINDIC'!$AS406=2021,variables!$E$21,IF('respostes SINDIC'!$AS406=2022,variables!$F$21))),0)</f>
        <v>0</v>
      </c>
      <c r="S406" s="16">
        <f>IF('respostes SINDIC'!R406=1,(IF('respostes SINDIC'!$AS406=2021,variables!$E$22,IF('respostes SINDIC'!$AS406=2022,variables!$F$22))),0)</f>
        <v>0</v>
      </c>
      <c r="T406" s="11">
        <f>IF('respostes SINDIC'!S406=1,(IF('respostes SINDIC'!$AS406=2021,variables!$E$23,IF('respostes SINDIC'!$AS406=2022,variables!$F$23))),0)</f>
        <v>10</v>
      </c>
      <c r="U406" s="14">
        <f>IF('respostes SINDIC'!T406=1,(IF('respostes SINDIC'!$AS406=2021,variables!$E$24,IF('respostes SINDIC'!$AS406=2022,variables!$F$24))),0)</f>
        <v>25</v>
      </c>
      <c r="V406" s="8">
        <f>IF('respostes SINDIC'!U406=1,(IF('respostes SINDIC'!$AS406=2021,variables!$E$25,IF('respostes SINDIC'!$AS406=2022,variables!$F$25))),0)</f>
        <v>20</v>
      </c>
      <c r="W406" s="8">
        <f>IF('respostes SINDIC'!V406=1,(IF('respostes SINDIC'!$AS406=2021,variables!$E$26,IF('respostes SINDIC'!$AS406=2022,variables!$F$26))),0)</f>
        <v>5</v>
      </c>
      <c r="X406" s="8">
        <f>IF('respostes SINDIC'!W406=1,(IF('respostes SINDIC'!$AS406=2021,variables!$E$27,IF('respostes SINDIC'!$AS406=2022,variables!$F$27))),0)</f>
        <v>10</v>
      </c>
      <c r="Y406" s="11">
        <f>IF('respostes SINDIC'!X406=1,(IF('respostes SINDIC'!$AS406=2021,variables!$E$28,IF('respostes SINDIC'!$AS406=2022,variables!$F$28))),0)</f>
        <v>0</v>
      </c>
      <c r="Z406" s="11">
        <f>IF('respostes SINDIC'!Y406=1,(IF('respostes SINDIC'!$AS406=2021,variables!$E$29,IF('respostes SINDIC'!$AS406=2022,variables!$F$29))),0)</f>
        <v>20</v>
      </c>
      <c r="AA406" s="18">
        <f>IF('respostes SINDIC'!Z406=1,(IF('respostes SINDIC'!$AS406=2021,variables!$E$30,IF('respostes SINDIC'!$AS406=2022,variables!$F$30))),0)</f>
        <v>0</v>
      </c>
      <c r="AB406" s="18">
        <f>IF('respostes SINDIC'!AA406=1,(IF('respostes SINDIC'!$AS406=2021,variables!$E$31,IF('respostes SINDIC'!$AS406=2022,variables!$F$31))),0)</f>
        <v>0</v>
      </c>
      <c r="AC406" s="18">
        <f>IF('respostes SINDIC'!AB406=1,(IF('respostes SINDIC'!$AS406=2021,variables!$E$32,IF('respostes SINDIC'!$AS406=2022,variables!$F$32))),0)</f>
        <v>25</v>
      </c>
      <c r="AD406" s="18">
        <f>IF('respostes SINDIC'!AC406=1,(IF('respostes SINDIC'!$AS406=2021,variables!$E$33,IF('respostes SINDIC'!$AS406=2022,variables!$F$33))),0)</f>
        <v>0</v>
      </c>
      <c r="AE406" s="20">
        <f>IF('respostes SINDIC'!AD406=1,(IF('respostes SINDIC'!$AS406=2021,variables!$E$34,IF('respostes SINDIC'!$AS406=2022,variables!$F$34))),0)</f>
        <v>0</v>
      </c>
      <c r="AF406" s="20">
        <f>IF('respostes SINDIC'!AE406=1,(IF('respostes SINDIC'!$AS406=2021,variables!$E$35,IF('respostes SINDIC'!$AS406=2022,variables!$F$35))),0)</f>
        <v>0</v>
      </c>
      <c r="AG406" s="20">
        <f>IF('respostes SINDIC'!AF406=1,(IF('respostes SINDIC'!$AS406=2021,variables!$E$36,IF('respostes SINDIC'!$AS406=2022,variables!$F$36))),0)</f>
        <v>0</v>
      </c>
      <c r="AH406" s="20">
        <f>IF('respostes SINDIC'!AG406=1,(IF('respostes SINDIC'!$AS406=2021,variables!$E$37,IF('respostes SINDIC'!$AS406=2022,variables!$F$37))),0)</f>
        <v>10</v>
      </c>
      <c r="AI406" s="14">
        <f>IF('respostes SINDIC'!AH406=1,(IF('respostes SINDIC'!$AS406=2021,variables!$E$38,IF('respostes SINDIC'!$AS406=2022,variables!$F$38))),0)</f>
        <v>25</v>
      </c>
      <c r="AJ406" s="20">
        <f>IF('respostes SINDIC'!AI406=1,(IF('respostes SINDIC'!$AS406=2021,variables!$E$39,IF('respostes SINDIC'!$AS406=2022,variables!$F$39))),0)</f>
        <v>20</v>
      </c>
      <c r="AK406" s="14">
        <f>IF('respostes SINDIC'!AJ406=1,(IF('respostes SINDIC'!$AS406=2021,variables!$E$40,IF('respostes SINDIC'!$AS406=2022,variables!$F$40))),0)</f>
        <v>25</v>
      </c>
      <c r="AL406" s="8">
        <f>IF('respostes SINDIC'!AK406=0,(IF('respostes SINDIC'!$AS406=2021,variables!$E$41,IF('respostes SINDIC'!$AS406=2022,variables!$F$41))),0)</f>
        <v>20</v>
      </c>
      <c r="AM406" s="20">
        <f>IF('respostes SINDIC'!AL406=1,(IF('respostes SINDIC'!$AS406=2021,variables!$E$42,IF('respostes SINDIC'!$AS406=2022,variables!$F$42))),0)</f>
        <v>10</v>
      </c>
      <c r="AN406" s="11">
        <f>IF('respostes SINDIC'!AM406=1,(IF('respostes SINDIC'!$AS406=2021,variables!$E$43,IF('respostes SINDIC'!$AS406=2022,variables!$F$43))),0)</f>
        <v>50</v>
      </c>
      <c r="AO406" s="8">
        <f>IF('respostes SINDIC'!AN406=1,(IF('respostes SINDIC'!$AS406=2021,variables!$E$44,IF('respostes SINDIC'!$AS406=2022,variables!$F$44))),0)</f>
        <v>10</v>
      </c>
      <c r="AP406" s="8">
        <f>IF('respostes SINDIC'!AO406=1,(IF('respostes SINDIC'!$AS406=2021,variables!$E$45,IF('respostes SINDIC'!$AS406=2022,variables!$F$45))),0)</f>
        <v>20</v>
      </c>
      <c r="AQ406" s="20">
        <f>IF('respostes SINDIC'!AP406=1,(IF('respostes SINDIC'!$AS406=2021,variables!$E$46,IF('respostes SINDIC'!$AS406=2022,variables!$F$46))),0)</f>
        <v>0</v>
      </c>
      <c r="AT406">
        <v>2022</v>
      </c>
    </row>
    <row r="407" spans="1:46" x14ac:dyDescent="0.3">
      <c r="A407">
        <v>819950006</v>
      </c>
      <c r="B407" t="str">
        <f>VLOOKUP(A407,'ine i comarca'!$A$1:$H$367,6,0)</f>
        <v>Osona</v>
      </c>
      <c r="C407" t="s">
        <v>210</v>
      </c>
      <c r="D407" t="s">
        <v>41</v>
      </c>
      <c r="E407" t="s">
        <v>42</v>
      </c>
      <c r="F407" t="s">
        <v>48</v>
      </c>
      <c r="G407" s="8">
        <f>IF('respostes SINDIC'!F407=1,(IF('respostes SINDIC'!$AS407=2021,variables!$E$10,IF('respostes SINDIC'!$AS407=2022,variables!$F$10))),0)</f>
        <v>7.5</v>
      </c>
      <c r="H407" s="8">
        <f>IF('respostes SINDIC'!G407=1,(IF('respostes SINDIC'!$AS407=2021,variables!$E$11,IF('respostes SINDIC'!$AS407=2022,variables!$F$11))),0)</f>
        <v>7.5</v>
      </c>
      <c r="I407" s="14">
        <f>IF('respostes SINDIC'!H407=1,(IF('respostes SINDIC'!$AS407=2021,variables!$E$12,IF('respostes SINDIC'!$AS407=2022,variables!$F$12))),0)</f>
        <v>25</v>
      </c>
      <c r="J407" s="11">
        <f>IF('respostes SINDIC'!I407=1,(IF('respostes SINDIC'!$AS407=2021,variables!$E$13,IF('respostes SINDIC'!$AS407=2022,variables!$F$13))),0)</f>
        <v>1</v>
      </c>
      <c r="K407" s="11">
        <f>IF('respostes SINDIC'!J407=1,(IF('respostes SINDIC'!$AS407=2021,variables!$E$14,IF('respostes SINDIC'!$AS407=2022,variables!$F$14))),0)</f>
        <v>0</v>
      </c>
      <c r="L407" s="11">
        <f>IF('respostes SINDIC'!K407=1,(IF('respostes SINDIC'!$AS407=2021,variables!$E$15,IF('respostes SINDIC'!$AS407=2022,variables!$F$15))),0)</f>
        <v>0</v>
      </c>
      <c r="M407" s="11">
        <f>IF('respostes SINDIC'!L407=1,(IF('respostes SINDIC'!$AS407=2021,variables!$E$16,IF('respostes SINDIC'!$AS407=2022,variables!$F$16))),0)</f>
        <v>0</v>
      </c>
      <c r="N407" s="11">
        <f>IF('respostes SINDIC'!M407=1,(IF('respostes SINDIC'!$AS407=2021,variables!$E$17,IF('respostes SINDIC'!$AS407=2022,variables!$F$17))),0)</f>
        <v>0</v>
      </c>
      <c r="O407" s="11">
        <f>IF('respostes SINDIC'!N407="Dintre de termini",(IF('respostes SINDIC'!$AS407=2021,variables!$E$18,IF('respostes SINDIC'!$AS407=2022,variables!$F$18))),0)</f>
        <v>0</v>
      </c>
      <c r="P407" s="16">
        <f>IF('respostes SINDIC'!O407="Null",0,(IF('respostes SINDIC'!$AS407=2021,variables!$E$20,IF('respostes SINDIC'!$AS407=2022,variables!$F$20))))</f>
        <v>25</v>
      </c>
      <c r="Q407" s="16">
        <f>IF('respostes SINDIC'!P407=1,(IF('respostes SINDIC'!$AS407=2021,variables!$E$20,IF('respostes SINDIC'!$AS407=2022,variables!$F$20))),0)</f>
        <v>0</v>
      </c>
      <c r="R407" s="16">
        <f>IF('respostes SINDIC'!Q407=1,(IF('respostes SINDIC'!$AS407=2021,variables!$E$21,IF('respostes SINDIC'!$AS407=2022,variables!$F$21))),0)</f>
        <v>0</v>
      </c>
      <c r="S407" s="16">
        <f>IF('respostes SINDIC'!R407=1,(IF('respostes SINDIC'!$AS407=2021,variables!$E$22,IF('respostes SINDIC'!$AS407=2022,variables!$F$22))),0)</f>
        <v>0</v>
      </c>
      <c r="T407" s="11">
        <f>IF('respostes SINDIC'!S407=1,(IF('respostes SINDIC'!$AS407=2021,variables!$E$23,IF('respostes SINDIC'!$AS407=2022,variables!$F$23))),0)</f>
        <v>10</v>
      </c>
      <c r="U407" s="14">
        <f>IF('respostes SINDIC'!T407=1,(IF('respostes SINDIC'!$AS407=2021,variables!$E$24,IF('respostes SINDIC'!$AS407=2022,variables!$F$24))),0)</f>
        <v>25</v>
      </c>
      <c r="V407" s="8">
        <f>IF('respostes SINDIC'!U407=1,(IF('respostes SINDIC'!$AS407=2021,variables!$E$25,IF('respostes SINDIC'!$AS407=2022,variables!$F$25))),0)</f>
        <v>20</v>
      </c>
      <c r="W407" s="8">
        <f>IF('respostes SINDIC'!V407=1,(IF('respostes SINDIC'!$AS407=2021,variables!$E$26,IF('respostes SINDIC'!$AS407=2022,variables!$F$26))),0)</f>
        <v>5</v>
      </c>
      <c r="X407" s="8">
        <f>IF('respostes SINDIC'!W407=1,(IF('respostes SINDIC'!$AS407=2021,variables!$E$27,IF('respostes SINDIC'!$AS407=2022,variables!$F$27))),0)</f>
        <v>10</v>
      </c>
      <c r="Y407" s="11">
        <f>IF('respostes SINDIC'!X407=1,(IF('respostes SINDIC'!$AS407=2021,variables!$E$28,IF('respostes SINDIC'!$AS407=2022,variables!$F$28))),0)</f>
        <v>0</v>
      </c>
      <c r="Z407" s="11">
        <f>IF('respostes SINDIC'!Y407=1,(IF('respostes SINDIC'!$AS407=2021,variables!$E$29,IF('respostes SINDIC'!$AS407=2022,variables!$F$29))),0)</f>
        <v>20</v>
      </c>
      <c r="AA407" s="18">
        <f>IF('respostes SINDIC'!Z407=1,(IF('respostes SINDIC'!$AS407=2021,variables!$E$30,IF('respostes SINDIC'!$AS407=2022,variables!$F$30))),0)</f>
        <v>0</v>
      </c>
      <c r="AB407" s="18">
        <f>IF('respostes SINDIC'!AA407=1,(IF('respostes SINDIC'!$AS407=2021,variables!$E$31,IF('respostes SINDIC'!$AS407=2022,variables!$F$31))),0)</f>
        <v>25</v>
      </c>
      <c r="AC407" s="18">
        <f>IF('respostes SINDIC'!AB407=1,(IF('respostes SINDIC'!$AS407=2021,variables!$E$32,IF('respostes SINDIC'!$AS407=2022,variables!$F$32))),0)</f>
        <v>25</v>
      </c>
      <c r="AD407" s="18">
        <f>IF('respostes SINDIC'!AC407=1,(IF('respostes SINDIC'!$AS407=2021,variables!$E$33,IF('respostes SINDIC'!$AS407=2022,variables!$F$33))),0)</f>
        <v>0</v>
      </c>
      <c r="AE407" s="20">
        <f>IF('respostes SINDIC'!AD407=1,(IF('respostes SINDIC'!$AS407=2021,variables!$E$34,IF('respostes SINDIC'!$AS407=2022,variables!$F$34))),0)</f>
        <v>0</v>
      </c>
      <c r="AF407" s="20">
        <f>IF('respostes SINDIC'!AE407=1,(IF('respostes SINDIC'!$AS407=2021,variables!$E$35,IF('respostes SINDIC'!$AS407=2022,variables!$F$35))),0)</f>
        <v>0</v>
      </c>
      <c r="AG407" s="20">
        <f>IF('respostes SINDIC'!AF407=1,(IF('respostes SINDIC'!$AS407=2021,variables!$E$36,IF('respostes SINDIC'!$AS407=2022,variables!$F$36))),0)</f>
        <v>0</v>
      </c>
      <c r="AH407" s="20">
        <f>IF('respostes SINDIC'!AG407=1,(IF('respostes SINDIC'!$AS407=2021,variables!$E$37,IF('respostes SINDIC'!$AS407=2022,variables!$F$37))),0)</f>
        <v>0</v>
      </c>
      <c r="AI407" s="14">
        <f>IF('respostes SINDIC'!AH407=1,(IF('respostes SINDIC'!$AS407=2021,variables!$E$38,IF('respostes SINDIC'!$AS407=2022,variables!$F$38))),0)</f>
        <v>25</v>
      </c>
      <c r="AJ407" s="20">
        <f>IF('respostes SINDIC'!AI407=1,(IF('respostes SINDIC'!$AS407=2021,variables!$E$39,IF('respostes SINDIC'!$AS407=2022,variables!$F$39))),0)</f>
        <v>20</v>
      </c>
      <c r="AK407" s="14">
        <f>IF('respostes SINDIC'!AJ407=1,(IF('respostes SINDIC'!$AS407=2021,variables!$E$40,IF('respostes SINDIC'!$AS407=2022,variables!$F$40))),0)</f>
        <v>25</v>
      </c>
      <c r="AL407" s="8">
        <f>IF('respostes SINDIC'!AK407=0,(IF('respostes SINDIC'!$AS407=2021,variables!$E$41,IF('respostes SINDIC'!$AS407=2022,variables!$F$41))),0)</f>
        <v>20</v>
      </c>
      <c r="AM407" s="20">
        <f>IF('respostes SINDIC'!AL407=1,(IF('respostes SINDIC'!$AS407=2021,variables!$E$42,IF('respostes SINDIC'!$AS407=2022,variables!$F$42))),0)</f>
        <v>10</v>
      </c>
      <c r="AN407" s="11">
        <f>IF('respostes SINDIC'!AM407=1,(IF('respostes SINDIC'!$AS407=2021,variables!$E$43,IF('respostes SINDIC'!$AS407=2022,variables!$F$43))),0)</f>
        <v>50</v>
      </c>
      <c r="AO407" s="8">
        <f>IF('respostes SINDIC'!AN407=1,(IF('respostes SINDIC'!$AS407=2021,variables!$E$44,IF('respostes SINDIC'!$AS407=2022,variables!$F$44))),0)</f>
        <v>0</v>
      </c>
      <c r="AP407" s="8">
        <f>IF('respostes SINDIC'!AO407=1,(IF('respostes SINDIC'!$AS407=2021,variables!$E$45,IF('respostes SINDIC'!$AS407=2022,variables!$F$45))),0)</f>
        <v>0</v>
      </c>
      <c r="AQ407" s="20">
        <f>IF('respostes SINDIC'!AP407=1,(IF('respostes SINDIC'!$AS407=2021,variables!$E$46,IF('respostes SINDIC'!$AS407=2022,variables!$F$46))),0)</f>
        <v>10</v>
      </c>
      <c r="AT407">
        <v>2022</v>
      </c>
    </row>
    <row r="408" spans="1:46" x14ac:dyDescent="0.3">
      <c r="A408">
        <v>820090004</v>
      </c>
      <c r="B408" t="e">
        <f>VLOOKUP(A408,'ine i comarca'!$A$1:$H$367,6,0)</f>
        <v>#N/A</v>
      </c>
      <c r="C408" t="s">
        <v>211</v>
      </c>
      <c r="D408" t="s">
        <v>41</v>
      </c>
      <c r="E408" t="s">
        <v>42</v>
      </c>
      <c r="F408" t="s">
        <v>61</v>
      </c>
      <c r="G408" s="8">
        <f>IF('respostes SINDIC'!F408=1,(IF('respostes SINDIC'!$AS408=2021,variables!$E$10,IF('respostes SINDIC'!$AS408=2022,variables!$F$10))),0)</f>
        <v>7.5</v>
      </c>
      <c r="H408" s="8">
        <f>IF('respostes SINDIC'!G408=1,(IF('respostes SINDIC'!$AS408=2021,variables!$E$11,IF('respostes SINDIC'!$AS408=2022,variables!$F$11))),0)</f>
        <v>7.5</v>
      </c>
      <c r="I408" s="14">
        <f>IF('respostes SINDIC'!H408=1,(IF('respostes SINDIC'!$AS408=2021,variables!$E$12,IF('respostes SINDIC'!$AS408=2022,variables!$F$12))),0)</f>
        <v>25</v>
      </c>
      <c r="J408" s="11">
        <f>IF('respostes SINDIC'!I408=1,(IF('respostes SINDIC'!$AS408=2021,variables!$E$13,IF('respostes SINDIC'!$AS408=2022,variables!$F$13))),0)</f>
        <v>1</v>
      </c>
      <c r="K408" s="11">
        <f>IF('respostes SINDIC'!J408=1,(IF('respostes SINDIC'!$AS408=2021,variables!$E$14,IF('respostes SINDIC'!$AS408=2022,variables!$F$14))),0)</f>
        <v>2</v>
      </c>
      <c r="L408" s="11">
        <f>IF('respostes SINDIC'!K408=1,(IF('respostes SINDIC'!$AS408=2021,variables!$E$15,IF('respostes SINDIC'!$AS408=2022,variables!$F$15))),0)</f>
        <v>2</v>
      </c>
      <c r="M408" s="11">
        <f>IF('respostes SINDIC'!L408=1,(IF('respostes SINDIC'!$AS408=2021,variables!$E$16,IF('respostes SINDIC'!$AS408=2022,variables!$F$16))),0)</f>
        <v>2</v>
      </c>
      <c r="N408" s="11">
        <f>IF('respostes SINDIC'!M408=1,(IF('respostes SINDIC'!$AS408=2021,variables!$E$17,IF('respostes SINDIC'!$AS408=2022,variables!$F$17))),0)</f>
        <v>0</v>
      </c>
      <c r="O408" s="11">
        <f>IF('respostes SINDIC'!N408="Dintre de termini",(IF('respostes SINDIC'!$AS408=2021,variables!$E$18,IF('respostes SINDIC'!$AS408=2022,variables!$F$18))),0)</f>
        <v>10</v>
      </c>
      <c r="P408" s="16">
        <f>IF('respostes SINDIC'!O408="Null",0,(IF('respostes SINDIC'!$AS408=2021,variables!$E$20,IF('respostes SINDIC'!$AS408=2022,variables!$F$20))))</f>
        <v>25</v>
      </c>
      <c r="Q408" s="16">
        <f>IF('respostes SINDIC'!P408=1,(IF('respostes SINDIC'!$AS408=2021,variables!$E$20,IF('respostes SINDIC'!$AS408=2022,variables!$F$20))),0)</f>
        <v>25</v>
      </c>
      <c r="R408" s="16">
        <f>IF('respostes SINDIC'!Q408=1,(IF('respostes SINDIC'!$AS408=2021,variables!$E$21,IF('respostes SINDIC'!$AS408=2022,variables!$F$21))),0)</f>
        <v>0</v>
      </c>
      <c r="S408" s="16">
        <f>IF('respostes SINDIC'!R408=1,(IF('respostes SINDIC'!$AS408=2021,variables!$E$22,IF('respostes SINDIC'!$AS408=2022,variables!$F$22))),0)</f>
        <v>0</v>
      </c>
      <c r="T408" s="11">
        <f>IF('respostes SINDIC'!S408=1,(IF('respostes SINDIC'!$AS408=2021,variables!$E$23,IF('respostes SINDIC'!$AS408=2022,variables!$F$23))),0)</f>
        <v>10</v>
      </c>
      <c r="U408" s="14">
        <f>IF('respostes SINDIC'!T408=1,(IF('respostes SINDIC'!$AS408=2021,variables!$E$24,IF('respostes SINDIC'!$AS408=2022,variables!$F$24))),0)</f>
        <v>25</v>
      </c>
      <c r="V408" s="8">
        <f>IF('respostes SINDIC'!U408=1,(IF('respostes SINDIC'!$AS408=2021,variables!$E$25,IF('respostes SINDIC'!$AS408=2022,variables!$F$25))),0)</f>
        <v>20</v>
      </c>
      <c r="W408" s="8">
        <f>IF('respostes SINDIC'!V408=1,(IF('respostes SINDIC'!$AS408=2021,variables!$E$26,IF('respostes SINDIC'!$AS408=2022,variables!$F$26))),0)</f>
        <v>5</v>
      </c>
      <c r="X408" s="8">
        <f>IF('respostes SINDIC'!W408=1,(IF('respostes SINDIC'!$AS408=2021,variables!$E$27,IF('respostes SINDIC'!$AS408=2022,variables!$F$27))),0)</f>
        <v>10</v>
      </c>
      <c r="Y408" s="11">
        <f>IF('respostes SINDIC'!X408=1,(IF('respostes SINDIC'!$AS408=2021,variables!$E$28,IF('respostes SINDIC'!$AS408=2022,variables!$F$28))),0)</f>
        <v>0</v>
      </c>
      <c r="Z408" s="11">
        <f>IF('respostes SINDIC'!Y408=1,(IF('respostes SINDIC'!$AS408=2021,variables!$E$29,IF('respostes SINDIC'!$AS408=2022,variables!$F$29))),0)</f>
        <v>20</v>
      </c>
      <c r="AA408" s="18">
        <f>IF('respostes SINDIC'!Z408=1,(IF('respostes SINDIC'!$AS408=2021,variables!$E$30,IF('respostes SINDIC'!$AS408=2022,variables!$F$30))),0)</f>
        <v>25</v>
      </c>
      <c r="AB408" s="18">
        <f>IF('respostes SINDIC'!AA408=1,(IF('respostes SINDIC'!$AS408=2021,variables!$E$31,IF('respostes SINDIC'!$AS408=2022,variables!$F$31))),0)</f>
        <v>25</v>
      </c>
      <c r="AC408" s="18">
        <f>IF('respostes SINDIC'!AB408=1,(IF('respostes SINDIC'!$AS408=2021,variables!$E$32,IF('respostes SINDIC'!$AS408=2022,variables!$F$32))),0)</f>
        <v>25</v>
      </c>
      <c r="AD408" s="18">
        <f>IF('respostes SINDIC'!AC408=1,(IF('respostes SINDIC'!$AS408=2021,variables!$E$33,IF('respostes SINDIC'!$AS408=2022,variables!$F$33))),0)</f>
        <v>0</v>
      </c>
      <c r="AE408" s="20">
        <f>IF('respostes SINDIC'!AD408=1,(IF('respostes SINDIC'!$AS408=2021,variables!$E$34,IF('respostes SINDIC'!$AS408=2022,variables!$F$34))),0)</f>
        <v>0</v>
      </c>
      <c r="AF408" s="20">
        <f>IF('respostes SINDIC'!AE408=1,(IF('respostes SINDIC'!$AS408=2021,variables!$E$35,IF('respostes SINDIC'!$AS408=2022,variables!$F$35))),0)</f>
        <v>0</v>
      </c>
      <c r="AG408" s="20">
        <f>IF('respostes SINDIC'!AF408=1,(IF('respostes SINDIC'!$AS408=2021,variables!$E$36,IF('respostes SINDIC'!$AS408=2022,variables!$F$36))),0)</f>
        <v>0</v>
      </c>
      <c r="AH408" s="20">
        <f>IF('respostes SINDIC'!AG408=1,(IF('respostes SINDIC'!$AS408=2021,variables!$E$37,IF('respostes SINDIC'!$AS408=2022,variables!$F$37))),0)</f>
        <v>10</v>
      </c>
      <c r="AI408" s="14">
        <f>IF('respostes SINDIC'!AH408=1,(IF('respostes SINDIC'!$AS408=2021,variables!$E$38,IF('respostes SINDIC'!$AS408=2022,variables!$F$38))),0)</f>
        <v>25</v>
      </c>
      <c r="AJ408" s="20">
        <f>IF('respostes SINDIC'!AI408=1,(IF('respostes SINDIC'!$AS408=2021,variables!$E$39,IF('respostes SINDIC'!$AS408=2022,variables!$F$39))),0)</f>
        <v>20</v>
      </c>
      <c r="AK408" s="14">
        <f>IF('respostes SINDIC'!AJ408=1,(IF('respostes SINDIC'!$AS408=2021,variables!$E$40,IF('respostes SINDIC'!$AS408=2022,variables!$F$40))),0)</f>
        <v>25</v>
      </c>
      <c r="AL408" s="8">
        <f>IF('respostes SINDIC'!AK408=0,(IF('respostes SINDIC'!$AS408=2021,variables!$E$41,IF('respostes SINDIC'!$AS408=2022,variables!$F$41))),0)</f>
        <v>20</v>
      </c>
      <c r="AM408" s="20">
        <f>IF('respostes SINDIC'!AL408=1,(IF('respostes SINDIC'!$AS408=2021,variables!$E$42,IF('respostes SINDIC'!$AS408=2022,variables!$F$42))),0)</f>
        <v>10</v>
      </c>
      <c r="AN408" s="11">
        <f>IF('respostes SINDIC'!AM408=1,(IF('respostes SINDIC'!$AS408=2021,variables!$E$43,IF('respostes SINDIC'!$AS408=2022,variables!$F$43))),0)</f>
        <v>50</v>
      </c>
      <c r="AO408" s="8">
        <f>IF('respostes SINDIC'!AN408=1,(IF('respostes SINDIC'!$AS408=2021,variables!$E$44,IF('respostes SINDIC'!$AS408=2022,variables!$F$44))),0)</f>
        <v>10</v>
      </c>
      <c r="AP408" s="8">
        <f>IF('respostes SINDIC'!AO408=1,(IF('respostes SINDIC'!$AS408=2021,variables!$E$45,IF('respostes SINDIC'!$AS408=2022,variables!$F$45))),0)</f>
        <v>20</v>
      </c>
      <c r="AQ408" s="20">
        <f>IF('respostes SINDIC'!AP408=1,(IF('respostes SINDIC'!$AS408=2021,variables!$E$46,IF('respostes SINDIC'!$AS408=2022,variables!$F$46))),0)</f>
        <v>10</v>
      </c>
      <c r="AT408">
        <v>2022</v>
      </c>
    </row>
    <row r="409" spans="1:46" x14ac:dyDescent="0.3">
      <c r="A409">
        <v>820160009</v>
      </c>
      <c r="B409" t="str">
        <f>VLOOKUP(A409,'ine i comarca'!$A$1:$H$367,6,0)</f>
        <v>Osona</v>
      </c>
      <c r="C409" t="s">
        <v>212</v>
      </c>
      <c r="D409" t="s">
        <v>41</v>
      </c>
      <c r="E409" t="s">
        <v>42</v>
      </c>
      <c r="F409" t="s">
        <v>48</v>
      </c>
      <c r="G409" s="8">
        <f>IF('respostes SINDIC'!F409=1,(IF('respostes SINDIC'!$AS409=2021,variables!$E$10,IF('respostes SINDIC'!$AS409=2022,variables!$F$10))),0)</f>
        <v>7.5</v>
      </c>
      <c r="H409" s="8">
        <f>IF('respostes SINDIC'!G409=1,(IF('respostes SINDIC'!$AS409=2021,variables!$E$11,IF('respostes SINDIC'!$AS409=2022,variables!$F$11))),0)</f>
        <v>7.5</v>
      </c>
      <c r="I409" s="14">
        <f>IF('respostes SINDIC'!H409=1,(IF('respostes SINDIC'!$AS409=2021,variables!$E$12,IF('respostes SINDIC'!$AS409=2022,variables!$F$12))),0)</f>
        <v>25</v>
      </c>
      <c r="J409" s="11">
        <f>IF('respostes SINDIC'!I409=1,(IF('respostes SINDIC'!$AS409=2021,variables!$E$13,IF('respostes SINDIC'!$AS409=2022,variables!$F$13))),0)</f>
        <v>1</v>
      </c>
      <c r="K409" s="11">
        <f>IF('respostes SINDIC'!J409=1,(IF('respostes SINDIC'!$AS409=2021,variables!$E$14,IF('respostes SINDIC'!$AS409=2022,variables!$F$14))),0)</f>
        <v>0</v>
      </c>
      <c r="L409" s="11">
        <f>IF('respostes SINDIC'!K409=1,(IF('respostes SINDIC'!$AS409=2021,variables!$E$15,IF('respostes SINDIC'!$AS409=2022,variables!$F$15))),0)</f>
        <v>0</v>
      </c>
      <c r="M409" s="11">
        <f>IF('respostes SINDIC'!L409=1,(IF('respostes SINDIC'!$AS409=2021,variables!$E$16,IF('respostes SINDIC'!$AS409=2022,variables!$F$16))),0)</f>
        <v>0</v>
      </c>
      <c r="N409" s="11">
        <f>IF('respostes SINDIC'!M409=1,(IF('respostes SINDIC'!$AS409=2021,variables!$E$17,IF('respostes SINDIC'!$AS409=2022,variables!$F$17))),0)</f>
        <v>0</v>
      </c>
      <c r="O409" s="11">
        <f>IF('respostes SINDIC'!N409="Dintre de termini",(IF('respostes SINDIC'!$AS409=2021,variables!$E$18,IF('respostes SINDIC'!$AS409=2022,variables!$F$18))),0)</f>
        <v>10</v>
      </c>
      <c r="P409" s="16">
        <f>IF('respostes SINDIC'!O409="Null",0,(IF('respostes SINDIC'!$AS409=2021,variables!$E$20,IF('respostes SINDIC'!$AS409=2022,variables!$F$20))))</f>
        <v>25</v>
      </c>
      <c r="Q409" s="16">
        <f>IF('respostes SINDIC'!P409=1,(IF('respostes SINDIC'!$AS409=2021,variables!$E$20,IF('respostes SINDIC'!$AS409=2022,variables!$F$20))),0)</f>
        <v>25</v>
      </c>
      <c r="R409" s="16">
        <f>IF('respostes SINDIC'!Q409=1,(IF('respostes SINDIC'!$AS409=2021,variables!$E$21,IF('respostes SINDIC'!$AS409=2022,variables!$F$21))),0)</f>
        <v>0</v>
      </c>
      <c r="S409" s="16">
        <f>IF('respostes SINDIC'!R409=1,(IF('respostes SINDIC'!$AS409=2021,variables!$E$22,IF('respostes SINDIC'!$AS409=2022,variables!$F$22))),0)</f>
        <v>0</v>
      </c>
      <c r="T409" s="11">
        <f>IF('respostes SINDIC'!S409=1,(IF('respostes SINDIC'!$AS409=2021,variables!$E$23,IF('respostes SINDIC'!$AS409=2022,variables!$F$23))),0)</f>
        <v>10</v>
      </c>
      <c r="U409" s="14">
        <f>IF('respostes SINDIC'!T409=1,(IF('respostes SINDIC'!$AS409=2021,variables!$E$24,IF('respostes SINDIC'!$AS409=2022,variables!$F$24))),0)</f>
        <v>25</v>
      </c>
      <c r="V409" s="8">
        <f>IF('respostes SINDIC'!U409=1,(IF('respostes SINDIC'!$AS409=2021,variables!$E$25,IF('respostes SINDIC'!$AS409=2022,variables!$F$25))),0)</f>
        <v>20</v>
      </c>
      <c r="W409" s="8">
        <f>IF('respostes SINDIC'!V409=1,(IF('respostes SINDIC'!$AS409=2021,variables!$E$26,IF('respostes SINDIC'!$AS409=2022,variables!$F$26))),0)</f>
        <v>5</v>
      </c>
      <c r="X409" s="8">
        <f>IF('respostes SINDIC'!W409=1,(IF('respostes SINDIC'!$AS409=2021,variables!$E$27,IF('respostes SINDIC'!$AS409=2022,variables!$F$27))),0)</f>
        <v>10</v>
      </c>
      <c r="Y409" s="11">
        <f>IF('respostes SINDIC'!X409=1,(IF('respostes SINDIC'!$AS409=2021,variables!$E$28,IF('respostes SINDIC'!$AS409=2022,variables!$F$28))),0)</f>
        <v>0</v>
      </c>
      <c r="Z409" s="11">
        <f>IF('respostes SINDIC'!Y409=1,(IF('respostes SINDIC'!$AS409=2021,variables!$E$29,IF('respostes SINDIC'!$AS409=2022,variables!$F$29))),0)</f>
        <v>20</v>
      </c>
      <c r="AA409" s="18">
        <f>IF('respostes SINDIC'!Z409=1,(IF('respostes SINDIC'!$AS409=2021,variables!$E$30,IF('respostes SINDIC'!$AS409=2022,variables!$F$30))),0)</f>
        <v>25</v>
      </c>
      <c r="AB409" s="18">
        <f>IF('respostes SINDIC'!AA409=1,(IF('respostes SINDIC'!$AS409=2021,variables!$E$31,IF('respostes SINDIC'!$AS409=2022,variables!$F$31))),0)</f>
        <v>0</v>
      </c>
      <c r="AC409" s="18">
        <f>IF('respostes SINDIC'!AB409=1,(IF('respostes SINDIC'!$AS409=2021,variables!$E$32,IF('respostes SINDIC'!$AS409=2022,variables!$F$32))),0)</f>
        <v>25</v>
      </c>
      <c r="AD409" s="18">
        <f>IF('respostes SINDIC'!AC409=1,(IF('respostes SINDIC'!$AS409=2021,variables!$E$33,IF('respostes SINDIC'!$AS409=2022,variables!$F$33))),0)</f>
        <v>0</v>
      </c>
      <c r="AE409" s="20">
        <f>IF('respostes SINDIC'!AD409=1,(IF('respostes SINDIC'!$AS409=2021,variables!$E$34,IF('respostes SINDIC'!$AS409=2022,variables!$F$34))),0)</f>
        <v>0</v>
      </c>
      <c r="AF409" s="20">
        <f>IF('respostes SINDIC'!AE409=1,(IF('respostes SINDIC'!$AS409=2021,variables!$E$35,IF('respostes SINDIC'!$AS409=2022,variables!$F$35))),0)</f>
        <v>0</v>
      </c>
      <c r="AG409" s="20">
        <f>IF('respostes SINDIC'!AF409=1,(IF('respostes SINDIC'!$AS409=2021,variables!$E$36,IF('respostes SINDIC'!$AS409=2022,variables!$F$36))),0)</f>
        <v>0</v>
      </c>
      <c r="AH409" s="20">
        <f>IF('respostes SINDIC'!AG409=1,(IF('respostes SINDIC'!$AS409=2021,variables!$E$37,IF('respostes SINDIC'!$AS409=2022,variables!$F$37))),0)</f>
        <v>0</v>
      </c>
      <c r="AI409" s="14">
        <f>IF('respostes SINDIC'!AH409=1,(IF('respostes SINDIC'!$AS409=2021,variables!$E$38,IF('respostes SINDIC'!$AS409=2022,variables!$F$38))),0)</f>
        <v>25</v>
      </c>
      <c r="AJ409" s="20">
        <f>IF('respostes SINDIC'!AI409=1,(IF('respostes SINDIC'!$AS409=2021,variables!$E$39,IF('respostes SINDIC'!$AS409=2022,variables!$F$39))),0)</f>
        <v>20</v>
      </c>
      <c r="AK409" s="14">
        <f>IF('respostes SINDIC'!AJ409=1,(IF('respostes SINDIC'!$AS409=2021,variables!$E$40,IF('respostes SINDIC'!$AS409=2022,variables!$F$40))),0)</f>
        <v>25</v>
      </c>
      <c r="AL409" s="8">
        <f>IF('respostes SINDIC'!AK409=0,(IF('respostes SINDIC'!$AS409=2021,variables!$E$41,IF('respostes SINDIC'!$AS409=2022,variables!$F$41))),0)</f>
        <v>20</v>
      </c>
      <c r="AM409" s="20">
        <f>IF('respostes SINDIC'!AL409=1,(IF('respostes SINDIC'!$AS409=2021,variables!$E$42,IF('respostes SINDIC'!$AS409=2022,variables!$F$42))),0)</f>
        <v>10</v>
      </c>
      <c r="AN409" s="11">
        <f>IF('respostes SINDIC'!AM409=1,(IF('respostes SINDIC'!$AS409=2021,variables!$E$43,IF('respostes SINDIC'!$AS409=2022,variables!$F$43))),0)</f>
        <v>50</v>
      </c>
      <c r="AO409" s="8">
        <f>IF('respostes SINDIC'!AN409=1,(IF('respostes SINDIC'!$AS409=2021,variables!$E$44,IF('respostes SINDIC'!$AS409=2022,variables!$F$44))),0)</f>
        <v>0</v>
      </c>
      <c r="AP409" s="8">
        <f>IF('respostes SINDIC'!AO409=1,(IF('respostes SINDIC'!$AS409=2021,variables!$E$45,IF('respostes SINDIC'!$AS409=2022,variables!$F$45))),0)</f>
        <v>0</v>
      </c>
      <c r="AQ409" s="20">
        <f>IF('respostes SINDIC'!AP409=1,(IF('respostes SINDIC'!$AS409=2021,variables!$E$46,IF('respostes SINDIC'!$AS409=2022,variables!$F$46))),0)</f>
        <v>10</v>
      </c>
      <c r="AT409">
        <v>2022</v>
      </c>
    </row>
    <row r="410" spans="1:46" x14ac:dyDescent="0.3">
      <c r="A410">
        <v>820370005</v>
      </c>
      <c r="B410" t="str">
        <f>VLOOKUP(A410,'ine i comarca'!$A$1:$H$367,6,0)</f>
        <v>Maresme</v>
      </c>
      <c r="C410" t="s">
        <v>213</v>
      </c>
      <c r="D410" t="s">
        <v>41</v>
      </c>
      <c r="E410" t="s">
        <v>42</v>
      </c>
      <c r="F410" t="s">
        <v>48</v>
      </c>
      <c r="G410" s="8">
        <f>IF('respostes SINDIC'!F410=1,(IF('respostes SINDIC'!$AS410=2021,variables!$E$10,IF('respostes SINDIC'!$AS410=2022,variables!$F$10))),0)</f>
        <v>0</v>
      </c>
      <c r="H410" s="8">
        <f>IF('respostes SINDIC'!G410=1,(IF('respostes SINDIC'!$AS410=2021,variables!$E$11,IF('respostes SINDIC'!$AS410=2022,variables!$F$11))),0)</f>
        <v>7.5</v>
      </c>
      <c r="I410" s="14">
        <f>IF('respostes SINDIC'!H410=1,(IF('respostes SINDIC'!$AS410=2021,variables!$E$12,IF('respostes SINDIC'!$AS410=2022,variables!$F$12))),0)</f>
        <v>25</v>
      </c>
      <c r="J410" s="11">
        <f>IF('respostes SINDIC'!I410=1,(IF('respostes SINDIC'!$AS410=2021,variables!$E$13,IF('respostes SINDIC'!$AS410=2022,variables!$F$13))),0)</f>
        <v>1</v>
      </c>
      <c r="K410" s="11">
        <f>IF('respostes SINDIC'!J410=1,(IF('respostes SINDIC'!$AS410=2021,variables!$E$14,IF('respostes SINDIC'!$AS410=2022,variables!$F$14))),0)</f>
        <v>0</v>
      </c>
      <c r="L410" s="11">
        <f>IF('respostes SINDIC'!K410=1,(IF('respostes SINDIC'!$AS410=2021,variables!$E$15,IF('respostes SINDIC'!$AS410=2022,variables!$F$15))),0)</f>
        <v>0</v>
      </c>
      <c r="M410" s="11">
        <f>IF('respostes SINDIC'!L410=1,(IF('respostes SINDIC'!$AS410=2021,variables!$E$16,IF('respostes SINDIC'!$AS410=2022,variables!$F$16))),0)</f>
        <v>0</v>
      </c>
      <c r="N410" s="11">
        <f>IF('respostes SINDIC'!M410=1,(IF('respostes SINDIC'!$AS410=2021,variables!$E$17,IF('respostes SINDIC'!$AS410=2022,variables!$F$17))),0)</f>
        <v>0</v>
      </c>
      <c r="O410" s="11">
        <f>IF('respostes SINDIC'!N410="Dintre de termini",(IF('respostes SINDIC'!$AS410=2021,variables!$E$18,IF('respostes SINDIC'!$AS410=2022,variables!$F$18))),0)</f>
        <v>0</v>
      </c>
      <c r="P410" s="16">
        <f>IF('respostes SINDIC'!O410="Null",0,(IF('respostes SINDIC'!$AS410=2021,variables!$E$20,IF('respostes SINDIC'!$AS410=2022,variables!$F$20))))</f>
        <v>25</v>
      </c>
      <c r="Q410" s="16">
        <f>IF('respostes SINDIC'!P410=1,(IF('respostes SINDIC'!$AS410=2021,variables!$E$20,IF('respostes SINDIC'!$AS410=2022,variables!$F$20))),0)</f>
        <v>25</v>
      </c>
      <c r="R410" s="16">
        <f>IF('respostes SINDIC'!Q410=1,(IF('respostes SINDIC'!$AS410=2021,variables!$E$21,IF('respostes SINDIC'!$AS410=2022,variables!$F$21))),0)</f>
        <v>0</v>
      </c>
      <c r="S410" s="16">
        <f>IF('respostes SINDIC'!R410=1,(IF('respostes SINDIC'!$AS410=2021,variables!$E$22,IF('respostes SINDIC'!$AS410=2022,variables!$F$22))),0)</f>
        <v>0</v>
      </c>
      <c r="T410" s="11">
        <f>IF('respostes SINDIC'!S410=1,(IF('respostes SINDIC'!$AS410=2021,variables!$E$23,IF('respostes SINDIC'!$AS410=2022,variables!$F$23))),0)</f>
        <v>10</v>
      </c>
      <c r="U410" s="14">
        <f>IF('respostes SINDIC'!T410=1,(IF('respostes SINDIC'!$AS410=2021,variables!$E$24,IF('respostes SINDIC'!$AS410=2022,variables!$F$24))),0)</f>
        <v>25</v>
      </c>
      <c r="V410" s="8">
        <f>IF('respostes SINDIC'!U410=1,(IF('respostes SINDIC'!$AS410=2021,variables!$E$25,IF('respostes SINDIC'!$AS410=2022,variables!$F$25))),0)</f>
        <v>20</v>
      </c>
      <c r="W410" s="8">
        <f>IF('respostes SINDIC'!V410=1,(IF('respostes SINDIC'!$AS410=2021,variables!$E$26,IF('respostes SINDIC'!$AS410=2022,variables!$F$26))),0)</f>
        <v>5</v>
      </c>
      <c r="X410" s="8">
        <f>IF('respostes SINDIC'!W410=1,(IF('respostes SINDIC'!$AS410=2021,variables!$E$27,IF('respostes SINDIC'!$AS410=2022,variables!$F$27))),0)</f>
        <v>10</v>
      </c>
      <c r="Y410" s="11">
        <f>IF('respostes SINDIC'!X410=1,(IF('respostes SINDIC'!$AS410=2021,variables!$E$28,IF('respostes SINDIC'!$AS410=2022,variables!$F$28))),0)</f>
        <v>0</v>
      </c>
      <c r="Z410" s="11">
        <f>IF('respostes SINDIC'!Y410=1,(IF('respostes SINDIC'!$AS410=2021,variables!$E$29,IF('respostes SINDIC'!$AS410=2022,variables!$F$29))),0)</f>
        <v>20</v>
      </c>
      <c r="AA410" s="18">
        <f>IF('respostes SINDIC'!Z410=1,(IF('respostes SINDIC'!$AS410=2021,variables!$E$30,IF('respostes SINDIC'!$AS410=2022,variables!$F$30))),0)</f>
        <v>0</v>
      </c>
      <c r="AB410" s="18">
        <f>IF('respostes SINDIC'!AA410=1,(IF('respostes SINDIC'!$AS410=2021,variables!$E$31,IF('respostes SINDIC'!$AS410=2022,variables!$F$31))),0)</f>
        <v>25</v>
      </c>
      <c r="AC410" s="18">
        <f>IF('respostes SINDIC'!AB410=1,(IF('respostes SINDIC'!$AS410=2021,variables!$E$32,IF('respostes SINDIC'!$AS410=2022,variables!$F$32))),0)</f>
        <v>25</v>
      </c>
      <c r="AD410" s="18">
        <f>IF('respostes SINDIC'!AC410=1,(IF('respostes SINDIC'!$AS410=2021,variables!$E$33,IF('respostes SINDIC'!$AS410=2022,variables!$F$33))),0)</f>
        <v>0</v>
      </c>
      <c r="AE410" s="20">
        <f>IF('respostes SINDIC'!AD410=1,(IF('respostes SINDIC'!$AS410=2021,variables!$E$34,IF('respostes SINDIC'!$AS410=2022,variables!$F$34))),0)</f>
        <v>0</v>
      </c>
      <c r="AF410" s="20">
        <f>IF('respostes SINDIC'!AE410=1,(IF('respostes SINDIC'!$AS410=2021,variables!$E$35,IF('respostes SINDIC'!$AS410=2022,variables!$F$35))),0)</f>
        <v>0</v>
      </c>
      <c r="AG410" s="20">
        <f>IF('respostes SINDIC'!AF410=1,(IF('respostes SINDIC'!$AS410=2021,variables!$E$36,IF('respostes SINDIC'!$AS410=2022,variables!$F$36))),0)</f>
        <v>0</v>
      </c>
      <c r="AH410" s="20">
        <f>IF('respostes SINDIC'!AG410=1,(IF('respostes SINDIC'!$AS410=2021,variables!$E$37,IF('respostes SINDIC'!$AS410=2022,variables!$F$37))),0)</f>
        <v>0</v>
      </c>
      <c r="AI410" s="14">
        <f>IF('respostes SINDIC'!AH410=1,(IF('respostes SINDIC'!$AS410=2021,variables!$E$38,IF('respostes SINDIC'!$AS410=2022,variables!$F$38))),0)</f>
        <v>25</v>
      </c>
      <c r="AJ410" s="20">
        <f>IF('respostes SINDIC'!AI410=1,(IF('respostes SINDIC'!$AS410=2021,variables!$E$39,IF('respostes SINDIC'!$AS410=2022,variables!$F$39))),0)</f>
        <v>20</v>
      </c>
      <c r="AK410" s="14">
        <f>IF('respostes SINDIC'!AJ410=1,(IF('respostes SINDIC'!$AS410=2021,variables!$E$40,IF('respostes SINDIC'!$AS410=2022,variables!$F$40))),0)</f>
        <v>25</v>
      </c>
      <c r="AL410" s="8">
        <f>IF('respostes SINDIC'!AK410=0,(IF('respostes SINDIC'!$AS410=2021,variables!$E$41,IF('respostes SINDIC'!$AS410=2022,variables!$F$41))),0)</f>
        <v>20</v>
      </c>
      <c r="AM410" s="20">
        <f>IF('respostes SINDIC'!AL410=1,(IF('respostes SINDIC'!$AS410=2021,variables!$E$42,IF('respostes SINDIC'!$AS410=2022,variables!$F$42))),0)</f>
        <v>10</v>
      </c>
      <c r="AN410" s="11">
        <f>IF('respostes SINDIC'!AM410=1,(IF('respostes SINDIC'!$AS410=2021,variables!$E$43,IF('respostes SINDIC'!$AS410=2022,variables!$F$43))),0)</f>
        <v>50</v>
      </c>
      <c r="AO410" s="8">
        <f>IF('respostes SINDIC'!AN410=1,(IF('respostes SINDIC'!$AS410=2021,variables!$E$44,IF('respostes SINDIC'!$AS410=2022,variables!$F$44))),0)</f>
        <v>0</v>
      </c>
      <c r="AP410" s="8">
        <f>IF('respostes SINDIC'!AO410=1,(IF('respostes SINDIC'!$AS410=2021,variables!$E$45,IF('respostes SINDIC'!$AS410=2022,variables!$F$45))),0)</f>
        <v>0</v>
      </c>
      <c r="AQ410" s="20">
        <f>IF('respostes SINDIC'!AP410=1,(IF('respostes SINDIC'!$AS410=2021,variables!$E$46,IF('respostes SINDIC'!$AS410=2022,variables!$F$46))),0)</f>
        <v>10</v>
      </c>
      <c r="AT410">
        <v>2022</v>
      </c>
    </row>
    <row r="411" spans="1:46" x14ac:dyDescent="0.3">
      <c r="A411">
        <v>820210007</v>
      </c>
      <c r="B411" t="str">
        <f>VLOOKUP(A411,'ine i comarca'!$A$1:$H$367,6,0)</f>
        <v>Vallès Oriental</v>
      </c>
      <c r="C411" t="s">
        <v>214</v>
      </c>
      <c r="D411" t="s">
        <v>41</v>
      </c>
      <c r="E411" t="s">
        <v>42</v>
      </c>
      <c r="F411" t="s">
        <v>43</v>
      </c>
      <c r="G411" s="8">
        <f>IF('respostes SINDIC'!F411=1,(IF('respostes SINDIC'!$AS411=2021,variables!$E$10,IF('respostes SINDIC'!$AS411=2022,variables!$F$10))),0)</f>
        <v>7.5</v>
      </c>
      <c r="H411" s="8">
        <f>IF('respostes SINDIC'!G411=1,(IF('respostes SINDIC'!$AS411=2021,variables!$E$11,IF('respostes SINDIC'!$AS411=2022,variables!$F$11))),0)</f>
        <v>7.5</v>
      </c>
      <c r="I411" s="14">
        <f>IF('respostes SINDIC'!H411=1,(IF('respostes SINDIC'!$AS411=2021,variables!$E$12,IF('respostes SINDIC'!$AS411=2022,variables!$F$12))),0)</f>
        <v>25</v>
      </c>
      <c r="J411" s="11">
        <f>IF('respostes SINDIC'!I411=1,(IF('respostes SINDIC'!$AS411=2021,variables!$E$13,IF('respostes SINDIC'!$AS411=2022,variables!$F$13))),0)</f>
        <v>1</v>
      </c>
      <c r="K411" s="11">
        <f>IF('respostes SINDIC'!J411=1,(IF('respostes SINDIC'!$AS411=2021,variables!$E$14,IF('respostes SINDIC'!$AS411=2022,variables!$F$14))),0)</f>
        <v>0</v>
      </c>
      <c r="L411" s="11">
        <f>IF('respostes SINDIC'!K411=1,(IF('respostes SINDIC'!$AS411=2021,variables!$E$15,IF('respostes SINDIC'!$AS411=2022,variables!$F$15))),0)</f>
        <v>0</v>
      </c>
      <c r="M411" s="11">
        <f>IF('respostes SINDIC'!L411=1,(IF('respostes SINDIC'!$AS411=2021,variables!$E$16,IF('respostes SINDIC'!$AS411=2022,variables!$F$16))),0)</f>
        <v>0</v>
      </c>
      <c r="N411" s="11">
        <f>IF('respostes SINDIC'!M411=1,(IF('respostes SINDIC'!$AS411=2021,variables!$E$17,IF('respostes SINDIC'!$AS411=2022,variables!$F$17))),0)</f>
        <v>0</v>
      </c>
      <c r="O411" s="11">
        <f>IF('respostes SINDIC'!N411="Dintre de termini",(IF('respostes SINDIC'!$AS411=2021,variables!$E$18,IF('respostes SINDIC'!$AS411=2022,variables!$F$18))),0)</f>
        <v>10</v>
      </c>
      <c r="P411" s="16">
        <f>IF('respostes SINDIC'!O411="Null",0,(IF('respostes SINDIC'!$AS411=2021,variables!$E$20,IF('respostes SINDIC'!$AS411=2022,variables!$F$20))))</f>
        <v>25</v>
      </c>
      <c r="Q411" s="16">
        <f>IF('respostes SINDIC'!P411=1,(IF('respostes SINDIC'!$AS411=2021,variables!$E$20,IF('respostes SINDIC'!$AS411=2022,variables!$F$20))),0)</f>
        <v>25</v>
      </c>
      <c r="R411" s="16">
        <f>IF('respostes SINDIC'!Q411=1,(IF('respostes SINDIC'!$AS411=2021,variables!$E$21,IF('respostes SINDIC'!$AS411=2022,variables!$F$21))),0)</f>
        <v>0</v>
      </c>
      <c r="S411" s="16">
        <f>IF('respostes SINDIC'!R411=1,(IF('respostes SINDIC'!$AS411=2021,variables!$E$22,IF('respostes SINDIC'!$AS411=2022,variables!$F$22))),0)</f>
        <v>0</v>
      </c>
      <c r="T411" s="11">
        <f>IF('respostes SINDIC'!S411=1,(IF('respostes SINDIC'!$AS411=2021,variables!$E$23,IF('respostes SINDIC'!$AS411=2022,variables!$F$23))),0)</f>
        <v>10</v>
      </c>
      <c r="U411" s="14">
        <f>IF('respostes SINDIC'!T411=1,(IF('respostes SINDIC'!$AS411=2021,variables!$E$24,IF('respostes SINDIC'!$AS411=2022,variables!$F$24))),0)</f>
        <v>25</v>
      </c>
      <c r="V411" s="8">
        <f>IF('respostes SINDIC'!U411=1,(IF('respostes SINDIC'!$AS411=2021,variables!$E$25,IF('respostes SINDIC'!$AS411=2022,variables!$F$25))),0)</f>
        <v>20</v>
      </c>
      <c r="W411" s="8">
        <f>IF('respostes SINDIC'!V411=1,(IF('respostes SINDIC'!$AS411=2021,variables!$E$26,IF('respostes SINDIC'!$AS411=2022,variables!$F$26))),0)</f>
        <v>5</v>
      </c>
      <c r="X411" s="8">
        <f>IF('respostes SINDIC'!W411=1,(IF('respostes SINDIC'!$AS411=2021,variables!$E$27,IF('respostes SINDIC'!$AS411=2022,variables!$F$27))),0)</f>
        <v>10</v>
      </c>
      <c r="Y411" s="11">
        <f>IF('respostes SINDIC'!X411=1,(IF('respostes SINDIC'!$AS411=2021,variables!$E$28,IF('respostes SINDIC'!$AS411=2022,variables!$F$28))),0)</f>
        <v>0</v>
      </c>
      <c r="Z411" s="11">
        <f>IF('respostes SINDIC'!Y411=1,(IF('respostes SINDIC'!$AS411=2021,variables!$E$29,IF('respostes SINDIC'!$AS411=2022,variables!$F$29))),0)</f>
        <v>20</v>
      </c>
      <c r="AA411" s="18">
        <f>IF('respostes SINDIC'!Z411=1,(IF('respostes SINDIC'!$AS411=2021,variables!$E$30,IF('respostes SINDIC'!$AS411=2022,variables!$F$30))),0)</f>
        <v>25</v>
      </c>
      <c r="AB411" s="18">
        <f>IF('respostes SINDIC'!AA411=1,(IF('respostes SINDIC'!$AS411=2021,variables!$E$31,IF('respostes SINDIC'!$AS411=2022,variables!$F$31))),0)</f>
        <v>0</v>
      </c>
      <c r="AC411" s="18">
        <f>IF('respostes SINDIC'!AB411=1,(IF('respostes SINDIC'!$AS411=2021,variables!$E$32,IF('respostes SINDIC'!$AS411=2022,variables!$F$32))),0)</f>
        <v>25</v>
      </c>
      <c r="AD411" s="18">
        <f>IF('respostes SINDIC'!AC411=1,(IF('respostes SINDIC'!$AS411=2021,variables!$E$33,IF('respostes SINDIC'!$AS411=2022,variables!$F$33))),0)</f>
        <v>0</v>
      </c>
      <c r="AE411" s="20">
        <f>IF('respostes SINDIC'!AD411=1,(IF('respostes SINDIC'!$AS411=2021,variables!$E$34,IF('respostes SINDIC'!$AS411=2022,variables!$F$34))),0)</f>
        <v>0</v>
      </c>
      <c r="AF411" s="20">
        <f>IF('respostes SINDIC'!AE411=1,(IF('respostes SINDIC'!$AS411=2021,variables!$E$35,IF('respostes SINDIC'!$AS411=2022,variables!$F$35))),0)</f>
        <v>20</v>
      </c>
      <c r="AG411" s="20">
        <f>IF('respostes SINDIC'!AF411=1,(IF('respostes SINDIC'!$AS411=2021,variables!$E$36,IF('respostes SINDIC'!$AS411=2022,variables!$F$36))),0)</f>
        <v>0</v>
      </c>
      <c r="AH411" s="20">
        <f>IF('respostes SINDIC'!AG411=1,(IF('respostes SINDIC'!$AS411=2021,variables!$E$37,IF('respostes SINDIC'!$AS411=2022,variables!$F$37))),0)</f>
        <v>0</v>
      </c>
      <c r="AI411" s="14">
        <f>IF('respostes SINDIC'!AH411=1,(IF('respostes SINDIC'!$AS411=2021,variables!$E$38,IF('respostes SINDIC'!$AS411=2022,variables!$F$38))),0)</f>
        <v>25</v>
      </c>
      <c r="AJ411" s="20">
        <f>IF('respostes SINDIC'!AI411=1,(IF('respostes SINDIC'!$AS411=2021,variables!$E$39,IF('respostes SINDIC'!$AS411=2022,variables!$F$39))),0)</f>
        <v>20</v>
      </c>
      <c r="AK411" s="14">
        <f>IF('respostes SINDIC'!AJ411=1,(IF('respostes SINDIC'!$AS411=2021,variables!$E$40,IF('respostes SINDIC'!$AS411=2022,variables!$F$40))),0)</f>
        <v>25</v>
      </c>
      <c r="AL411" s="8">
        <f>IF('respostes SINDIC'!AK411=0,(IF('respostes SINDIC'!$AS411=2021,variables!$E$41,IF('respostes SINDIC'!$AS411=2022,variables!$F$41))),0)</f>
        <v>20</v>
      </c>
      <c r="AM411" s="20">
        <f>IF('respostes SINDIC'!AL411=1,(IF('respostes SINDIC'!$AS411=2021,variables!$E$42,IF('respostes SINDIC'!$AS411=2022,variables!$F$42))),0)</f>
        <v>10</v>
      </c>
      <c r="AN411" s="11">
        <f>IF('respostes SINDIC'!AM411=1,(IF('respostes SINDIC'!$AS411=2021,variables!$E$43,IF('respostes SINDIC'!$AS411=2022,variables!$F$43))),0)</f>
        <v>50</v>
      </c>
      <c r="AO411" s="8">
        <f>IF('respostes SINDIC'!AN411=1,(IF('respostes SINDIC'!$AS411=2021,variables!$E$44,IF('respostes SINDIC'!$AS411=2022,variables!$F$44))),0)</f>
        <v>10</v>
      </c>
      <c r="AP411" s="8">
        <f>IF('respostes SINDIC'!AO411=1,(IF('respostes SINDIC'!$AS411=2021,variables!$E$45,IF('respostes SINDIC'!$AS411=2022,variables!$F$45))),0)</f>
        <v>20</v>
      </c>
      <c r="AQ411" s="20">
        <f>IF('respostes SINDIC'!AP411=1,(IF('respostes SINDIC'!$AS411=2021,variables!$E$46,IF('respostes SINDIC'!$AS411=2022,variables!$F$46))),0)</f>
        <v>0</v>
      </c>
      <c r="AT411">
        <v>2022</v>
      </c>
    </row>
    <row r="412" spans="1:46" x14ac:dyDescent="0.3">
      <c r="A412">
        <v>820420002</v>
      </c>
      <c r="B412" t="str">
        <f>VLOOKUP(A412,'ine i comarca'!$A$1:$H$367,6,0)</f>
        <v>Baix Llobregat</v>
      </c>
      <c r="C412" t="s">
        <v>215</v>
      </c>
      <c r="D412" t="s">
        <v>41</v>
      </c>
      <c r="E412" t="s">
        <v>42</v>
      </c>
      <c r="F412" t="s">
        <v>48</v>
      </c>
      <c r="G412" s="8">
        <f>IF('respostes SINDIC'!F412=1,(IF('respostes SINDIC'!$AS412=2021,variables!$E$10,IF('respostes SINDIC'!$AS412=2022,variables!$F$10))),0)</f>
        <v>7.5</v>
      </c>
      <c r="H412" s="8">
        <f>IF('respostes SINDIC'!G412=1,(IF('respostes SINDIC'!$AS412=2021,variables!$E$11,IF('respostes SINDIC'!$AS412=2022,variables!$F$11))),0)</f>
        <v>7.5</v>
      </c>
      <c r="I412" s="14">
        <f>IF('respostes SINDIC'!H412=1,(IF('respostes SINDIC'!$AS412=2021,variables!$E$12,IF('respostes SINDIC'!$AS412=2022,variables!$F$12))),0)</f>
        <v>25</v>
      </c>
      <c r="J412" s="11">
        <f>IF('respostes SINDIC'!I412=1,(IF('respostes SINDIC'!$AS412=2021,variables!$E$13,IF('respostes SINDIC'!$AS412=2022,variables!$F$13))),0)</f>
        <v>1</v>
      </c>
      <c r="K412" s="11">
        <f>IF('respostes SINDIC'!J412=1,(IF('respostes SINDIC'!$AS412=2021,variables!$E$14,IF('respostes SINDIC'!$AS412=2022,variables!$F$14))),0)</f>
        <v>0</v>
      </c>
      <c r="L412" s="11">
        <f>IF('respostes SINDIC'!K412=1,(IF('respostes SINDIC'!$AS412=2021,variables!$E$15,IF('respostes SINDIC'!$AS412=2022,variables!$F$15))),0)</f>
        <v>0</v>
      </c>
      <c r="M412" s="11">
        <f>IF('respostes SINDIC'!L412=1,(IF('respostes SINDIC'!$AS412=2021,variables!$E$16,IF('respostes SINDIC'!$AS412=2022,variables!$F$16))),0)</f>
        <v>0</v>
      </c>
      <c r="N412" s="11">
        <f>IF('respostes SINDIC'!M412=1,(IF('respostes SINDIC'!$AS412=2021,variables!$E$17,IF('respostes SINDIC'!$AS412=2022,variables!$F$17))),0)</f>
        <v>0</v>
      </c>
      <c r="O412" s="11">
        <f>IF('respostes SINDIC'!N412="Dintre de termini",(IF('respostes SINDIC'!$AS412=2021,variables!$E$18,IF('respostes SINDIC'!$AS412=2022,variables!$F$18))),0)</f>
        <v>10</v>
      </c>
      <c r="P412" s="16">
        <f>IF('respostes SINDIC'!O412="Null",0,(IF('respostes SINDIC'!$AS412=2021,variables!$E$20,IF('respostes SINDIC'!$AS412=2022,variables!$F$20))))</f>
        <v>25</v>
      </c>
      <c r="Q412" s="16">
        <f>IF('respostes SINDIC'!P412=1,(IF('respostes SINDIC'!$AS412=2021,variables!$E$20,IF('respostes SINDIC'!$AS412=2022,variables!$F$20))),0)</f>
        <v>25</v>
      </c>
      <c r="R412" s="16">
        <f>IF('respostes SINDIC'!Q412=1,(IF('respostes SINDIC'!$AS412=2021,variables!$E$21,IF('respostes SINDIC'!$AS412=2022,variables!$F$21))),0)</f>
        <v>0</v>
      </c>
      <c r="S412" s="16">
        <f>IF('respostes SINDIC'!R412=1,(IF('respostes SINDIC'!$AS412=2021,variables!$E$22,IF('respostes SINDIC'!$AS412=2022,variables!$F$22))),0)</f>
        <v>0</v>
      </c>
      <c r="T412" s="11">
        <f>IF('respostes SINDIC'!S412=1,(IF('respostes SINDIC'!$AS412=2021,variables!$E$23,IF('respostes SINDIC'!$AS412=2022,variables!$F$23))),0)</f>
        <v>10</v>
      </c>
      <c r="U412" s="14">
        <f>IF('respostes SINDIC'!T412=1,(IF('respostes SINDIC'!$AS412=2021,variables!$E$24,IF('respostes SINDIC'!$AS412=2022,variables!$F$24))),0)</f>
        <v>25</v>
      </c>
      <c r="V412" s="8">
        <f>IF('respostes SINDIC'!U412=1,(IF('respostes SINDIC'!$AS412=2021,variables!$E$25,IF('respostes SINDIC'!$AS412=2022,variables!$F$25))),0)</f>
        <v>20</v>
      </c>
      <c r="W412" s="8">
        <f>IF('respostes SINDIC'!V412=1,(IF('respostes SINDIC'!$AS412=2021,variables!$E$26,IF('respostes SINDIC'!$AS412=2022,variables!$F$26))),0)</f>
        <v>5</v>
      </c>
      <c r="X412" s="8">
        <f>IF('respostes SINDIC'!W412=1,(IF('respostes SINDIC'!$AS412=2021,variables!$E$27,IF('respostes SINDIC'!$AS412=2022,variables!$F$27))),0)</f>
        <v>10</v>
      </c>
      <c r="Y412" s="11">
        <f>IF('respostes SINDIC'!X412=1,(IF('respostes SINDIC'!$AS412=2021,variables!$E$28,IF('respostes SINDIC'!$AS412=2022,variables!$F$28))),0)</f>
        <v>0</v>
      </c>
      <c r="Z412" s="11">
        <f>IF('respostes SINDIC'!Y412=1,(IF('respostes SINDIC'!$AS412=2021,variables!$E$29,IF('respostes SINDIC'!$AS412=2022,variables!$F$29))),0)</f>
        <v>20</v>
      </c>
      <c r="AA412" s="18">
        <f>IF('respostes SINDIC'!Z412=1,(IF('respostes SINDIC'!$AS412=2021,variables!$E$30,IF('respostes SINDIC'!$AS412=2022,variables!$F$30))),0)</f>
        <v>0</v>
      </c>
      <c r="AB412" s="18">
        <f>IF('respostes SINDIC'!AA412=1,(IF('respostes SINDIC'!$AS412=2021,variables!$E$31,IF('respostes SINDIC'!$AS412=2022,variables!$F$31))),0)</f>
        <v>0</v>
      </c>
      <c r="AC412" s="18">
        <f>IF('respostes SINDIC'!AB412=1,(IF('respostes SINDIC'!$AS412=2021,variables!$E$32,IF('respostes SINDIC'!$AS412=2022,variables!$F$32))),0)</f>
        <v>25</v>
      </c>
      <c r="AD412" s="18">
        <f>IF('respostes SINDIC'!AC412=1,(IF('respostes SINDIC'!$AS412=2021,variables!$E$33,IF('respostes SINDIC'!$AS412=2022,variables!$F$33))),0)</f>
        <v>25</v>
      </c>
      <c r="AE412" s="20">
        <f>IF('respostes SINDIC'!AD412=1,(IF('respostes SINDIC'!$AS412=2021,variables!$E$34,IF('respostes SINDIC'!$AS412=2022,variables!$F$34))),0)</f>
        <v>0</v>
      </c>
      <c r="AF412" s="20">
        <f>IF('respostes SINDIC'!AE412=1,(IF('respostes SINDIC'!$AS412=2021,variables!$E$35,IF('respostes SINDIC'!$AS412=2022,variables!$F$35))),0)</f>
        <v>20</v>
      </c>
      <c r="AG412" s="20">
        <f>IF('respostes SINDIC'!AF412=1,(IF('respostes SINDIC'!$AS412=2021,variables!$E$36,IF('respostes SINDIC'!$AS412=2022,variables!$F$36))),0)</f>
        <v>0</v>
      </c>
      <c r="AH412" s="20">
        <f>IF('respostes SINDIC'!AG412=1,(IF('respostes SINDIC'!$AS412=2021,variables!$E$37,IF('respostes SINDIC'!$AS412=2022,variables!$F$37))),0)</f>
        <v>10</v>
      </c>
      <c r="AI412" s="14">
        <f>IF('respostes SINDIC'!AH412=1,(IF('respostes SINDIC'!$AS412=2021,variables!$E$38,IF('respostes SINDIC'!$AS412=2022,variables!$F$38))),0)</f>
        <v>25</v>
      </c>
      <c r="AJ412" s="20">
        <f>IF('respostes SINDIC'!AI412=1,(IF('respostes SINDIC'!$AS412=2021,variables!$E$39,IF('respostes SINDIC'!$AS412=2022,variables!$F$39))),0)</f>
        <v>20</v>
      </c>
      <c r="AK412" s="14">
        <f>IF('respostes SINDIC'!AJ412=1,(IF('respostes SINDIC'!$AS412=2021,variables!$E$40,IF('respostes SINDIC'!$AS412=2022,variables!$F$40))),0)</f>
        <v>25</v>
      </c>
      <c r="AL412" s="8">
        <f>IF('respostes SINDIC'!AK412=0,(IF('respostes SINDIC'!$AS412=2021,variables!$E$41,IF('respostes SINDIC'!$AS412=2022,variables!$F$41))),0)</f>
        <v>20</v>
      </c>
      <c r="AM412" s="20">
        <f>IF('respostes SINDIC'!AL412=1,(IF('respostes SINDIC'!$AS412=2021,variables!$E$42,IF('respostes SINDIC'!$AS412=2022,variables!$F$42))),0)</f>
        <v>10</v>
      </c>
      <c r="AN412" s="11">
        <f>IF('respostes SINDIC'!AM412=1,(IF('respostes SINDIC'!$AS412=2021,variables!$E$43,IF('respostes SINDIC'!$AS412=2022,variables!$F$43))),0)</f>
        <v>50</v>
      </c>
      <c r="AO412" s="8">
        <f>IF('respostes SINDIC'!AN412=1,(IF('respostes SINDIC'!$AS412=2021,variables!$E$44,IF('respostes SINDIC'!$AS412=2022,variables!$F$44))),0)</f>
        <v>0</v>
      </c>
      <c r="AP412" s="8">
        <f>IF('respostes SINDIC'!AO412=1,(IF('respostes SINDIC'!$AS412=2021,variables!$E$45,IF('respostes SINDIC'!$AS412=2022,variables!$F$45))),0)</f>
        <v>0</v>
      </c>
      <c r="AQ412" s="20">
        <f>IF('respostes SINDIC'!AP412=1,(IF('respostes SINDIC'!$AS412=2021,variables!$E$46,IF('respostes SINDIC'!$AS412=2022,variables!$F$46))),0)</f>
        <v>10</v>
      </c>
      <c r="AT412">
        <v>2022</v>
      </c>
    </row>
    <row r="413" spans="1:46" x14ac:dyDescent="0.3">
      <c r="A413">
        <v>820550006</v>
      </c>
      <c r="B413" t="e">
        <f>VLOOKUP(A413,'ine i comarca'!$A$1:$H$367,6,0)</f>
        <v>#N/A</v>
      </c>
      <c r="C413" t="s">
        <v>216</v>
      </c>
      <c r="D413" t="s">
        <v>41</v>
      </c>
      <c r="E413" t="s">
        <v>42</v>
      </c>
      <c r="F413" t="s">
        <v>61</v>
      </c>
      <c r="G413" s="8">
        <f>IF('respostes SINDIC'!F413=1,(IF('respostes SINDIC'!$AS413=2021,variables!$E$10,IF('respostes SINDIC'!$AS413=2022,variables!$F$10))),0)</f>
        <v>7.5</v>
      </c>
      <c r="H413" s="8">
        <f>IF('respostes SINDIC'!G413=1,(IF('respostes SINDIC'!$AS413=2021,variables!$E$11,IF('respostes SINDIC'!$AS413=2022,variables!$F$11))),0)</f>
        <v>7.5</v>
      </c>
      <c r="I413" s="14">
        <f>IF('respostes SINDIC'!H413=1,(IF('respostes SINDIC'!$AS413=2021,variables!$E$12,IF('respostes SINDIC'!$AS413=2022,variables!$F$12))),0)</f>
        <v>25</v>
      </c>
      <c r="J413" s="11">
        <f>IF('respostes SINDIC'!I413=1,(IF('respostes SINDIC'!$AS413=2021,variables!$E$13,IF('respostes SINDIC'!$AS413=2022,variables!$F$13))),0)</f>
        <v>1</v>
      </c>
      <c r="K413" s="11">
        <f>IF('respostes SINDIC'!J413=1,(IF('respostes SINDIC'!$AS413=2021,variables!$E$14,IF('respostes SINDIC'!$AS413=2022,variables!$F$14))),0)</f>
        <v>2</v>
      </c>
      <c r="L413" s="11">
        <f>IF('respostes SINDIC'!K413=1,(IF('respostes SINDIC'!$AS413=2021,variables!$E$15,IF('respostes SINDIC'!$AS413=2022,variables!$F$15))),0)</f>
        <v>2</v>
      </c>
      <c r="M413" s="11">
        <f>IF('respostes SINDIC'!L413=1,(IF('respostes SINDIC'!$AS413=2021,variables!$E$16,IF('respostes SINDIC'!$AS413=2022,variables!$F$16))),0)</f>
        <v>2</v>
      </c>
      <c r="N413" s="11">
        <f>IF('respostes SINDIC'!M413=1,(IF('respostes SINDIC'!$AS413=2021,variables!$E$17,IF('respostes SINDIC'!$AS413=2022,variables!$F$17))),0)</f>
        <v>1</v>
      </c>
      <c r="O413" s="11">
        <f>IF('respostes SINDIC'!N413="Dintre de termini",(IF('respostes SINDIC'!$AS413=2021,variables!$E$18,IF('respostes SINDIC'!$AS413=2022,variables!$F$18))),0)</f>
        <v>0</v>
      </c>
      <c r="P413" s="16">
        <f>IF('respostes SINDIC'!O413="Null",0,(IF('respostes SINDIC'!$AS413=2021,variables!$E$20,IF('respostes SINDIC'!$AS413=2022,variables!$F$20))))</f>
        <v>25</v>
      </c>
      <c r="Q413" s="16">
        <f>IF('respostes SINDIC'!P413=1,(IF('respostes SINDIC'!$AS413=2021,variables!$E$20,IF('respostes SINDIC'!$AS413=2022,variables!$F$20))),0)</f>
        <v>25</v>
      </c>
      <c r="R413" s="16">
        <f>IF('respostes SINDIC'!Q413=1,(IF('respostes SINDIC'!$AS413=2021,variables!$E$21,IF('respostes SINDIC'!$AS413=2022,variables!$F$21))),0)</f>
        <v>25</v>
      </c>
      <c r="S413" s="16">
        <f>IF('respostes SINDIC'!R413=1,(IF('respostes SINDIC'!$AS413=2021,variables!$E$22,IF('respostes SINDIC'!$AS413=2022,variables!$F$22))),0)</f>
        <v>25</v>
      </c>
      <c r="T413" s="11">
        <f>IF('respostes SINDIC'!S413=1,(IF('respostes SINDIC'!$AS413=2021,variables!$E$23,IF('respostes SINDIC'!$AS413=2022,variables!$F$23))),0)</f>
        <v>10</v>
      </c>
      <c r="U413" s="14">
        <f>IF('respostes SINDIC'!T413=1,(IF('respostes SINDIC'!$AS413=2021,variables!$E$24,IF('respostes SINDIC'!$AS413=2022,variables!$F$24))),0)</f>
        <v>25</v>
      </c>
      <c r="V413" s="8">
        <f>IF('respostes SINDIC'!U413=1,(IF('respostes SINDIC'!$AS413=2021,variables!$E$25,IF('respostes SINDIC'!$AS413=2022,variables!$F$25))),0)</f>
        <v>20</v>
      </c>
      <c r="W413" s="8">
        <f>IF('respostes SINDIC'!V413=1,(IF('respostes SINDIC'!$AS413=2021,variables!$E$26,IF('respostes SINDIC'!$AS413=2022,variables!$F$26))),0)</f>
        <v>5</v>
      </c>
      <c r="X413" s="8">
        <f>IF('respostes SINDIC'!W413=1,(IF('respostes SINDIC'!$AS413=2021,variables!$E$27,IF('respostes SINDIC'!$AS413=2022,variables!$F$27))),0)</f>
        <v>10</v>
      </c>
      <c r="Y413" s="11">
        <f>IF('respostes SINDIC'!X413=1,(IF('respostes SINDIC'!$AS413=2021,variables!$E$28,IF('respostes SINDIC'!$AS413=2022,variables!$F$28))),0)</f>
        <v>2</v>
      </c>
      <c r="Z413" s="11">
        <f>IF('respostes SINDIC'!Y413=1,(IF('respostes SINDIC'!$AS413=2021,variables!$E$29,IF('respostes SINDIC'!$AS413=2022,variables!$F$29))),0)</f>
        <v>20</v>
      </c>
      <c r="AA413" s="18">
        <f>IF('respostes SINDIC'!Z413=1,(IF('respostes SINDIC'!$AS413=2021,variables!$E$30,IF('respostes SINDIC'!$AS413=2022,variables!$F$30))),0)</f>
        <v>25</v>
      </c>
      <c r="AB413" s="18">
        <f>IF('respostes SINDIC'!AA413=1,(IF('respostes SINDIC'!$AS413=2021,variables!$E$31,IF('respostes SINDIC'!$AS413=2022,variables!$F$31))),0)</f>
        <v>25</v>
      </c>
      <c r="AC413" s="18">
        <f>IF('respostes SINDIC'!AB413=1,(IF('respostes SINDIC'!$AS413=2021,variables!$E$32,IF('respostes SINDIC'!$AS413=2022,variables!$F$32))),0)</f>
        <v>25</v>
      </c>
      <c r="AD413" s="18">
        <f>IF('respostes SINDIC'!AC413=1,(IF('respostes SINDIC'!$AS413=2021,variables!$E$33,IF('respostes SINDIC'!$AS413=2022,variables!$F$33))),0)</f>
        <v>0</v>
      </c>
      <c r="AE413" s="20">
        <f>IF('respostes SINDIC'!AD413=1,(IF('respostes SINDIC'!$AS413=2021,variables!$E$34,IF('respostes SINDIC'!$AS413=2022,variables!$F$34))),0)</f>
        <v>0</v>
      </c>
      <c r="AF413" s="20">
        <f>IF('respostes SINDIC'!AE413=1,(IF('respostes SINDIC'!$AS413=2021,variables!$E$35,IF('respostes SINDIC'!$AS413=2022,variables!$F$35))),0)</f>
        <v>0</v>
      </c>
      <c r="AG413" s="20">
        <f>IF('respostes SINDIC'!AF413=1,(IF('respostes SINDIC'!$AS413=2021,variables!$E$36,IF('respostes SINDIC'!$AS413=2022,variables!$F$36))),0)</f>
        <v>0</v>
      </c>
      <c r="AH413" s="20">
        <f>IF('respostes SINDIC'!AG413=1,(IF('respostes SINDIC'!$AS413=2021,variables!$E$37,IF('respostes SINDIC'!$AS413=2022,variables!$F$37))),0)</f>
        <v>10</v>
      </c>
      <c r="AI413" s="14">
        <f>IF('respostes SINDIC'!AH413=1,(IF('respostes SINDIC'!$AS413=2021,variables!$E$38,IF('respostes SINDIC'!$AS413=2022,variables!$F$38))),0)</f>
        <v>25</v>
      </c>
      <c r="AJ413" s="20">
        <f>IF('respostes SINDIC'!AI413=1,(IF('respostes SINDIC'!$AS413=2021,variables!$E$39,IF('respostes SINDIC'!$AS413=2022,variables!$F$39))),0)</f>
        <v>20</v>
      </c>
      <c r="AK413" s="14">
        <f>IF('respostes SINDIC'!AJ413=1,(IF('respostes SINDIC'!$AS413=2021,variables!$E$40,IF('respostes SINDIC'!$AS413=2022,variables!$F$40))),0)</f>
        <v>25</v>
      </c>
      <c r="AL413" s="8">
        <f>IF('respostes SINDIC'!AK413=0,(IF('respostes SINDIC'!$AS413=2021,variables!$E$41,IF('respostes SINDIC'!$AS413=2022,variables!$F$41))),0)</f>
        <v>20</v>
      </c>
      <c r="AM413" s="20">
        <f>IF('respostes SINDIC'!AL413=1,(IF('respostes SINDIC'!$AS413=2021,variables!$E$42,IF('respostes SINDIC'!$AS413=2022,variables!$F$42))),0)</f>
        <v>10</v>
      </c>
      <c r="AN413" s="11">
        <f>IF('respostes SINDIC'!AM413=1,(IF('respostes SINDIC'!$AS413=2021,variables!$E$43,IF('respostes SINDIC'!$AS413=2022,variables!$F$43))),0)</f>
        <v>50</v>
      </c>
      <c r="AO413" s="8">
        <f>IF('respostes SINDIC'!AN413=1,(IF('respostes SINDIC'!$AS413=2021,variables!$E$44,IF('respostes SINDIC'!$AS413=2022,variables!$F$44))),0)</f>
        <v>10</v>
      </c>
      <c r="AP413" s="8">
        <f>IF('respostes SINDIC'!AO413=1,(IF('respostes SINDIC'!$AS413=2021,variables!$E$45,IF('respostes SINDIC'!$AS413=2022,variables!$F$45))),0)</f>
        <v>20</v>
      </c>
      <c r="AQ413" s="20">
        <f>IF('respostes SINDIC'!AP413=1,(IF('respostes SINDIC'!$AS413=2021,variables!$E$46,IF('respostes SINDIC'!$AS413=2022,variables!$F$46))),0)</f>
        <v>0</v>
      </c>
      <c r="AT413">
        <v>2022</v>
      </c>
    </row>
    <row r="414" spans="1:46" x14ac:dyDescent="0.3">
      <c r="A414">
        <v>820680001</v>
      </c>
      <c r="B414" t="str">
        <f>VLOOKUP(A414,'ine i comarca'!$A$1:$H$367,6,0)</f>
        <v>Alt Penedès</v>
      </c>
      <c r="C414" t="s">
        <v>217</v>
      </c>
      <c r="D414" t="s">
        <v>41</v>
      </c>
      <c r="E414" t="s">
        <v>42</v>
      </c>
      <c r="F414" t="s">
        <v>48</v>
      </c>
      <c r="G414" s="8">
        <f>IF('respostes SINDIC'!F414=1,(IF('respostes SINDIC'!$AS414=2021,variables!$E$10,IF('respostes SINDIC'!$AS414=2022,variables!$F$10))),0)</f>
        <v>7.5</v>
      </c>
      <c r="H414" s="8">
        <f>IF('respostes SINDIC'!G414=1,(IF('respostes SINDIC'!$AS414=2021,variables!$E$11,IF('respostes SINDIC'!$AS414=2022,variables!$F$11))),0)</f>
        <v>7.5</v>
      </c>
      <c r="I414" s="14">
        <f>IF('respostes SINDIC'!H414=1,(IF('respostes SINDIC'!$AS414=2021,variables!$E$12,IF('respostes SINDIC'!$AS414=2022,variables!$F$12))),0)</f>
        <v>25</v>
      </c>
      <c r="J414" s="11">
        <f>IF('respostes SINDIC'!I414=1,(IF('respostes SINDIC'!$AS414=2021,variables!$E$13,IF('respostes SINDIC'!$AS414=2022,variables!$F$13))),0)</f>
        <v>1</v>
      </c>
      <c r="K414" s="11">
        <f>IF('respostes SINDIC'!J414=1,(IF('respostes SINDIC'!$AS414=2021,variables!$E$14,IF('respostes SINDIC'!$AS414=2022,variables!$F$14))),0)</f>
        <v>0</v>
      </c>
      <c r="L414" s="11">
        <f>IF('respostes SINDIC'!K414=1,(IF('respostes SINDIC'!$AS414=2021,variables!$E$15,IF('respostes SINDIC'!$AS414=2022,variables!$F$15))),0)</f>
        <v>0</v>
      </c>
      <c r="M414" s="11">
        <f>IF('respostes SINDIC'!L414=1,(IF('respostes SINDIC'!$AS414=2021,variables!$E$16,IF('respostes SINDIC'!$AS414=2022,variables!$F$16))),0)</f>
        <v>0</v>
      </c>
      <c r="N414" s="11">
        <f>IF('respostes SINDIC'!M414=1,(IF('respostes SINDIC'!$AS414=2021,variables!$E$17,IF('respostes SINDIC'!$AS414=2022,variables!$F$17))),0)</f>
        <v>0</v>
      </c>
      <c r="O414" s="11">
        <f>IF('respostes SINDIC'!N414="Dintre de termini",(IF('respostes SINDIC'!$AS414=2021,variables!$E$18,IF('respostes SINDIC'!$AS414=2022,variables!$F$18))),0)</f>
        <v>0</v>
      </c>
      <c r="P414" s="16">
        <f>IF('respostes SINDIC'!O414="Null",0,(IF('respostes SINDIC'!$AS414=2021,variables!$E$20,IF('respostes SINDIC'!$AS414=2022,variables!$F$20))))</f>
        <v>0</v>
      </c>
      <c r="Q414" s="16">
        <f>IF('respostes SINDIC'!P414=1,(IF('respostes SINDIC'!$AS414=2021,variables!$E$20,IF('respostes SINDIC'!$AS414=2022,variables!$F$20))),0)</f>
        <v>0</v>
      </c>
      <c r="R414" s="16">
        <f>IF('respostes SINDIC'!Q414=1,(IF('respostes SINDIC'!$AS414=2021,variables!$E$21,IF('respostes SINDIC'!$AS414=2022,variables!$F$21))),0)</f>
        <v>0</v>
      </c>
      <c r="S414" s="16">
        <f>IF('respostes SINDIC'!R414=1,(IF('respostes SINDIC'!$AS414=2021,variables!$E$22,IF('respostes SINDIC'!$AS414=2022,variables!$F$22))),0)</f>
        <v>0</v>
      </c>
      <c r="T414" s="11">
        <f>IF('respostes SINDIC'!S414=1,(IF('respostes SINDIC'!$AS414=2021,variables!$E$23,IF('respostes SINDIC'!$AS414=2022,variables!$F$23))),0)</f>
        <v>0</v>
      </c>
      <c r="U414" s="14">
        <f>IF('respostes SINDIC'!T414=1,(IF('respostes SINDIC'!$AS414=2021,variables!$E$24,IF('respostes SINDIC'!$AS414=2022,variables!$F$24))),0)</f>
        <v>0</v>
      </c>
      <c r="V414" s="8">
        <f>IF('respostes SINDIC'!U414=1,(IF('respostes SINDIC'!$AS414=2021,variables!$E$25,IF('respostes SINDIC'!$AS414=2022,variables!$F$25))),0)</f>
        <v>20</v>
      </c>
      <c r="W414" s="8">
        <f>IF('respostes SINDIC'!V414=1,(IF('respostes SINDIC'!$AS414=2021,variables!$E$26,IF('respostes SINDIC'!$AS414=2022,variables!$F$26))),0)</f>
        <v>5</v>
      </c>
      <c r="X414" s="8">
        <f>IF('respostes SINDIC'!W414=1,(IF('respostes SINDIC'!$AS414=2021,variables!$E$27,IF('respostes SINDIC'!$AS414=2022,variables!$F$27))),0)</f>
        <v>10</v>
      </c>
      <c r="Y414" s="11">
        <f>IF('respostes SINDIC'!X414=1,(IF('respostes SINDIC'!$AS414=2021,variables!$E$28,IF('respostes SINDIC'!$AS414=2022,variables!$F$28))),0)</f>
        <v>0</v>
      </c>
      <c r="Z414" s="11">
        <f>IF('respostes SINDIC'!Y414=1,(IF('respostes SINDIC'!$AS414=2021,variables!$E$29,IF('respostes SINDIC'!$AS414=2022,variables!$F$29))),0)</f>
        <v>0</v>
      </c>
      <c r="AA414" s="18">
        <f>IF('respostes SINDIC'!Z414=1,(IF('respostes SINDIC'!$AS414=2021,variables!$E$30,IF('respostes SINDIC'!$AS414=2022,variables!$F$30))),0)</f>
        <v>0</v>
      </c>
      <c r="AB414" s="18">
        <f>IF('respostes SINDIC'!AA414=1,(IF('respostes SINDIC'!$AS414=2021,variables!$E$31,IF('respostes SINDIC'!$AS414=2022,variables!$F$31))),0)</f>
        <v>0</v>
      </c>
      <c r="AC414" s="18">
        <f>IF('respostes SINDIC'!AB414=1,(IF('respostes SINDIC'!$AS414=2021,variables!$E$32,IF('respostes SINDIC'!$AS414=2022,variables!$F$32))),0)</f>
        <v>0</v>
      </c>
      <c r="AD414" s="18">
        <f>IF('respostes SINDIC'!AC414=1,(IF('respostes SINDIC'!$AS414=2021,variables!$E$33,IF('respostes SINDIC'!$AS414=2022,variables!$F$33))),0)</f>
        <v>0</v>
      </c>
      <c r="AE414" s="20">
        <f>IF('respostes SINDIC'!AD414=1,(IF('respostes SINDIC'!$AS414=2021,variables!$E$34,IF('respostes SINDIC'!$AS414=2022,variables!$F$34))),0)</f>
        <v>0</v>
      </c>
      <c r="AF414" s="20">
        <f>IF('respostes SINDIC'!AE414=1,(IF('respostes SINDIC'!$AS414=2021,variables!$E$35,IF('respostes SINDIC'!$AS414=2022,variables!$F$35))),0)</f>
        <v>0</v>
      </c>
      <c r="AG414" s="20">
        <f>IF('respostes SINDIC'!AF414=1,(IF('respostes SINDIC'!$AS414=2021,variables!$E$36,IF('respostes SINDIC'!$AS414=2022,variables!$F$36))),0)</f>
        <v>0</v>
      </c>
      <c r="AH414" s="20">
        <f>IF('respostes SINDIC'!AG414=1,(IF('respostes SINDIC'!$AS414=2021,variables!$E$37,IF('respostes SINDIC'!$AS414=2022,variables!$F$37))),0)</f>
        <v>0</v>
      </c>
      <c r="AI414" s="14">
        <f>IF('respostes SINDIC'!AH414=1,(IF('respostes SINDIC'!$AS414=2021,variables!$E$38,IF('respostes SINDIC'!$AS414=2022,variables!$F$38))),0)</f>
        <v>25</v>
      </c>
      <c r="AJ414" s="20">
        <f>IF('respostes SINDIC'!AI414=1,(IF('respostes SINDIC'!$AS414=2021,variables!$E$39,IF('respostes SINDIC'!$AS414=2022,variables!$F$39))),0)</f>
        <v>20</v>
      </c>
      <c r="AK414" s="14">
        <f>IF('respostes SINDIC'!AJ414=1,(IF('respostes SINDIC'!$AS414=2021,variables!$E$40,IF('respostes SINDIC'!$AS414=2022,variables!$F$40))),0)</f>
        <v>0</v>
      </c>
      <c r="AL414" s="8">
        <f>IF('respostes SINDIC'!AK414=0,(IF('respostes SINDIC'!$AS414=2021,variables!$E$41,IF('respostes SINDIC'!$AS414=2022,variables!$F$41))),0)</f>
        <v>20</v>
      </c>
      <c r="AM414" s="20">
        <f>IF('respostes SINDIC'!AL414=1,(IF('respostes SINDIC'!$AS414=2021,variables!$E$42,IF('respostes SINDIC'!$AS414=2022,variables!$F$42))),0)</f>
        <v>0</v>
      </c>
      <c r="AN414" s="11">
        <f>IF('respostes SINDIC'!AM414=1,(IF('respostes SINDIC'!$AS414=2021,variables!$E$43,IF('respostes SINDIC'!$AS414=2022,variables!$F$43))),0)</f>
        <v>0</v>
      </c>
      <c r="AO414" s="8">
        <f>IF('respostes SINDIC'!AN414=1,(IF('respostes SINDIC'!$AS414=2021,variables!$E$44,IF('respostes SINDIC'!$AS414=2022,variables!$F$44))),0)</f>
        <v>0</v>
      </c>
      <c r="AP414" s="8">
        <f>IF('respostes SINDIC'!AO414=1,(IF('respostes SINDIC'!$AS414=2021,variables!$E$45,IF('respostes SINDIC'!$AS414=2022,variables!$F$45))),0)</f>
        <v>0</v>
      </c>
      <c r="AQ414" s="20">
        <f>IF('respostes SINDIC'!AP414=1,(IF('respostes SINDIC'!$AS414=2021,variables!$E$46,IF('respostes SINDIC'!$AS414=2022,variables!$F$46))),0)</f>
        <v>0</v>
      </c>
      <c r="AT414">
        <v>2022</v>
      </c>
    </row>
    <row r="415" spans="1:46" x14ac:dyDescent="0.3">
      <c r="A415">
        <v>820740003</v>
      </c>
      <c r="B415" t="str">
        <f>VLOOKUP(A415,'ine i comarca'!$A$1:$H$367,6,0)</f>
        <v>Vallès Oriental</v>
      </c>
      <c r="C415" t="s">
        <v>218</v>
      </c>
      <c r="D415" t="s">
        <v>41</v>
      </c>
      <c r="E415" t="s">
        <v>42</v>
      </c>
      <c r="F415" t="s">
        <v>48</v>
      </c>
      <c r="G415" s="8">
        <f>IF('respostes SINDIC'!F415=1,(IF('respostes SINDIC'!$AS415=2021,variables!$E$10,IF('respostes SINDIC'!$AS415=2022,variables!$F$10))),0)</f>
        <v>7.5</v>
      </c>
      <c r="H415" s="8">
        <f>IF('respostes SINDIC'!G415=1,(IF('respostes SINDIC'!$AS415=2021,variables!$E$11,IF('respostes SINDIC'!$AS415=2022,variables!$F$11))),0)</f>
        <v>7.5</v>
      </c>
      <c r="I415" s="14">
        <f>IF('respostes SINDIC'!H415=1,(IF('respostes SINDIC'!$AS415=2021,variables!$E$12,IF('respostes SINDIC'!$AS415=2022,variables!$F$12))),0)</f>
        <v>25</v>
      </c>
      <c r="J415" s="11">
        <f>IF('respostes SINDIC'!I415=1,(IF('respostes SINDIC'!$AS415=2021,variables!$E$13,IF('respostes SINDIC'!$AS415=2022,variables!$F$13))),0)</f>
        <v>1</v>
      </c>
      <c r="K415" s="11">
        <f>IF('respostes SINDIC'!J415=1,(IF('respostes SINDIC'!$AS415=2021,variables!$E$14,IF('respostes SINDIC'!$AS415=2022,variables!$F$14))),0)</f>
        <v>0</v>
      </c>
      <c r="L415" s="11">
        <f>IF('respostes SINDIC'!K415=1,(IF('respostes SINDIC'!$AS415=2021,variables!$E$15,IF('respostes SINDIC'!$AS415=2022,variables!$F$15))),0)</f>
        <v>0</v>
      </c>
      <c r="M415" s="11">
        <f>IF('respostes SINDIC'!L415=1,(IF('respostes SINDIC'!$AS415=2021,variables!$E$16,IF('respostes SINDIC'!$AS415=2022,variables!$F$16))),0)</f>
        <v>0</v>
      </c>
      <c r="N415" s="11">
        <f>IF('respostes SINDIC'!M415=1,(IF('respostes SINDIC'!$AS415=2021,variables!$E$17,IF('respostes SINDIC'!$AS415=2022,variables!$F$17))),0)</f>
        <v>0</v>
      </c>
      <c r="O415" s="11">
        <f>IF('respostes SINDIC'!N415="Dintre de termini",(IF('respostes SINDIC'!$AS415=2021,variables!$E$18,IF('respostes SINDIC'!$AS415=2022,variables!$F$18))),0)</f>
        <v>10</v>
      </c>
      <c r="P415" s="16">
        <f>IF('respostes SINDIC'!O415="Null",0,(IF('respostes SINDIC'!$AS415=2021,variables!$E$20,IF('respostes SINDIC'!$AS415=2022,variables!$F$20))))</f>
        <v>25</v>
      </c>
      <c r="Q415" s="16">
        <f>IF('respostes SINDIC'!P415=1,(IF('respostes SINDIC'!$AS415=2021,variables!$E$20,IF('respostes SINDIC'!$AS415=2022,variables!$F$20))),0)</f>
        <v>25</v>
      </c>
      <c r="R415" s="16">
        <f>IF('respostes SINDIC'!Q415=1,(IF('respostes SINDIC'!$AS415=2021,variables!$E$21,IF('respostes SINDIC'!$AS415=2022,variables!$F$21))),0)</f>
        <v>0</v>
      </c>
      <c r="S415" s="16">
        <f>IF('respostes SINDIC'!R415=1,(IF('respostes SINDIC'!$AS415=2021,variables!$E$22,IF('respostes SINDIC'!$AS415=2022,variables!$F$22))),0)</f>
        <v>0</v>
      </c>
      <c r="T415" s="11">
        <f>IF('respostes SINDIC'!S415=1,(IF('respostes SINDIC'!$AS415=2021,variables!$E$23,IF('respostes SINDIC'!$AS415=2022,variables!$F$23))),0)</f>
        <v>10</v>
      </c>
      <c r="U415" s="14">
        <f>IF('respostes SINDIC'!T415=1,(IF('respostes SINDIC'!$AS415=2021,variables!$E$24,IF('respostes SINDIC'!$AS415=2022,variables!$F$24))),0)</f>
        <v>25</v>
      </c>
      <c r="V415" s="8">
        <f>IF('respostes SINDIC'!U415=1,(IF('respostes SINDIC'!$AS415=2021,variables!$E$25,IF('respostes SINDIC'!$AS415=2022,variables!$F$25))),0)</f>
        <v>20</v>
      </c>
      <c r="W415" s="8">
        <f>IF('respostes SINDIC'!V415=1,(IF('respostes SINDIC'!$AS415=2021,variables!$E$26,IF('respostes SINDIC'!$AS415=2022,variables!$F$26))),0)</f>
        <v>5</v>
      </c>
      <c r="X415" s="8">
        <f>IF('respostes SINDIC'!W415=1,(IF('respostes SINDIC'!$AS415=2021,variables!$E$27,IF('respostes SINDIC'!$AS415=2022,variables!$F$27))),0)</f>
        <v>10</v>
      </c>
      <c r="Y415" s="11">
        <f>IF('respostes SINDIC'!X415=1,(IF('respostes SINDIC'!$AS415=2021,variables!$E$28,IF('respostes SINDIC'!$AS415=2022,variables!$F$28))),0)</f>
        <v>0</v>
      </c>
      <c r="Z415" s="11">
        <f>IF('respostes SINDIC'!Y415=1,(IF('respostes SINDIC'!$AS415=2021,variables!$E$29,IF('respostes SINDIC'!$AS415=2022,variables!$F$29))),0)</f>
        <v>20</v>
      </c>
      <c r="AA415" s="18">
        <f>IF('respostes SINDIC'!Z415=1,(IF('respostes SINDIC'!$AS415=2021,variables!$E$30,IF('respostes SINDIC'!$AS415=2022,variables!$F$30))),0)</f>
        <v>0</v>
      </c>
      <c r="AB415" s="18">
        <f>IF('respostes SINDIC'!AA415=1,(IF('respostes SINDIC'!$AS415=2021,variables!$E$31,IF('respostes SINDIC'!$AS415=2022,variables!$F$31))),0)</f>
        <v>25</v>
      </c>
      <c r="AC415" s="18">
        <f>IF('respostes SINDIC'!AB415=1,(IF('respostes SINDIC'!$AS415=2021,variables!$E$32,IF('respostes SINDIC'!$AS415=2022,variables!$F$32))),0)</f>
        <v>25</v>
      </c>
      <c r="AD415" s="18">
        <f>IF('respostes SINDIC'!AC415=1,(IF('respostes SINDIC'!$AS415=2021,variables!$E$33,IF('respostes SINDIC'!$AS415=2022,variables!$F$33))),0)</f>
        <v>0</v>
      </c>
      <c r="AE415" s="20">
        <f>IF('respostes SINDIC'!AD415=1,(IF('respostes SINDIC'!$AS415=2021,variables!$E$34,IF('respostes SINDIC'!$AS415=2022,variables!$F$34))),0)</f>
        <v>0</v>
      </c>
      <c r="AF415" s="20">
        <f>IF('respostes SINDIC'!AE415=1,(IF('respostes SINDIC'!$AS415=2021,variables!$E$35,IF('respostes SINDIC'!$AS415=2022,variables!$F$35))),0)</f>
        <v>0</v>
      </c>
      <c r="AG415" s="20">
        <f>IF('respostes SINDIC'!AF415=1,(IF('respostes SINDIC'!$AS415=2021,variables!$E$36,IF('respostes SINDIC'!$AS415=2022,variables!$F$36))),0)</f>
        <v>0</v>
      </c>
      <c r="AH415" s="20">
        <f>IF('respostes SINDIC'!AG415=1,(IF('respostes SINDIC'!$AS415=2021,variables!$E$37,IF('respostes SINDIC'!$AS415=2022,variables!$F$37))),0)</f>
        <v>0</v>
      </c>
      <c r="AI415" s="14">
        <f>IF('respostes SINDIC'!AH415=1,(IF('respostes SINDIC'!$AS415=2021,variables!$E$38,IF('respostes SINDIC'!$AS415=2022,variables!$F$38))),0)</f>
        <v>25</v>
      </c>
      <c r="AJ415" s="20">
        <f>IF('respostes SINDIC'!AI415=1,(IF('respostes SINDIC'!$AS415=2021,variables!$E$39,IF('respostes SINDIC'!$AS415=2022,variables!$F$39))),0)</f>
        <v>20</v>
      </c>
      <c r="AK415" s="14">
        <f>IF('respostes SINDIC'!AJ415=1,(IF('respostes SINDIC'!$AS415=2021,variables!$E$40,IF('respostes SINDIC'!$AS415=2022,variables!$F$40))),0)</f>
        <v>25</v>
      </c>
      <c r="AL415" s="8">
        <f>IF('respostes SINDIC'!AK415=0,(IF('respostes SINDIC'!$AS415=2021,variables!$E$41,IF('respostes SINDIC'!$AS415=2022,variables!$F$41))),0)</f>
        <v>20</v>
      </c>
      <c r="AM415" s="20">
        <f>IF('respostes SINDIC'!AL415=1,(IF('respostes SINDIC'!$AS415=2021,variables!$E$42,IF('respostes SINDIC'!$AS415=2022,variables!$F$42))),0)</f>
        <v>10</v>
      </c>
      <c r="AN415" s="11">
        <f>IF('respostes SINDIC'!AM415=1,(IF('respostes SINDIC'!$AS415=2021,variables!$E$43,IF('respostes SINDIC'!$AS415=2022,variables!$F$43))),0)</f>
        <v>50</v>
      </c>
      <c r="AO415" s="8">
        <f>IF('respostes SINDIC'!AN415=1,(IF('respostes SINDIC'!$AS415=2021,variables!$E$44,IF('respostes SINDIC'!$AS415=2022,variables!$F$44))),0)</f>
        <v>0</v>
      </c>
      <c r="AP415" s="8">
        <f>IF('respostes SINDIC'!AO415=1,(IF('respostes SINDIC'!$AS415=2021,variables!$E$45,IF('respostes SINDIC'!$AS415=2022,variables!$F$45))),0)</f>
        <v>0</v>
      </c>
      <c r="AQ415" s="20">
        <f>IF('respostes SINDIC'!AP415=1,(IF('respostes SINDIC'!$AS415=2021,variables!$E$46,IF('respostes SINDIC'!$AS415=2022,variables!$F$46))),0)</f>
        <v>0</v>
      </c>
      <c r="AT415">
        <v>2022</v>
      </c>
    </row>
    <row r="416" spans="1:46" x14ac:dyDescent="0.3">
      <c r="A416">
        <v>820800000</v>
      </c>
      <c r="B416" t="str">
        <f>VLOOKUP(A416,'ine i comarca'!$A$1:$H$367,6,0)</f>
        <v>Baix Llobregat</v>
      </c>
      <c r="C416" t="s">
        <v>219</v>
      </c>
      <c r="D416" t="s">
        <v>41</v>
      </c>
      <c r="E416" t="s">
        <v>42</v>
      </c>
      <c r="F416" t="s">
        <v>43</v>
      </c>
      <c r="G416" s="8">
        <f>IF('respostes SINDIC'!F416=1,(IF('respostes SINDIC'!$AS416=2021,variables!$E$10,IF('respostes SINDIC'!$AS416=2022,variables!$F$10))),0)</f>
        <v>7.5</v>
      </c>
      <c r="H416" s="8">
        <f>IF('respostes SINDIC'!G416=1,(IF('respostes SINDIC'!$AS416=2021,variables!$E$11,IF('respostes SINDIC'!$AS416=2022,variables!$F$11))),0)</f>
        <v>7.5</v>
      </c>
      <c r="I416" s="14">
        <f>IF('respostes SINDIC'!H416=1,(IF('respostes SINDIC'!$AS416=2021,variables!$E$12,IF('respostes SINDIC'!$AS416=2022,variables!$F$12))),0)</f>
        <v>25</v>
      </c>
      <c r="J416" s="11">
        <f>IF('respostes SINDIC'!I416=1,(IF('respostes SINDIC'!$AS416=2021,variables!$E$13,IF('respostes SINDIC'!$AS416=2022,variables!$F$13))),0)</f>
        <v>1</v>
      </c>
      <c r="K416" s="11">
        <f>IF('respostes SINDIC'!J416=1,(IF('respostes SINDIC'!$AS416=2021,variables!$E$14,IF('respostes SINDIC'!$AS416=2022,variables!$F$14))),0)</f>
        <v>0</v>
      </c>
      <c r="L416" s="11">
        <f>IF('respostes SINDIC'!K416=1,(IF('respostes SINDIC'!$AS416=2021,variables!$E$15,IF('respostes SINDIC'!$AS416=2022,variables!$F$15))),0)</f>
        <v>0</v>
      </c>
      <c r="M416" s="11">
        <f>IF('respostes SINDIC'!L416=1,(IF('respostes SINDIC'!$AS416=2021,variables!$E$16,IF('respostes SINDIC'!$AS416=2022,variables!$F$16))),0)</f>
        <v>0</v>
      </c>
      <c r="N416" s="11">
        <f>IF('respostes SINDIC'!M416=1,(IF('respostes SINDIC'!$AS416=2021,variables!$E$17,IF('respostes SINDIC'!$AS416=2022,variables!$F$17))),0)</f>
        <v>0</v>
      </c>
      <c r="O416" s="11">
        <f>IF('respostes SINDIC'!N416="Dintre de termini",(IF('respostes SINDIC'!$AS416=2021,variables!$E$18,IF('respostes SINDIC'!$AS416=2022,variables!$F$18))),0)</f>
        <v>0</v>
      </c>
      <c r="P416" s="16">
        <f>IF('respostes SINDIC'!O416="Null",0,(IF('respostes SINDIC'!$AS416=2021,variables!$E$20,IF('respostes SINDIC'!$AS416=2022,variables!$F$20))))</f>
        <v>25</v>
      </c>
      <c r="Q416" s="16">
        <f>IF('respostes SINDIC'!P416=1,(IF('respostes SINDIC'!$AS416=2021,variables!$E$20,IF('respostes SINDIC'!$AS416=2022,variables!$F$20))),0)</f>
        <v>25</v>
      </c>
      <c r="R416" s="16">
        <f>IF('respostes SINDIC'!Q416=1,(IF('respostes SINDIC'!$AS416=2021,variables!$E$21,IF('respostes SINDIC'!$AS416=2022,variables!$F$21))),0)</f>
        <v>0</v>
      </c>
      <c r="S416" s="16">
        <f>IF('respostes SINDIC'!R416=1,(IF('respostes SINDIC'!$AS416=2021,variables!$E$22,IF('respostes SINDIC'!$AS416=2022,variables!$F$22))),0)</f>
        <v>0</v>
      </c>
      <c r="T416" s="11">
        <f>IF('respostes SINDIC'!S416=1,(IF('respostes SINDIC'!$AS416=2021,variables!$E$23,IF('respostes SINDIC'!$AS416=2022,variables!$F$23))),0)</f>
        <v>10</v>
      </c>
      <c r="U416" s="14">
        <f>IF('respostes SINDIC'!T416=1,(IF('respostes SINDIC'!$AS416=2021,variables!$E$24,IF('respostes SINDIC'!$AS416=2022,variables!$F$24))),0)</f>
        <v>25</v>
      </c>
      <c r="V416" s="8">
        <f>IF('respostes SINDIC'!U416=1,(IF('respostes SINDIC'!$AS416=2021,variables!$E$25,IF('respostes SINDIC'!$AS416=2022,variables!$F$25))),0)</f>
        <v>20</v>
      </c>
      <c r="W416" s="8">
        <f>IF('respostes SINDIC'!V416=1,(IF('respostes SINDIC'!$AS416=2021,variables!$E$26,IF('respostes SINDIC'!$AS416=2022,variables!$F$26))),0)</f>
        <v>5</v>
      </c>
      <c r="X416" s="8">
        <f>IF('respostes SINDIC'!W416=1,(IF('respostes SINDIC'!$AS416=2021,variables!$E$27,IF('respostes SINDIC'!$AS416=2022,variables!$F$27))),0)</f>
        <v>10</v>
      </c>
      <c r="Y416" s="11">
        <f>IF('respostes SINDIC'!X416=1,(IF('respostes SINDIC'!$AS416=2021,variables!$E$28,IF('respostes SINDIC'!$AS416=2022,variables!$F$28))),0)</f>
        <v>0</v>
      </c>
      <c r="Z416" s="11">
        <f>IF('respostes SINDIC'!Y416=1,(IF('respostes SINDIC'!$AS416=2021,variables!$E$29,IF('respostes SINDIC'!$AS416=2022,variables!$F$29))),0)</f>
        <v>20</v>
      </c>
      <c r="AA416" s="18">
        <f>IF('respostes SINDIC'!Z416=1,(IF('respostes SINDIC'!$AS416=2021,variables!$E$30,IF('respostes SINDIC'!$AS416=2022,variables!$F$30))),0)</f>
        <v>0</v>
      </c>
      <c r="AB416" s="18">
        <f>IF('respostes SINDIC'!AA416=1,(IF('respostes SINDIC'!$AS416=2021,variables!$E$31,IF('respostes SINDIC'!$AS416=2022,variables!$F$31))),0)</f>
        <v>0</v>
      </c>
      <c r="AC416" s="18">
        <f>IF('respostes SINDIC'!AB416=1,(IF('respostes SINDIC'!$AS416=2021,variables!$E$32,IF('respostes SINDIC'!$AS416=2022,variables!$F$32))),0)</f>
        <v>0</v>
      </c>
      <c r="AD416" s="18">
        <f>IF('respostes SINDIC'!AC416=1,(IF('respostes SINDIC'!$AS416=2021,variables!$E$33,IF('respostes SINDIC'!$AS416=2022,variables!$F$33))),0)</f>
        <v>0</v>
      </c>
      <c r="AE416" s="20">
        <f>IF('respostes SINDIC'!AD416=1,(IF('respostes SINDIC'!$AS416=2021,variables!$E$34,IF('respostes SINDIC'!$AS416=2022,variables!$F$34))),0)</f>
        <v>0</v>
      </c>
      <c r="AF416" s="20">
        <f>IF('respostes SINDIC'!AE416=1,(IF('respostes SINDIC'!$AS416=2021,variables!$E$35,IF('respostes SINDIC'!$AS416=2022,variables!$F$35))),0)</f>
        <v>0</v>
      </c>
      <c r="AG416" s="20">
        <f>IF('respostes SINDIC'!AF416=1,(IF('respostes SINDIC'!$AS416=2021,variables!$E$36,IF('respostes SINDIC'!$AS416=2022,variables!$F$36))),0)</f>
        <v>0</v>
      </c>
      <c r="AH416" s="20">
        <f>IF('respostes SINDIC'!AG416=1,(IF('respostes SINDIC'!$AS416=2021,variables!$E$37,IF('respostes SINDIC'!$AS416=2022,variables!$F$37))),0)</f>
        <v>10</v>
      </c>
      <c r="AI416" s="14">
        <f>IF('respostes SINDIC'!AH416=1,(IF('respostes SINDIC'!$AS416=2021,variables!$E$38,IF('respostes SINDIC'!$AS416=2022,variables!$F$38))),0)</f>
        <v>25</v>
      </c>
      <c r="AJ416" s="20">
        <f>IF('respostes SINDIC'!AI416=1,(IF('respostes SINDIC'!$AS416=2021,variables!$E$39,IF('respostes SINDIC'!$AS416=2022,variables!$F$39))),0)</f>
        <v>0</v>
      </c>
      <c r="AK416" s="14">
        <f>IF('respostes SINDIC'!AJ416=1,(IF('respostes SINDIC'!$AS416=2021,variables!$E$40,IF('respostes SINDIC'!$AS416=2022,variables!$F$40))),0)</f>
        <v>25</v>
      </c>
      <c r="AL416" s="8">
        <f>IF('respostes SINDIC'!AK416=0,(IF('respostes SINDIC'!$AS416=2021,variables!$E$41,IF('respostes SINDIC'!$AS416=2022,variables!$F$41))),0)</f>
        <v>20</v>
      </c>
      <c r="AM416" s="20">
        <f>IF('respostes SINDIC'!AL416=1,(IF('respostes SINDIC'!$AS416=2021,variables!$E$42,IF('respostes SINDIC'!$AS416=2022,variables!$F$42))),0)</f>
        <v>10</v>
      </c>
      <c r="AN416" s="11">
        <f>IF('respostes SINDIC'!AM416=1,(IF('respostes SINDIC'!$AS416=2021,variables!$E$43,IF('respostes SINDIC'!$AS416=2022,variables!$F$43))),0)</f>
        <v>50</v>
      </c>
      <c r="AO416" s="8">
        <f>IF('respostes SINDIC'!AN416=1,(IF('respostes SINDIC'!$AS416=2021,variables!$E$44,IF('respostes SINDIC'!$AS416=2022,variables!$F$44))),0)</f>
        <v>10</v>
      </c>
      <c r="AP416" s="8">
        <f>IF('respostes SINDIC'!AO416=1,(IF('respostes SINDIC'!$AS416=2021,variables!$E$45,IF('respostes SINDIC'!$AS416=2022,variables!$F$45))),0)</f>
        <v>20</v>
      </c>
      <c r="AQ416" s="20">
        <f>IF('respostes SINDIC'!AP416=1,(IF('respostes SINDIC'!$AS416=2021,variables!$E$46,IF('respostes SINDIC'!$AS416=2022,variables!$F$46))),0)</f>
        <v>10</v>
      </c>
      <c r="AT416">
        <v>2022</v>
      </c>
    </row>
    <row r="417" spans="1:46" x14ac:dyDescent="0.3">
      <c r="A417">
        <v>821070005</v>
      </c>
      <c r="B417" t="str">
        <f>VLOOKUP(A417,'ine i comarca'!$A$1:$H$367,6,0)</f>
        <v>Vallès Oriental</v>
      </c>
      <c r="C417" t="s">
        <v>220</v>
      </c>
      <c r="D417" t="s">
        <v>41</v>
      </c>
      <c r="E417" t="s">
        <v>42</v>
      </c>
      <c r="F417" t="s">
        <v>43</v>
      </c>
      <c r="G417" s="8">
        <f>IF('respostes SINDIC'!F417=1,(IF('respostes SINDIC'!$AS417=2021,variables!$E$10,IF('respostes SINDIC'!$AS417=2022,variables!$F$10))),0)</f>
        <v>7.5</v>
      </c>
      <c r="H417" s="8">
        <f>IF('respostes SINDIC'!G417=1,(IF('respostes SINDIC'!$AS417=2021,variables!$E$11,IF('respostes SINDIC'!$AS417=2022,variables!$F$11))),0)</f>
        <v>7.5</v>
      </c>
      <c r="I417" s="14">
        <f>IF('respostes SINDIC'!H417=1,(IF('respostes SINDIC'!$AS417=2021,variables!$E$12,IF('respostes SINDIC'!$AS417=2022,variables!$F$12))),0)</f>
        <v>25</v>
      </c>
      <c r="J417" s="11">
        <f>IF('respostes SINDIC'!I417=1,(IF('respostes SINDIC'!$AS417=2021,variables!$E$13,IF('respostes SINDIC'!$AS417=2022,variables!$F$13))),0)</f>
        <v>1</v>
      </c>
      <c r="K417" s="11">
        <f>IF('respostes SINDIC'!J417=1,(IF('respostes SINDIC'!$AS417=2021,variables!$E$14,IF('respostes SINDIC'!$AS417=2022,variables!$F$14))),0)</f>
        <v>0</v>
      </c>
      <c r="L417" s="11">
        <f>IF('respostes SINDIC'!K417=1,(IF('respostes SINDIC'!$AS417=2021,variables!$E$15,IF('respostes SINDIC'!$AS417=2022,variables!$F$15))),0)</f>
        <v>0</v>
      </c>
      <c r="M417" s="11">
        <f>IF('respostes SINDIC'!L417=1,(IF('respostes SINDIC'!$AS417=2021,variables!$E$16,IF('respostes SINDIC'!$AS417=2022,variables!$F$16))),0)</f>
        <v>0</v>
      </c>
      <c r="N417" s="11">
        <f>IF('respostes SINDIC'!M417=1,(IF('respostes SINDIC'!$AS417=2021,variables!$E$17,IF('respostes SINDIC'!$AS417=2022,variables!$F$17))),0)</f>
        <v>0</v>
      </c>
      <c r="O417" s="11">
        <f>IF('respostes SINDIC'!N417="Dintre de termini",(IF('respostes SINDIC'!$AS417=2021,variables!$E$18,IF('respostes SINDIC'!$AS417=2022,variables!$F$18))),0)</f>
        <v>10</v>
      </c>
      <c r="P417" s="16">
        <f>IF('respostes SINDIC'!O417="Null",0,(IF('respostes SINDIC'!$AS417=2021,variables!$E$20,IF('respostes SINDIC'!$AS417=2022,variables!$F$20))))</f>
        <v>25</v>
      </c>
      <c r="Q417" s="16">
        <f>IF('respostes SINDIC'!P417=1,(IF('respostes SINDIC'!$AS417=2021,variables!$E$20,IF('respostes SINDIC'!$AS417=2022,variables!$F$20))),0)</f>
        <v>25</v>
      </c>
      <c r="R417" s="16">
        <f>IF('respostes SINDIC'!Q417=1,(IF('respostes SINDIC'!$AS417=2021,variables!$E$21,IF('respostes SINDIC'!$AS417=2022,variables!$F$21))),0)</f>
        <v>25</v>
      </c>
      <c r="S417" s="16">
        <f>IF('respostes SINDIC'!R417=1,(IF('respostes SINDIC'!$AS417=2021,variables!$E$22,IF('respostes SINDIC'!$AS417=2022,variables!$F$22))),0)</f>
        <v>25</v>
      </c>
      <c r="T417" s="11">
        <f>IF('respostes SINDIC'!S417=1,(IF('respostes SINDIC'!$AS417=2021,variables!$E$23,IF('respostes SINDIC'!$AS417=2022,variables!$F$23))),0)</f>
        <v>10</v>
      </c>
      <c r="U417" s="14">
        <f>IF('respostes SINDIC'!T417=1,(IF('respostes SINDIC'!$AS417=2021,variables!$E$24,IF('respostes SINDIC'!$AS417=2022,variables!$F$24))),0)</f>
        <v>25</v>
      </c>
      <c r="V417" s="8">
        <f>IF('respostes SINDIC'!U417=1,(IF('respostes SINDIC'!$AS417=2021,variables!$E$25,IF('respostes SINDIC'!$AS417=2022,variables!$F$25))),0)</f>
        <v>20</v>
      </c>
      <c r="W417" s="8">
        <f>IF('respostes SINDIC'!V417=1,(IF('respostes SINDIC'!$AS417=2021,variables!$E$26,IF('respostes SINDIC'!$AS417=2022,variables!$F$26))),0)</f>
        <v>5</v>
      </c>
      <c r="X417" s="8">
        <f>IF('respostes SINDIC'!W417=1,(IF('respostes SINDIC'!$AS417=2021,variables!$E$27,IF('respostes SINDIC'!$AS417=2022,variables!$F$27))),0)</f>
        <v>10</v>
      </c>
      <c r="Y417" s="11">
        <f>IF('respostes SINDIC'!X417=1,(IF('respostes SINDIC'!$AS417=2021,variables!$E$28,IF('respostes SINDIC'!$AS417=2022,variables!$F$28))),0)</f>
        <v>0</v>
      </c>
      <c r="Z417" s="11">
        <f>IF('respostes SINDIC'!Y417=1,(IF('respostes SINDIC'!$AS417=2021,variables!$E$29,IF('respostes SINDIC'!$AS417=2022,variables!$F$29))),0)</f>
        <v>20</v>
      </c>
      <c r="AA417" s="18">
        <f>IF('respostes SINDIC'!Z417=1,(IF('respostes SINDIC'!$AS417=2021,variables!$E$30,IF('respostes SINDIC'!$AS417=2022,variables!$F$30))),0)</f>
        <v>0</v>
      </c>
      <c r="AB417" s="18">
        <f>IF('respostes SINDIC'!AA417=1,(IF('respostes SINDIC'!$AS417=2021,variables!$E$31,IF('respostes SINDIC'!$AS417=2022,variables!$F$31))),0)</f>
        <v>25</v>
      </c>
      <c r="AC417" s="18">
        <f>IF('respostes SINDIC'!AB417=1,(IF('respostes SINDIC'!$AS417=2021,variables!$E$32,IF('respostes SINDIC'!$AS417=2022,variables!$F$32))),0)</f>
        <v>25</v>
      </c>
      <c r="AD417" s="18">
        <f>IF('respostes SINDIC'!AC417=1,(IF('respostes SINDIC'!$AS417=2021,variables!$E$33,IF('respostes SINDIC'!$AS417=2022,variables!$F$33))),0)</f>
        <v>0</v>
      </c>
      <c r="AE417" s="20">
        <f>IF('respostes SINDIC'!AD417=1,(IF('respostes SINDIC'!$AS417=2021,variables!$E$34,IF('respostes SINDIC'!$AS417=2022,variables!$F$34))),0)</f>
        <v>0</v>
      </c>
      <c r="AF417" s="20">
        <f>IF('respostes SINDIC'!AE417=1,(IF('respostes SINDIC'!$AS417=2021,variables!$E$35,IF('respostes SINDIC'!$AS417=2022,variables!$F$35))),0)</f>
        <v>0</v>
      </c>
      <c r="AG417" s="20">
        <f>IF('respostes SINDIC'!AF417=1,(IF('respostes SINDIC'!$AS417=2021,variables!$E$36,IF('respostes SINDIC'!$AS417=2022,variables!$F$36))),0)</f>
        <v>0</v>
      </c>
      <c r="AH417" s="20">
        <f>IF('respostes SINDIC'!AG417=1,(IF('respostes SINDIC'!$AS417=2021,variables!$E$37,IF('respostes SINDIC'!$AS417=2022,variables!$F$37))),0)</f>
        <v>0</v>
      </c>
      <c r="AI417" s="14">
        <f>IF('respostes SINDIC'!AH417=1,(IF('respostes SINDIC'!$AS417=2021,variables!$E$38,IF('respostes SINDIC'!$AS417=2022,variables!$F$38))),0)</f>
        <v>25</v>
      </c>
      <c r="AJ417" s="20">
        <f>IF('respostes SINDIC'!AI417=1,(IF('respostes SINDIC'!$AS417=2021,variables!$E$39,IF('respostes SINDIC'!$AS417=2022,variables!$F$39))),0)</f>
        <v>20</v>
      </c>
      <c r="AK417" s="14">
        <f>IF('respostes SINDIC'!AJ417=1,(IF('respostes SINDIC'!$AS417=2021,variables!$E$40,IF('respostes SINDIC'!$AS417=2022,variables!$F$40))),0)</f>
        <v>25</v>
      </c>
      <c r="AL417" s="8">
        <f>IF('respostes SINDIC'!AK417=0,(IF('respostes SINDIC'!$AS417=2021,variables!$E$41,IF('respostes SINDIC'!$AS417=2022,variables!$F$41))),0)</f>
        <v>20</v>
      </c>
      <c r="AM417" s="20">
        <f>IF('respostes SINDIC'!AL417=1,(IF('respostes SINDIC'!$AS417=2021,variables!$E$42,IF('respostes SINDIC'!$AS417=2022,variables!$F$42))),0)</f>
        <v>10</v>
      </c>
      <c r="AN417" s="11">
        <f>IF('respostes SINDIC'!AM417=1,(IF('respostes SINDIC'!$AS417=2021,variables!$E$43,IF('respostes SINDIC'!$AS417=2022,variables!$F$43))),0)</f>
        <v>50</v>
      </c>
      <c r="AO417" s="8">
        <f>IF('respostes SINDIC'!AN417=1,(IF('respostes SINDIC'!$AS417=2021,variables!$E$44,IF('respostes SINDIC'!$AS417=2022,variables!$F$44))),0)</f>
        <v>10</v>
      </c>
      <c r="AP417" s="8">
        <f>IF('respostes SINDIC'!AO417=1,(IF('respostes SINDIC'!$AS417=2021,variables!$E$45,IF('respostes SINDIC'!$AS417=2022,variables!$F$45))),0)</f>
        <v>20</v>
      </c>
      <c r="AQ417" s="20">
        <f>IF('respostes SINDIC'!AP417=1,(IF('respostes SINDIC'!$AS417=2021,variables!$E$46,IF('respostes SINDIC'!$AS417=2022,variables!$F$46))),0)</f>
        <v>10</v>
      </c>
      <c r="AT417">
        <v>2022</v>
      </c>
    </row>
    <row r="418" spans="1:46" x14ac:dyDescent="0.3">
      <c r="A418">
        <v>821140003</v>
      </c>
      <c r="B418" t="str">
        <f>VLOOKUP(A418,'ine i comarca'!$A$1:$H$367,6,0)</f>
        <v>Baix Llobregat</v>
      </c>
      <c r="C418" t="s">
        <v>221</v>
      </c>
      <c r="D418" t="s">
        <v>41</v>
      </c>
      <c r="E418" t="s">
        <v>42</v>
      </c>
      <c r="F418" t="s">
        <v>68</v>
      </c>
      <c r="G418" s="8">
        <f>IF('respostes SINDIC'!F418=1,(IF('respostes SINDIC'!$AS418=2021,variables!$E$10,IF('respostes SINDIC'!$AS418=2022,variables!$F$10))),0)</f>
        <v>7.5</v>
      </c>
      <c r="H418" s="8">
        <f>IF('respostes SINDIC'!G418=1,(IF('respostes SINDIC'!$AS418=2021,variables!$E$11,IF('respostes SINDIC'!$AS418=2022,variables!$F$11))),0)</f>
        <v>7.5</v>
      </c>
      <c r="I418" s="14">
        <f>IF('respostes SINDIC'!H418=1,(IF('respostes SINDIC'!$AS418=2021,variables!$E$12,IF('respostes SINDIC'!$AS418=2022,variables!$F$12))),0)</f>
        <v>25</v>
      </c>
      <c r="J418" s="11">
        <f>IF('respostes SINDIC'!I418=1,(IF('respostes SINDIC'!$AS418=2021,variables!$E$13,IF('respostes SINDIC'!$AS418=2022,variables!$F$13))),0)</f>
        <v>1</v>
      </c>
      <c r="K418" s="11">
        <f>IF('respostes SINDIC'!J418=1,(IF('respostes SINDIC'!$AS418=2021,variables!$E$14,IF('respostes SINDIC'!$AS418=2022,variables!$F$14))),0)</f>
        <v>2</v>
      </c>
      <c r="L418" s="11">
        <f>IF('respostes SINDIC'!K418=1,(IF('respostes SINDIC'!$AS418=2021,variables!$E$15,IF('respostes SINDIC'!$AS418=2022,variables!$F$15))),0)</f>
        <v>2</v>
      </c>
      <c r="M418" s="11">
        <f>IF('respostes SINDIC'!L418=1,(IF('respostes SINDIC'!$AS418=2021,variables!$E$16,IF('respostes SINDIC'!$AS418=2022,variables!$F$16))),0)</f>
        <v>2</v>
      </c>
      <c r="N418" s="11">
        <f>IF('respostes SINDIC'!M418=1,(IF('respostes SINDIC'!$AS418=2021,variables!$E$17,IF('respostes SINDIC'!$AS418=2022,variables!$F$17))),0)</f>
        <v>1</v>
      </c>
      <c r="O418" s="11">
        <f>IF('respostes SINDIC'!N418="Dintre de termini",(IF('respostes SINDIC'!$AS418=2021,variables!$E$18,IF('respostes SINDIC'!$AS418=2022,variables!$F$18))),0)</f>
        <v>10</v>
      </c>
      <c r="P418" s="16">
        <f>IF('respostes SINDIC'!O418="Null",0,(IF('respostes SINDIC'!$AS418=2021,variables!$E$20,IF('respostes SINDIC'!$AS418=2022,variables!$F$20))))</f>
        <v>25</v>
      </c>
      <c r="Q418" s="16">
        <f>IF('respostes SINDIC'!P418=1,(IF('respostes SINDIC'!$AS418=2021,variables!$E$20,IF('respostes SINDIC'!$AS418=2022,variables!$F$20))),0)</f>
        <v>25</v>
      </c>
      <c r="R418" s="16">
        <f>IF('respostes SINDIC'!Q418=1,(IF('respostes SINDIC'!$AS418=2021,variables!$E$21,IF('respostes SINDIC'!$AS418=2022,variables!$F$21))),0)</f>
        <v>25</v>
      </c>
      <c r="S418" s="16">
        <f>IF('respostes SINDIC'!R418=1,(IF('respostes SINDIC'!$AS418=2021,variables!$E$22,IF('respostes SINDIC'!$AS418=2022,variables!$F$22))),0)</f>
        <v>25</v>
      </c>
      <c r="T418" s="11">
        <f>IF('respostes SINDIC'!S418=1,(IF('respostes SINDIC'!$AS418=2021,variables!$E$23,IF('respostes SINDIC'!$AS418=2022,variables!$F$23))),0)</f>
        <v>10</v>
      </c>
      <c r="U418" s="14">
        <f>IF('respostes SINDIC'!T418=1,(IF('respostes SINDIC'!$AS418=2021,variables!$E$24,IF('respostes SINDIC'!$AS418=2022,variables!$F$24))),0)</f>
        <v>25</v>
      </c>
      <c r="V418" s="8">
        <f>IF('respostes SINDIC'!U418=1,(IF('respostes SINDIC'!$AS418=2021,variables!$E$25,IF('respostes SINDIC'!$AS418=2022,variables!$F$25))),0)</f>
        <v>20</v>
      </c>
      <c r="W418" s="8">
        <f>IF('respostes SINDIC'!V418=1,(IF('respostes SINDIC'!$AS418=2021,variables!$E$26,IF('respostes SINDIC'!$AS418=2022,variables!$F$26))),0)</f>
        <v>5</v>
      </c>
      <c r="X418" s="8">
        <f>IF('respostes SINDIC'!W418=1,(IF('respostes SINDIC'!$AS418=2021,variables!$E$27,IF('respostes SINDIC'!$AS418=2022,variables!$F$27))),0)</f>
        <v>10</v>
      </c>
      <c r="Y418" s="11">
        <f>IF('respostes SINDIC'!X418=1,(IF('respostes SINDIC'!$AS418=2021,variables!$E$28,IF('respostes SINDIC'!$AS418=2022,variables!$F$28))),0)</f>
        <v>2</v>
      </c>
      <c r="Z418" s="11">
        <f>IF('respostes SINDIC'!Y418=1,(IF('respostes SINDIC'!$AS418=2021,variables!$E$29,IF('respostes SINDIC'!$AS418=2022,variables!$F$29))),0)</f>
        <v>20</v>
      </c>
      <c r="AA418" s="18">
        <f>IF('respostes SINDIC'!Z418=1,(IF('respostes SINDIC'!$AS418=2021,variables!$E$30,IF('respostes SINDIC'!$AS418=2022,variables!$F$30))),0)</f>
        <v>25</v>
      </c>
      <c r="AB418" s="18">
        <f>IF('respostes SINDIC'!AA418=1,(IF('respostes SINDIC'!$AS418=2021,variables!$E$31,IF('respostes SINDIC'!$AS418=2022,variables!$F$31))),0)</f>
        <v>25</v>
      </c>
      <c r="AC418" s="18">
        <f>IF('respostes SINDIC'!AB418=1,(IF('respostes SINDIC'!$AS418=2021,variables!$E$32,IF('respostes SINDIC'!$AS418=2022,variables!$F$32))),0)</f>
        <v>25</v>
      </c>
      <c r="AD418" s="18">
        <f>IF('respostes SINDIC'!AC418=1,(IF('respostes SINDIC'!$AS418=2021,variables!$E$33,IF('respostes SINDIC'!$AS418=2022,variables!$F$33))),0)</f>
        <v>0</v>
      </c>
      <c r="AE418" s="20">
        <f>IF('respostes SINDIC'!AD418=1,(IF('respostes SINDIC'!$AS418=2021,variables!$E$34,IF('respostes SINDIC'!$AS418=2022,variables!$F$34))),0)</f>
        <v>0</v>
      </c>
      <c r="AF418" s="20">
        <f>IF('respostes SINDIC'!AE418=1,(IF('respostes SINDIC'!$AS418=2021,variables!$E$35,IF('respostes SINDIC'!$AS418=2022,variables!$F$35))),0)</f>
        <v>20</v>
      </c>
      <c r="AG418" s="20">
        <f>IF('respostes SINDIC'!AF418=1,(IF('respostes SINDIC'!$AS418=2021,variables!$E$36,IF('respostes SINDIC'!$AS418=2022,variables!$F$36))),0)</f>
        <v>0</v>
      </c>
      <c r="AH418" s="20">
        <f>IF('respostes SINDIC'!AG418=1,(IF('respostes SINDIC'!$AS418=2021,variables!$E$37,IF('respostes SINDIC'!$AS418=2022,variables!$F$37))),0)</f>
        <v>10</v>
      </c>
      <c r="AI418" s="14">
        <f>IF('respostes SINDIC'!AH418=1,(IF('respostes SINDIC'!$AS418=2021,variables!$E$38,IF('respostes SINDIC'!$AS418=2022,variables!$F$38))),0)</f>
        <v>25</v>
      </c>
      <c r="AJ418" s="20">
        <f>IF('respostes SINDIC'!AI418=1,(IF('respostes SINDIC'!$AS418=2021,variables!$E$39,IF('respostes SINDIC'!$AS418=2022,variables!$F$39))),0)</f>
        <v>20</v>
      </c>
      <c r="AK418" s="14">
        <f>IF('respostes SINDIC'!AJ418=1,(IF('respostes SINDIC'!$AS418=2021,variables!$E$40,IF('respostes SINDIC'!$AS418=2022,variables!$F$40))),0)</f>
        <v>25</v>
      </c>
      <c r="AL418" s="8">
        <f>IF('respostes SINDIC'!AK418=0,(IF('respostes SINDIC'!$AS418=2021,variables!$E$41,IF('respostes SINDIC'!$AS418=2022,variables!$F$41))),0)</f>
        <v>20</v>
      </c>
      <c r="AM418" s="20">
        <f>IF('respostes SINDIC'!AL418=1,(IF('respostes SINDIC'!$AS418=2021,variables!$E$42,IF('respostes SINDIC'!$AS418=2022,variables!$F$42))),0)</f>
        <v>10</v>
      </c>
      <c r="AN418" s="11">
        <f>IF('respostes SINDIC'!AM418=1,(IF('respostes SINDIC'!$AS418=2021,variables!$E$43,IF('respostes SINDIC'!$AS418=2022,variables!$F$43))),0)</f>
        <v>50</v>
      </c>
      <c r="AO418" s="8">
        <f>IF('respostes SINDIC'!AN418=1,(IF('respostes SINDIC'!$AS418=2021,variables!$E$44,IF('respostes SINDIC'!$AS418=2022,variables!$F$44))),0)</f>
        <v>10</v>
      </c>
      <c r="AP418" s="8">
        <f>IF('respostes SINDIC'!AO418=1,(IF('respostes SINDIC'!$AS418=2021,variables!$E$45,IF('respostes SINDIC'!$AS418=2022,variables!$F$45))),0)</f>
        <v>20</v>
      </c>
      <c r="AQ418" s="20">
        <f>IF('respostes SINDIC'!AP418=1,(IF('respostes SINDIC'!$AS418=2021,variables!$E$46,IF('respostes SINDIC'!$AS418=2022,variables!$F$46))),0)</f>
        <v>0</v>
      </c>
      <c r="AT418">
        <v>2022</v>
      </c>
    </row>
    <row r="419" spans="1:46" x14ac:dyDescent="0.3">
      <c r="A419">
        <v>821290004</v>
      </c>
      <c r="B419" t="str">
        <f>VLOOKUP(A419,'ine i comarca'!$A$1:$H$367,6,0)</f>
        <v>Bages</v>
      </c>
      <c r="C419" t="s">
        <v>222</v>
      </c>
      <c r="D419" t="s">
        <v>41</v>
      </c>
      <c r="E419" t="s">
        <v>42</v>
      </c>
      <c r="F419" t="s">
        <v>48</v>
      </c>
      <c r="G419" s="8">
        <f>IF('respostes SINDIC'!F419=1,(IF('respostes SINDIC'!$AS419=2021,variables!$E$10,IF('respostes SINDIC'!$AS419=2022,variables!$F$10))),0)</f>
        <v>7.5</v>
      </c>
      <c r="H419" s="8">
        <f>IF('respostes SINDIC'!G419=1,(IF('respostes SINDIC'!$AS419=2021,variables!$E$11,IF('respostes SINDIC'!$AS419=2022,variables!$F$11))),0)</f>
        <v>7.5</v>
      </c>
      <c r="I419" s="14">
        <f>IF('respostes SINDIC'!H419=1,(IF('respostes SINDIC'!$AS419=2021,variables!$E$12,IF('respostes SINDIC'!$AS419=2022,variables!$F$12))),0)</f>
        <v>25</v>
      </c>
      <c r="J419" s="11">
        <f>IF('respostes SINDIC'!I419=1,(IF('respostes SINDIC'!$AS419=2021,variables!$E$13,IF('respostes SINDIC'!$AS419=2022,variables!$F$13))),0)</f>
        <v>1</v>
      </c>
      <c r="K419" s="11">
        <f>IF('respostes SINDIC'!J419=1,(IF('respostes SINDIC'!$AS419=2021,variables!$E$14,IF('respostes SINDIC'!$AS419=2022,variables!$F$14))),0)</f>
        <v>0</v>
      </c>
      <c r="L419" s="11">
        <f>IF('respostes SINDIC'!K419=1,(IF('respostes SINDIC'!$AS419=2021,variables!$E$15,IF('respostes SINDIC'!$AS419=2022,variables!$F$15))),0)</f>
        <v>0</v>
      </c>
      <c r="M419" s="11">
        <f>IF('respostes SINDIC'!L419=1,(IF('respostes SINDIC'!$AS419=2021,variables!$E$16,IF('respostes SINDIC'!$AS419=2022,variables!$F$16))),0)</f>
        <v>0</v>
      </c>
      <c r="N419" s="11">
        <f>IF('respostes SINDIC'!M419=1,(IF('respostes SINDIC'!$AS419=2021,variables!$E$17,IF('respostes SINDIC'!$AS419=2022,variables!$F$17))),0)</f>
        <v>0</v>
      </c>
      <c r="O419" s="11">
        <f>IF('respostes SINDIC'!N419="Dintre de termini",(IF('respostes SINDIC'!$AS419=2021,variables!$E$18,IF('respostes SINDIC'!$AS419=2022,variables!$F$18))),0)</f>
        <v>0</v>
      </c>
      <c r="P419" s="16">
        <f>IF('respostes SINDIC'!O419="Null",0,(IF('respostes SINDIC'!$AS419=2021,variables!$E$20,IF('respostes SINDIC'!$AS419=2022,variables!$F$20))))</f>
        <v>0</v>
      </c>
      <c r="Q419" s="16">
        <f>IF('respostes SINDIC'!P419=1,(IF('respostes SINDIC'!$AS419=2021,variables!$E$20,IF('respostes SINDIC'!$AS419=2022,variables!$F$20))),0)</f>
        <v>0</v>
      </c>
      <c r="R419" s="16">
        <f>IF('respostes SINDIC'!Q419=1,(IF('respostes SINDIC'!$AS419=2021,variables!$E$21,IF('respostes SINDIC'!$AS419=2022,variables!$F$21))),0)</f>
        <v>0</v>
      </c>
      <c r="S419" s="16">
        <f>IF('respostes SINDIC'!R419=1,(IF('respostes SINDIC'!$AS419=2021,variables!$E$22,IF('respostes SINDIC'!$AS419=2022,variables!$F$22))),0)</f>
        <v>0</v>
      </c>
      <c r="T419" s="11">
        <f>IF('respostes SINDIC'!S419=1,(IF('respostes SINDIC'!$AS419=2021,variables!$E$23,IF('respostes SINDIC'!$AS419=2022,variables!$F$23))),0)</f>
        <v>0</v>
      </c>
      <c r="U419" s="14">
        <f>IF('respostes SINDIC'!T419=1,(IF('respostes SINDIC'!$AS419=2021,variables!$E$24,IF('respostes SINDIC'!$AS419=2022,variables!$F$24))),0)</f>
        <v>0</v>
      </c>
      <c r="V419" s="8">
        <f>IF('respostes SINDIC'!U419=1,(IF('respostes SINDIC'!$AS419=2021,variables!$E$25,IF('respostes SINDIC'!$AS419=2022,variables!$F$25))),0)</f>
        <v>20</v>
      </c>
      <c r="W419" s="8">
        <f>IF('respostes SINDIC'!V419=1,(IF('respostes SINDIC'!$AS419=2021,variables!$E$26,IF('respostes SINDIC'!$AS419=2022,variables!$F$26))),0)</f>
        <v>5</v>
      </c>
      <c r="X419" s="8">
        <f>IF('respostes SINDIC'!W419=1,(IF('respostes SINDIC'!$AS419=2021,variables!$E$27,IF('respostes SINDIC'!$AS419=2022,variables!$F$27))),0)</f>
        <v>10</v>
      </c>
      <c r="Y419" s="11">
        <f>IF('respostes SINDIC'!X419=1,(IF('respostes SINDIC'!$AS419=2021,variables!$E$28,IF('respostes SINDIC'!$AS419=2022,variables!$F$28))),0)</f>
        <v>0</v>
      </c>
      <c r="Z419" s="11">
        <f>IF('respostes SINDIC'!Y419=1,(IF('respostes SINDIC'!$AS419=2021,variables!$E$29,IF('respostes SINDIC'!$AS419=2022,variables!$F$29))),0)</f>
        <v>0</v>
      </c>
      <c r="AA419" s="18">
        <f>IF('respostes SINDIC'!Z419=1,(IF('respostes SINDIC'!$AS419=2021,variables!$E$30,IF('respostes SINDIC'!$AS419=2022,variables!$F$30))),0)</f>
        <v>0</v>
      </c>
      <c r="AB419" s="18">
        <f>IF('respostes SINDIC'!AA419=1,(IF('respostes SINDIC'!$AS419=2021,variables!$E$31,IF('respostes SINDIC'!$AS419=2022,variables!$F$31))),0)</f>
        <v>0</v>
      </c>
      <c r="AC419" s="18">
        <f>IF('respostes SINDIC'!AB419=1,(IF('respostes SINDIC'!$AS419=2021,variables!$E$32,IF('respostes SINDIC'!$AS419=2022,variables!$F$32))),0)</f>
        <v>0</v>
      </c>
      <c r="AD419" s="18">
        <f>IF('respostes SINDIC'!AC419=1,(IF('respostes SINDIC'!$AS419=2021,variables!$E$33,IF('respostes SINDIC'!$AS419=2022,variables!$F$33))),0)</f>
        <v>0</v>
      </c>
      <c r="AE419" s="20">
        <f>IF('respostes SINDIC'!AD419=1,(IF('respostes SINDIC'!$AS419=2021,variables!$E$34,IF('respostes SINDIC'!$AS419=2022,variables!$F$34))),0)</f>
        <v>0</v>
      </c>
      <c r="AF419" s="20">
        <f>IF('respostes SINDIC'!AE419=1,(IF('respostes SINDIC'!$AS419=2021,variables!$E$35,IF('respostes SINDIC'!$AS419=2022,variables!$F$35))),0)</f>
        <v>0</v>
      </c>
      <c r="AG419" s="20">
        <f>IF('respostes SINDIC'!AF419=1,(IF('respostes SINDIC'!$AS419=2021,variables!$E$36,IF('respostes SINDIC'!$AS419=2022,variables!$F$36))),0)</f>
        <v>0</v>
      </c>
      <c r="AH419" s="20">
        <f>IF('respostes SINDIC'!AG419=1,(IF('respostes SINDIC'!$AS419=2021,variables!$E$37,IF('respostes SINDIC'!$AS419=2022,variables!$F$37))),0)</f>
        <v>0</v>
      </c>
      <c r="AI419" s="14">
        <f>IF('respostes SINDIC'!AH419=1,(IF('respostes SINDIC'!$AS419=2021,variables!$E$38,IF('respostes SINDIC'!$AS419=2022,variables!$F$38))),0)</f>
        <v>25</v>
      </c>
      <c r="AJ419" s="20">
        <f>IF('respostes SINDIC'!AI419=1,(IF('respostes SINDIC'!$AS419=2021,variables!$E$39,IF('respostes SINDIC'!$AS419=2022,variables!$F$39))),0)</f>
        <v>20</v>
      </c>
      <c r="AK419" s="14">
        <f>IF('respostes SINDIC'!AJ419=1,(IF('respostes SINDIC'!$AS419=2021,variables!$E$40,IF('respostes SINDIC'!$AS419=2022,variables!$F$40))),0)</f>
        <v>0</v>
      </c>
      <c r="AL419" s="8">
        <f>IF('respostes SINDIC'!AK419=0,(IF('respostes SINDIC'!$AS419=2021,variables!$E$41,IF('respostes SINDIC'!$AS419=2022,variables!$F$41))),0)</f>
        <v>20</v>
      </c>
      <c r="AM419" s="20">
        <f>IF('respostes SINDIC'!AL419=1,(IF('respostes SINDIC'!$AS419=2021,variables!$E$42,IF('respostes SINDIC'!$AS419=2022,variables!$F$42))),0)</f>
        <v>0</v>
      </c>
      <c r="AN419" s="11">
        <f>IF('respostes SINDIC'!AM419=1,(IF('respostes SINDIC'!$AS419=2021,variables!$E$43,IF('respostes SINDIC'!$AS419=2022,variables!$F$43))),0)</f>
        <v>0</v>
      </c>
      <c r="AO419" s="8">
        <f>IF('respostes SINDIC'!AN419=1,(IF('respostes SINDIC'!$AS419=2021,variables!$E$44,IF('respostes SINDIC'!$AS419=2022,variables!$F$44))),0)</f>
        <v>0</v>
      </c>
      <c r="AP419" s="8">
        <f>IF('respostes SINDIC'!AO419=1,(IF('respostes SINDIC'!$AS419=2021,variables!$E$45,IF('respostes SINDIC'!$AS419=2022,variables!$F$45))),0)</f>
        <v>0</v>
      </c>
      <c r="AQ419" s="20">
        <f>IF('respostes SINDIC'!AP419=1,(IF('respostes SINDIC'!$AS419=2021,variables!$E$46,IF('respostes SINDIC'!$AS419=2022,variables!$F$46))),0)</f>
        <v>0</v>
      </c>
      <c r="AT419">
        <v>2022</v>
      </c>
    </row>
    <row r="420" spans="1:46" x14ac:dyDescent="0.3">
      <c r="A420">
        <v>820930008</v>
      </c>
      <c r="B420" t="str">
        <f>VLOOKUP(A420,'ine i comarca'!$A$1:$H$367,6,0)</f>
        <v>Vallès Oriental</v>
      </c>
      <c r="C420" t="s">
        <v>223</v>
      </c>
      <c r="D420" t="s">
        <v>41</v>
      </c>
      <c r="E420" t="s">
        <v>42</v>
      </c>
      <c r="F420" t="s">
        <v>43</v>
      </c>
      <c r="G420" s="8">
        <f>IF('respostes SINDIC'!F420=1,(IF('respostes SINDIC'!$AS420=2021,variables!$E$10,IF('respostes SINDIC'!$AS420=2022,variables!$F$10))),0)</f>
        <v>7.5</v>
      </c>
      <c r="H420" s="8">
        <f>IF('respostes SINDIC'!G420=1,(IF('respostes SINDIC'!$AS420=2021,variables!$E$11,IF('respostes SINDIC'!$AS420=2022,variables!$F$11))),0)</f>
        <v>7.5</v>
      </c>
      <c r="I420" s="14">
        <f>IF('respostes SINDIC'!H420=1,(IF('respostes SINDIC'!$AS420=2021,variables!$E$12,IF('respostes SINDIC'!$AS420=2022,variables!$F$12))),0)</f>
        <v>25</v>
      </c>
      <c r="J420" s="11">
        <f>IF('respostes SINDIC'!I420=1,(IF('respostes SINDIC'!$AS420=2021,variables!$E$13,IF('respostes SINDIC'!$AS420=2022,variables!$F$13))),0)</f>
        <v>1</v>
      </c>
      <c r="K420" s="11">
        <f>IF('respostes SINDIC'!J420=1,(IF('respostes SINDIC'!$AS420=2021,variables!$E$14,IF('respostes SINDIC'!$AS420=2022,variables!$F$14))),0)</f>
        <v>0</v>
      </c>
      <c r="L420" s="11">
        <f>IF('respostes SINDIC'!K420=1,(IF('respostes SINDIC'!$AS420=2021,variables!$E$15,IF('respostes SINDIC'!$AS420=2022,variables!$F$15))),0)</f>
        <v>0</v>
      </c>
      <c r="M420" s="11">
        <f>IF('respostes SINDIC'!L420=1,(IF('respostes SINDIC'!$AS420=2021,variables!$E$16,IF('respostes SINDIC'!$AS420=2022,variables!$F$16))),0)</f>
        <v>0</v>
      </c>
      <c r="N420" s="11">
        <f>IF('respostes SINDIC'!M420=1,(IF('respostes SINDIC'!$AS420=2021,variables!$E$17,IF('respostes SINDIC'!$AS420=2022,variables!$F$17))),0)</f>
        <v>0</v>
      </c>
      <c r="O420" s="11">
        <f>IF('respostes SINDIC'!N420="Dintre de termini",(IF('respostes SINDIC'!$AS420=2021,variables!$E$18,IF('respostes SINDIC'!$AS420=2022,variables!$F$18))),0)</f>
        <v>0</v>
      </c>
      <c r="P420" s="16">
        <f>IF('respostes SINDIC'!O420="Null",0,(IF('respostes SINDIC'!$AS420=2021,variables!$E$20,IF('respostes SINDIC'!$AS420=2022,variables!$F$20))))</f>
        <v>0</v>
      </c>
      <c r="Q420" s="16">
        <f>IF('respostes SINDIC'!P420=1,(IF('respostes SINDIC'!$AS420=2021,variables!$E$20,IF('respostes SINDIC'!$AS420=2022,variables!$F$20))),0)</f>
        <v>0</v>
      </c>
      <c r="R420" s="16">
        <f>IF('respostes SINDIC'!Q420=1,(IF('respostes SINDIC'!$AS420=2021,variables!$E$21,IF('respostes SINDIC'!$AS420=2022,variables!$F$21))),0)</f>
        <v>0</v>
      </c>
      <c r="S420" s="16">
        <f>IF('respostes SINDIC'!R420=1,(IF('respostes SINDIC'!$AS420=2021,variables!$E$22,IF('respostes SINDIC'!$AS420=2022,variables!$F$22))),0)</f>
        <v>0</v>
      </c>
      <c r="T420" s="11">
        <f>IF('respostes SINDIC'!S420=1,(IF('respostes SINDIC'!$AS420=2021,variables!$E$23,IF('respostes SINDIC'!$AS420=2022,variables!$F$23))),0)</f>
        <v>0</v>
      </c>
      <c r="U420" s="14">
        <f>IF('respostes SINDIC'!T420=1,(IF('respostes SINDIC'!$AS420=2021,variables!$E$24,IF('respostes SINDIC'!$AS420=2022,variables!$F$24))),0)</f>
        <v>0</v>
      </c>
      <c r="V420" s="8">
        <f>IF('respostes SINDIC'!U420=1,(IF('respostes SINDIC'!$AS420=2021,variables!$E$25,IF('respostes SINDIC'!$AS420=2022,variables!$F$25))),0)</f>
        <v>20</v>
      </c>
      <c r="W420" s="8">
        <f>IF('respostes SINDIC'!V420=1,(IF('respostes SINDIC'!$AS420=2021,variables!$E$26,IF('respostes SINDIC'!$AS420=2022,variables!$F$26))),0)</f>
        <v>5</v>
      </c>
      <c r="X420" s="8">
        <f>IF('respostes SINDIC'!W420=1,(IF('respostes SINDIC'!$AS420=2021,variables!$E$27,IF('respostes SINDIC'!$AS420=2022,variables!$F$27))),0)</f>
        <v>10</v>
      </c>
      <c r="Y420" s="11">
        <f>IF('respostes SINDIC'!X420=1,(IF('respostes SINDIC'!$AS420=2021,variables!$E$28,IF('respostes SINDIC'!$AS420=2022,variables!$F$28))),0)</f>
        <v>0</v>
      </c>
      <c r="Z420" s="11">
        <f>IF('respostes SINDIC'!Y420=1,(IF('respostes SINDIC'!$AS420=2021,variables!$E$29,IF('respostes SINDIC'!$AS420=2022,variables!$F$29))),0)</f>
        <v>0</v>
      </c>
      <c r="AA420" s="18">
        <f>IF('respostes SINDIC'!Z420=1,(IF('respostes SINDIC'!$AS420=2021,variables!$E$30,IF('respostes SINDIC'!$AS420=2022,variables!$F$30))),0)</f>
        <v>25</v>
      </c>
      <c r="AB420" s="18">
        <f>IF('respostes SINDIC'!AA420=1,(IF('respostes SINDIC'!$AS420=2021,variables!$E$31,IF('respostes SINDIC'!$AS420=2022,variables!$F$31))),0)</f>
        <v>0</v>
      </c>
      <c r="AC420" s="18">
        <f>IF('respostes SINDIC'!AB420=1,(IF('respostes SINDIC'!$AS420=2021,variables!$E$32,IF('respostes SINDIC'!$AS420=2022,variables!$F$32))),0)</f>
        <v>0</v>
      </c>
      <c r="AD420" s="18">
        <f>IF('respostes SINDIC'!AC420=1,(IF('respostes SINDIC'!$AS420=2021,variables!$E$33,IF('respostes SINDIC'!$AS420=2022,variables!$F$33))),0)</f>
        <v>0</v>
      </c>
      <c r="AE420" s="20">
        <f>IF('respostes SINDIC'!AD420=1,(IF('respostes SINDIC'!$AS420=2021,variables!$E$34,IF('respostes SINDIC'!$AS420=2022,variables!$F$34))),0)</f>
        <v>0</v>
      </c>
      <c r="AF420" s="20">
        <f>IF('respostes SINDIC'!AE420=1,(IF('respostes SINDIC'!$AS420=2021,variables!$E$35,IF('respostes SINDIC'!$AS420=2022,variables!$F$35))),0)</f>
        <v>0</v>
      </c>
      <c r="AG420" s="20">
        <f>IF('respostes SINDIC'!AF420=1,(IF('respostes SINDIC'!$AS420=2021,variables!$E$36,IF('respostes SINDIC'!$AS420=2022,variables!$F$36))),0)</f>
        <v>0</v>
      </c>
      <c r="AH420" s="20">
        <f>IF('respostes SINDIC'!AG420=1,(IF('respostes SINDIC'!$AS420=2021,variables!$E$37,IF('respostes SINDIC'!$AS420=2022,variables!$F$37))),0)</f>
        <v>0</v>
      </c>
      <c r="AI420" s="14">
        <f>IF('respostes SINDIC'!AH420=1,(IF('respostes SINDIC'!$AS420=2021,variables!$E$38,IF('respostes SINDIC'!$AS420=2022,variables!$F$38))),0)</f>
        <v>25</v>
      </c>
      <c r="AJ420" s="20">
        <f>IF('respostes SINDIC'!AI420=1,(IF('respostes SINDIC'!$AS420=2021,variables!$E$39,IF('respostes SINDIC'!$AS420=2022,variables!$F$39))),0)</f>
        <v>20</v>
      </c>
      <c r="AK420" s="14">
        <f>IF('respostes SINDIC'!AJ420=1,(IF('respostes SINDIC'!$AS420=2021,variables!$E$40,IF('respostes SINDIC'!$AS420=2022,variables!$F$40))),0)</f>
        <v>0</v>
      </c>
      <c r="AL420" s="8">
        <f>IF('respostes SINDIC'!AK420=0,(IF('respostes SINDIC'!$AS420=2021,variables!$E$41,IF('respostes SINDIC'!$AS420=2022,variables!$F$41))),0)</f>
        <v>20</v>
      </c>
      <c r="AM420" s="20">
        <f>IF('respostes SINDIC'!AL420=1,(IF('respostes SINDIC'!$AS420=2021,variables!$E$42,IF('respostes SINDIC'!$AS420=2022,variables!$F$42))),0)</f>
        <v>0</v>
      </c>
      <c r="AN420" s="11">
        <f>IF('respostes SINDIC'!AM420=1,(IF('respostes SINDIC'!$AS420=2021,variables!$E$43,IF('respostes SINDIC'!$AS420=2022,variables!$F$43))),0)</f>
        <v>0</v>
      </c>
      <c r="AO420" s="8">
        <f>IF('respostes SINDIC'!AN420=1,(IF('respostes SINDIC'!$AS420=2021,variables!$E$44,IF('respostes SINDIC'!$AS420=2022,variables!$F$44))),0)</f>
        <v>10</v>
      </c>
      <c r="AP420" s="8">
        <f>IF('respostes SINDIC'!AO420=1,(IF('respostes SINDIC'!$AS420=2021,variables!$E$45,IF('respostes SINDIC'!$AS420=2022,variables!$F$45))),0)</f>
        <v>20</v>
      </c>
      <c r="AQ420" s="20">
        <f>IF('respostes SINDIC'!AP420=1,(IF('respostes SINDIC'!$AS420=2021,variables!$E$46,IF('respostes SINDIC'!$AS420=2022,variables!$F$46))),0)</f>
        <v>0</v>
      </c>
      <c r="AT420">
        <v>2022</v>
      </c>
    </row>
    <row r="421" spans="1:46" x14ac:dyDescent="0.3">
      <c r="A421">
        <v>821350006</v>
      </c>
      <c r="B421" t="str">
        <f>VLOOKUP(A421,'ine i comarca'!$A$1:$H$367,6,0)</f>
        <v>Bages</v>
      </c>
      <c r="C421" t="s">
        <v>224</v>
      </c>
      <c r="D421" t="s">
        <v>41</v>
      </c>
      <c r="E421" t="s">
        <v>42</v>
      </c>
      <c r="F421" t="s">
        <v>43</v>
      </c>
      <c r="G421" s="8">
        <f>IF('respostes SINDIC'!F421=1,(IF('respostes SINDIC'!$AS421=2021,variables!$E$10,IF('respostes SINDIC'!$AS421=2022,variables!$F$10))),0)</f>
        <v>7.5</v>
      </c>
      <c r="H421" s="8">
        <f>IF('respostes SINDIC'!G421=1,(IF('respostes SINDIC'!$AS421=2021,variables!$E$11,IF('respostes SINDIC'!$AS421=2022,variables!$F$11))),0)</f>
        <v>0</v>
      </c>
      <c r="I421" s="14">
        <f>IF('respostes SINDIC'!H421=1,(IF('respostes SINDIC'!$AS421=2021,variables!$E$12,IF('respostes SINDIC'!$AS421=2022,variables!$F$12))),0)</f>
        <v>0</v>
      </c>
      <c r="J421" s="11">
        <f>IF('respostes SINDIC'!I421=1,(IF('respostes SINDIC'!$AS421=2021,variables!$E$13,IF('respostes SINDIC'!$AS421=2022,variables!$F$13))),0)</f>
        <v>1</v>
      </c>
      <c r="K421" s="11">
        <f>IF('respostes SINDIC'!J421=1,(IF('respostes SINDIC'!$AS421=2021,variables!$E$14,IF('respostes SINDIC'!$AS421=2022,variables!$F$14))),0)</f>
        <v>0</v>
      </c>
      <c r="L421" s="11">
        <f>IF('respostes SINDIC'!K421=1,(IF('respostes SINDIC'!$AS421=2021,variables!$E$15,IF('respostes SINDIC'!$AS421=2022,variables!$F$15))),0)</f>
        <v>0</v>
      </c>
      <c r="M421" s="11">
        <f>IF('respostes SINDIC'!L421=1,(IF('respostes SINDIC'!$AS421=2021,variables!$E$16,IF('respostes SINDIC'!$AS421=2022,variables!$F$16))),0)</f>
        <v>0</v>
      </c>
      <c r="N421" s="11">
        <f>IF('respostes SINDIC'!M421=1,(IF('respostes SINDIC'!$AS421=2021,variables!$E$17,IF('respostes SINDIC'!$AS421=2022,variables!$F$17))),0)</f>
        <v>0</v>
      </c>
      <c r="O421" s="11">
        <f>IF('respostes SINDIC'!N421="Dintre de termini",(IF('respostes SINDIC'!$AS421=2021,variables!$E$18,IF('respostes SINDIC'!$AS421=2022,variables!$F$18))),0)</f>
        <v>0</v>
      </c>
      <c r="P421" s="16">
        <f>IF('respostes SINDIC'!O421="Null",0,(IF('respostes SINDIC'!$AS421=2021,variables!$E$20,IF('respostes SINDIC'!$AS421=2022,variables!$F$20))))</f>
        <v>25</v>
      </c>
      <c r="Q421" s="16">
        <f>IF('respostes SINDIC'!P421=1,(IF('respostes SINDIC'!$AS421=2021,variables!$E$20,IF('respostes SINDIC'!$AS421=2022,variables!$F$20))),0)</f>
        <v>25</v>
      </c>
      <c r="R421" s="16">
        <f>IF('respostes SINDIC'!Q421=1,(IF('respostes SINDIC'!$AS421=2021,variables!$E$21,IF('respostes SINDIC'!$AS421=2022,variables!$F$21))),0)</f>
        <v>25</v>
      </c>
      <c r="S421" s="16">
        <f>IF('respostes SINDIC'!R421=1,(IF('respostes SINDIC'!$AS421=2021,variables!$E$22,IF('respostes SINDIC'!$AS421=2022,variables!$F$22))),0)</f>
        <v>25</v>
      </c>
      <c r="T421" s="11">
        <f>IF('respostes SINDIC'!S421=1,(IF('respostes SINDIC'!$AS421=2021,variables!$E$23,IF('respostes SINDIC'!$AS421=2022,variables!$F$23))),0)</f>
        <v>10</v>
      </c>
      <c r="U421" s="14">
        <f>IF('respostes SINDIC'!T421=1,(IF('respostes SINDIC'!$AS421=2021,variables!$E$24,IF('respostes SINDIC'!$AS421=2022,variables!$F$24))),0)</f>
        <v>25</v>
      </c>
      <c r="V421" s="8">
        <f>IF('respostes SINDIC'!U421=1,(IF('respostes SINDIC'!$AS421=2021,variables!$E$25,IF('respostes SINDIC'!$AS421=2022,variables!$F$25))),0)</f>
        <v>0</v>
      </c>
      <c r="W421" s="8">
        <f>IF('respostes SINDIC'!V421=1,(IF('respostes SINDIC'!$AS421=2021,variables!$E$26,IF('respostes SINDIC'!$AS421=2022,variables!$F$26))),0)</f>
        <v>5</v>
      </c>
      <c r="X421" s="8">
        <f>IF('respostes SINDIC'!W421=1,(IF('respostes SINDIC'!$AS421=2021,variables!$E$27,IF('respostes SINDIC'!$AS421=2022,variables!$F$27))),0)</f>
        <v>10</v>
      </c>
      <c r="Y421" s="11">
        <f>IF('respostes SINDIC'!X421=1,(IF('respostes SINDIC'!$AS421=2021,variables!$E$28,IF('respostes SINDIC'!$AS421=2022,variables!$F$28))),0)</f>
        <v>0</v>
      </c>
      <c r="Z421" s="11">
        <f>IF('respostes SINDIC'!Y421=1,(IF('respostes SINDIC'!$AS421=2021,variables!$E$29,IF('respostes SINDIC'!$AS421=2022,variables!$F$29))),0)</f>
        <v>20</v>
      </c>
      <c r="AA421" s="18">
        <f>IF('respostes SINDIC'!Z421=1,(IF('respostes SINDIC'!$AS421=2021,variables!$E$30,IF('respostes SINDIC'!$AS421=2022,variables!$F$30))),0)</f>
        <v>0</v>
      </c>
      <c r="AB421" s="18">
        <f>IF('respostes SINDIC'!AA421=1,(IF('respostes SINDIC'!$AS421=2021,variables!$E$31,IF('respostes SINDIC'!$AS421=2022,variables!$F$31))),0)</f>
        <v>25</v>
      </c>
      <c r="AC421" s="18">
        <f>IF('respostes SINDIC'!AB421=1,(IF('respostes SINDIC'!$AS421=2021,variables!$E$32,IF('respostes SINDIC'!$AS421=2022,variables!$F$32))),0)</f>
        <v>25</v>
      </c>
      <c r="AD421" s="18">
        <f>IF('respostes SINDIC'!AC421=1,(IF('respostes SINDIC'!$AS421=2021,variables!$E$33,IF('respostes SINDIC'!$AS421=2022,variables!$F$33))),0)</f>
        <v>0</v>
      </c>
      <c r="AE421" s="20">
        <f>IF('respostes SINDIC'!AD421=1,(IF('respostes SINDIC'!$AS421=2021,variables!$E$34,IF('respostes SINDIC'!$AS421=2022,variables!$F$34))),0)</f>
        <v>0</v>
      </c>
      <c r="AF421" s="20">
        <f>IF('respostes SINDIC'!AE421=1,(IF('respostes SINDIC'!$AS421=2021,variables!$E$35,IF('respostes SINDIC'!$AS421=2022,variables!$F$35))),0)</f>
        <v>0</v>
      </c>
      <c r="AG421" s="20">
        <f>IF('respostes SINDIC'!AF421=1,(IF('respostes SINDIC'!$AS421=2021,variables!$E$36,IF('respostes SINDIC'!$AS421=2022,variables!$F$36))),0)</f>
        <v>0</v>
      </c>
      <c r="AH421" s="20">
        <f>IF('respostes SINDIC'!AG421=1,(IF('respostes SINDIC'!$AS421=2021,variables!$E$37,IF('respostes SINDIC'!$AS421=2022,variables!$F$37))),0)</f>
        <v>0</v>
      </c>
      <c r="AI421" s="14">
        <f>IF('respostes SINDIC'!AH421=1,(IF('respostes SINDIC'!$AS421=2021,variables!$E$38,IF('respostes SINDIC'!$AS421=2022,variables!$F$38))),0)</f>
        <v>0</v>
      </c>
      <c r="AJ421" s="20">
        <f>IF('respostes SINDIC'!AI421=1,(IF('respostes SINDIC'!$AS421=2021,variables!$E$39,IF('respostes SINDIC'!$AS421=2022,variables!$F$39))),0)</f>
        <v>0</v>
      </c>
      <c r="AK421" s="14">
        <f>IF('respostes SINDIC'!AJ421=1,(IF('respostes SINDIC'!$AS421=2021,variables!$E$40,IF('respostes SINDIC'!$AS421=2022,variables!$F$40))),0)</f>
        <v>25</v>
      </c>
      <c r="AL421" s="8">
        <f>IF('respostes SINDIC'!AK421=0,(IF('respostes SINDIC'!$AS421=2021,variables!$E$41,IF('respostes SINDIC'!$AS421=2022,variables!$F$41))),0)</f>
        <v>0</v>
      </c>
      <c r="AM421" s="20">
        <f>IF('respostes SINDIC'!AL421=1,(IF('respostes SINDIC'!$AS421=2021,variables!$E$42,IF('respostes SINDIC'!$AS421=2022,variables!$F$42))),0)</f>
        <v>10</v>
      </c>
      <c r="AN421" s="11">
        <f>IF('respostes SINDIC'!AM421=1,(IF('respostes SINDIC'!$AS421=2021,variables!$E$43,IF('respostes SINDIC'!$AS421=2022,variables!$F$43))),0)</f>
        <v>50</v>
      </c>
      <c r="AO421" s="8">
        <f>IF('respostes SINDIC'!AN421=1,(IF('respostes SINDIC'!$AS421=2021,variables!$E$44,IF('respostes SINDIC'!$AS421=2022,variables!$F$44))),0)</f>
        <v>10</v>
      </c>
      <c r="AP421" s="8">
        <f>IF('respostes SINDIC'!AO421=1,(IF('respostes SINDIC'!$AS421=2021,variables!$E$45,IF('respostes SINDIC'!$AS421=2022,variables!$F$45))),0)</f>
        <v>0</v>
      </c>
      <c r="AQ421" s="20">
        <f>IF('respostes SINDIC'!AP421=1,(IF('respostes SINDIC'!$AS421=2021,variables!$E$46,IF('respostes SINDIC'!$AS421=2022,variables!$F$46))),0)</f>
        <v>10</v>
      </c>
      <c r="AT421">
        <v>2022</v>
      </c>
    </row>
    <row r="422" spans="1:46" x14ac:dyDescent="0.3">
      <c r="A422">
        <v>821530008</v>
      </c>
      <c r="B422" t="str">
        <f>VLOOKUP(A422,'ine i comarca'!$A$1:$H$367,6,0)</f>
        <v>Osona</v>
      </c>
      <c r="C422" t="s">
        <v>225</v>
      </c>
      <c r="D422" t="s">
        <v>41</v>
      </c>
      <c r="E422" t="s">
        <v>42</v>
      </c>
      <c r="F422" t="s">
        <v>48</v>
      </c>
      <c r="G422" s="8">
        <f>IF('respostes SINDIC'!F422=1,(IF('respostes SINDIC'!$AS422=2021,variables!$E$10,IF('respostes SINDIC'!$AS422=2022,variables!$F$10))),0)</f>
        <v>7.5</v>
      </c>
      <c r="H422" s="8">
        <f>IF('respostes SINDIC'!G422=1,(IF('respostes SINDIC'!$AS422=2021,variables!$E$11,IF('respostes SINDIC'!$AS422=2022,variables!$F$11))),0)</f>
        <v>7.5</v>
      </c>
      <c r="I422" s="14">
        <f>IF('respostes SINDIC'!H422=1,(IF('respostes SINDIC'!$AS422=2021,variables!$E$12,IF('respostes SINDIC'!$AS422=2022,variables!$F$12))),0)</f>
        <v>25</v>
      </c>
      <c r="J422" s="11">
        <f>IF('respostes SINDIC'!I422=1,(IF('respostes SINDIC'!$AS422=2021,variables!$E$13,IF('respostes SINDIC'!$AS422=2022,variables!$F$13))),0)</f>
        <v>1</v>
      </c>
      <c r="K422" s="11">
        <f>IF('respostes SINDIC'!J422=1,(IF('respostes SINDIC'!$AS422=2021,variables!$E$14,IF('respostes SINDIC'!$AS422=2022,variables!$F$14))),0)</f>
        <v>0</v>
      </c>
      <c r="L422" s="11">
        <f>IF('respostes SINDIC'!K422=1,(IF('respostes SINDIC'!$AS422=2021,variables!$E$15,IF('respostes SINDIC'!$AS422=2022,variables!$F$15))),0)</f>
        <v>0</v>
      </c>
      <c r="M422" s="11">
        <f>IF('respostes SINDIC'!L422=1,(IF('respostes SINDIC'!$AS422=2021,variables!$E$16,IF('respostes SINDIC'!$AS422=2022,variables!$F$16))),0)</f>
        <v>0</v>
      </c>
      <c r="N422" s="11">
        <f>IF('respostes SINDIC'!M422=1,(IF('respostes SINDIC'!$AS422=2021,variables!$E$17,IF('respostes SINDIC'!$AS422=2022,variables!$F$17))),0)</f>
        <v>0</v>
      </c>
      <c r="O422" s="11">
        <f>IF('respostes SINDIC'!N422="Dintre de termini",(IF('respostes SINDIC'!$AS422=2021,variables!$E$18,IF('respostes SINDIC'!$AS422=2022,variables!$F$18))),0)</f>
        <v>10</v>
      </c>
      <c r="P422" s="16">
        <f>IF('respostes SINDIC'!O422="Null",0,(IF('respostes SINDIC'!$AS422=2021,variables!$E$20,IF('respostes SINDIC'!$AS422=2022,variables!$F$20))))</f>
        <v>25</v>
      </c>
      <c r="Q422" s="16">
        <f>IF('respostes SINDIC'!P422=1,(IF('respostes SINDIC'!$AS422=2021,variables!$E$20,IF('respostes SINDIC'!$AS422=2022,variables!$F$20))),0)</f>
        <v>25</v>
      </c>
      <c r="R422" s="16">
        <f>IF('respostes SINDIC'!Q422=1,(IF('respostes SINDIC'!$AS422=2021,variables!$E$21,IF('respostes SINDIC'!$AS422=2022,variables!$F$21))),0)</f>
        <v>0</v>
      </c>
      <c r="S422" s="16">
        <f>IF('respostes SINDIC'!R422=1,(IF('respostes SINDIC'!$AS422=2021,variables!$E$22,IF('respostes SINDIC'!$AS422=2022,variables!$F$22))),0)</f>
        <v>0</v>
      </c>
      <c r="T422" s="11">
        <f>IF('respostes SINDIC'!S422=1,(IF('respostes SINDIC'!$AS422=2021,variables!$E$23,IF('respostes SINDIC'!$AS422=2022,variables!$F$23))),0)</f>
        <v>10</v>
      </c>
      <c r="U422" s="14">
        <f>IF('respostes SINDIC'!T422=1,(IF('respostes SINDIC'!$AS422=2021,variables!$E$24,IF('respostes SINDIC'!$AS422=2022,variables!$F$24))),0)</f>
        <v>25</v>
      </c>
      <c r="V422" s="8">
        <f>IF('respostes SINDIC'!U422=1,(IF('respostes SINDIC'!$AS422=2021,variables!$E$25,IF('respostes SINDIC'!$AS422=2022,variables!$F$25))),0)</f>
        <v>20</v>
      </c>
      <c r="W422" s="8">
        <f>IF('respostes SINDIC'!V422=1,(IF('respostes SINDIC'!$AS422=2021,variables!$E$26,IF('respostes SINDIC'!$AS422=2022,variables!$F$26))),0)</f>
        <v>5</v>
      </c>
      <c r="X422" s="8">
        <f>IF('respostes SINDIC'!W422=1,(IF('respostes SINDIC'!$AS422=2021,variables!$E$27,IF('respostes SINDIC'!$AS422=2022,variables!$F$27))),0)</f>
        <v>10</v>
      </c>
      <c r="Y422" s="11">
        <f>IF('respostes SINDIC'!X422=1,(IF('respostes SINDIC'!$AS422=2021,variables!$E$28,IF('respostes SINDIC'!$AS422=2022,variables!$F$28))),0)</f>
        <v>0</v>
      </c>
      <c r="Z422" s="11">
        <f>IF('respostes SINDIC'!Y422=1,(IF('respostes SINDIC'!$AS422=2021,variables!$E$29,IF('respostes SINDIC'!$AS422=2022,variables!$F$29))),0)</f>
        <v>20</v>
      </c>
      <c r="AA422" s="18">
        <f>IF('respostes SINDIC'!Z422=1,(IF('respostes SINDIC'!$AS422=2021,variables!$E$30,IF('respostes SINDIC'!$AS422=2022,variables!$F$30))),0)</f>
        <v>25</v>
      </c>
      <c r="AB422" s="18">
        <f>IF('respostes SINDIC'!AA422=1,(IF('respostes SINDIC'!$AS422=2021,variables!$E$31,IF('respostes SINDIC'!$AS422=2022,variables!$F$31))),0)</f>
        <v>25</v>
      </c>
      <c r="AC422" s="18">
        <f>IF('respostes SINDIC'!AB422=1,(IF('respostes SINDIC'!$AS422=2021,variables!$E$32,IF('respostes SINDIC'!$AS422=2022,variables!$F$32))),0)</f>
        <v>25</v>
      </c>
      <c r="AD422" s="18">
        <f>IF('respostes SINDIC'!AC422=1,(IF('respostes SINDIC'!$AS422=2021,variables!$E$33,IF('respostes SINDIC'!$AS422=2022,variables!$F$33))),0)</f>
        <v>0</v>
      </c>
      <c r="AE422" s="20">
        <f>IF('respostes SINDIC'!AD422=1,(IF('respostes SINDIC'!$AS422=2021,variables!$E$34,IF('respostes SINDIC'!$AS422=2022,variables!$F$34))),0)</f>
        <v>0</v>
      </c>
      <c r="AF422" s="20">
        <f>IF('respostes SINDIC'!AE422=1,(IF('respostes SINDIC'!$AS422=2021,variables!$E$35,IF('respostes SINDIC'!$AS422=2022,variables!$F$35))),0)</f>
        <v>0</v>
      </c>
      <c r="AG422" s="20">
        <f>IF('respostes SINDIC'!AF422=1,(IF('respostes SINDIC'!$AS422=2021,variables!$E$36,IF('respostes SINDIC'!$AS422=2022,variables!$F$36))),0)</f>
        <v>0</v>
      </c>
      <c r="AH422" s="20">
        <f>IF('respostes SINDIC'!AG422=1,(IF('respostes SINDIC'!$AS422=2021,variables!$E$37,IF('respostes SINDIC'!$AS422=2022,variables!$F$37))),0)</f>
        <v>0</v>
      </c>
      <c r="AI422" s="14">
        <f>IF('respostes SINDIC'!AH422=1,(IF('respostes SINDIC'!$AS422=2021,variables!$E$38,IF('respostes SINDIC'!$AS422=2022,variables!$F$38))),0)</f>
        <v>25</v>
      </c>
      <c r="AJ422" s="20">
        <f>IF('respostes SINDIC'!AI422=1,(IF('respostes SINDIC'!$AS422=2021,variables!$E$39,IF('respostes SINDIC'!$AS422=2022,variables!$F$39))),0)</f>
        <v>20</v>
      </c>
      <c r="AK422" s="14">
        <f>IF('respostes SINDIC'!AJ422=1,(IF('respostes SINDIC'!$AS422=2021,variables!$E$40,IF('respostes SINDIC'!$AS422=2022,variables!$F$40))),0)</f>
        <v>25</v>
      </c>
      <c r="AL422" s="8">
        <f>IF('respostes SINDIC'!AK422=0,(IF('respostes SINDIC'!$AS422=2021,variables!$E$41,IF('respostes SINDIC'!$AS422=2022,variables!$F$41))),0)</f>
        <v>20</v>
      </c>
      <c r="AM422" s="20">
        <f>IF('respostes SINDIC'!AL422=1,(IF('respostes SINDIC'!$AS422=2021,variables!$E$42,IF('respostes SINDIC'!$AS422=2022,variables!$F$42))),0)</f>
        <v>10</v>
      </c>
      <c r="AN422" s="11">
        <f>IF('respostes SINDIC'!AM422=1,(IF('respostes SINDIC'!$AS422=2021,variables!$E$43,IF('respostes SINDIC'!$AS422=2022,variables!$F$43))),0)</f>
        <v>50</v>
      </c>
      <c r="AO422" s="8">
        <f>IF('respostes SINDIC'!AN422=1,(IF('respostes SINDIC'!$AS422=2021,variables!$E$44,IF('respostes SINDIC'!$AS422=2022,variables!$F$44))),0)</f>
        <v>0</v>
      </c>
      <c r="AP422" s="8">
        <f>IF('respostes SINDIC'!AO422=1,(IF('respostes SINDIC'!$AS422=2021,variables!$E$45,IF('respostes SINDIC'!$AS422=2022,variables!$F$45))),0)</f>
        <v>0</v>
      </c>
      <c r="AQ422" s="20">
        <f>IF('respostes SINDIC'!AP422=1,(IF('respostes SINDIC'!$AS422=2021,variables!$E$46,IF('respostes SINDIC'!$AS422=2022,variables!$F$46))),0)</f>
        <v>0</v>
      </c>
      <c r="AT422">
        <v>2022</v>
      </c>
    </row>
    <row r="423" spans="1:46" x14ac:dyDescent="0.3">
      <c r="A423">
        <v>819390004</v>
      </c>
      <c r="B423" t="str">
        <f>VLOOKUP(A423,'ine i comarca'!$A$1:$H$367,6,0)</f>
        <v>Maresme</v>
      </c>
      <c r="C423" t="s">
        <v>226</v>
      </c>
      <c r="D423" t="s">
        <v>41</v>
      </c>
      <c r="E423" t="s">
        <v>42</v>
      </c>
      <c r="F423" t="s">
        <v>48</v>
      </c>
      <c r="G423" s="8">
        <f>IF('respostes SINDIC'!F423=1,(IF('respostes SINDIC'!$AS423=2021,variables!$E$10,IF('respostes SINDIC'!$AS423=2022,variables!$F$10))),0)</f>
        <v>0</v>
      </c>
      <c r="H423" s="8">
        <f>IF('respostes SINDIC'!G423=1,(IF('respostes SINDIC'!$AS423=2021,variables!$E$11,IF('respostes SINDIC'!$AS423=2022,variables!$F$11))),0)</f>
        <v>0</v>
      </c>
      <c r="I423" s="14">
        <f>IF('respostes SINDIC'!H423=1,(IF('respostes SINDIC'!$AS423=2021,variables!$E$12,IF('respostes SINDIC'!$AS423=2022,variables!$F$12))),0)</f>
        <v>25</v>
      </c>
      <c r="J423" s="11">
        <f>IF('respostes SINDIC'!I423=1,(IF('respostes SINDIC'!$AS423=2021,variables!$E$13,IF('respostes SINDIC'!$AS423=2022,variables!$F$13))),0)</f>
        <v>1</v>
      </c>
      <c r="K423" s="11">
        <f>IF('respostes SINDIC'!J423=1,(IF('respostes SINDIC'!$AS423=2021,variables!$E$14,IF('respostes SINDIC'!$AS423=2022,variables!$F$14))),0)</f>
        <v>0</v>
      </c>
      <c r="L423" s="11">
        <f>IF('respostes SINDIC'!K423=1,(IF('respostes SINDIC'!$AS423=2021,variables!$E$15,IF('respostes SINDIC'!$AS423=2022,variables!$F$15))),0)</f>
        <v>0</v>
      </c>
      <c r="M423" s="11">
        <f>IF('respostes SINDIC'!L423=1,(IF('respostes SINDIC'!$AS423=2021,variables!$E$16,IF('respostes SINDIC'!$AS423=2022,variables!$F$16))),0)</f>
        <v>0</v>
      </c>
      <c r="N423" s="11">
        <f>IF('respostes SINDIC'!M423=1,(IF('respostes SINDIC'!$AS423=2021,variables!$E$17,IF('respostes SINDIC'!$AS423=2022,variables!$F$17))),0)</f>
        <v>0</v>
      </c>
      <c r="O423" s="11">
        <f>IF('respostes SINDIC'!N423="Dintre de termini",(IF('respostes SINDIC'!$AS423=2021,variables!$E$18,IF('respostes SINDIC'!$AS423=2022,variables!$F$18))),0)</f>
        <v>10</v>
      </c>
      <c r="P423" s="16">
        <f>IF('respostes SINDIC'!O423="Null",0,(IF('respostes SINDIC'!$AS423=2021,variables!$E$20,IF('respostes SINDIC'!$AS423=2022,variables!$F$20))))</f>
        <v>25</v>
      </c>
      <c r="Q423" s="16">
        <f>IF('respostes SINDIC'!P423=1,(IF('respostes SINDIC'!$AS423=2021,variables!$E$20,IF('respostes SINDIC'!$AS423=2022,variables!$F$20))),0)</f>
        <v>25</v>
      </c>
      <c r="R423" s="16">
        <f>IF('respostes SINDIC'!Q423=1,(IF('respostes SINDIC'!$AS423=2021,variables!$E$21,IF('respostes SINDIC'!$AS423=2022,variables!$F$21))),0)</f>
        <v>0</v>
      </c>
      <c r="S423" s="16">
        <f>IF('respostes SINDIC'!R423=1,(IF('respostes SINDIC'!$AS423=2021,variables!$E$22,IF('respostes SINDIC'!$AS423=2022,variables!$F$22))),0)</f>
        <v>0</v>
      </c>
      <c r="T423" s="11">
        <f>IF('respostes SINDIC'!S423=1,(IF('respostes SINDIC'!$AS423=2021,variables!$E$23,IF('respostes SINDIC'!$AS423=2022,variables!$F$23))),0)</f>
        <v>10</v>
      </c>
      <c r="U423" s="14">
        <f>IF('respostes SINDIC'!T423=1,(IF('respostes SINDIC'!$AS423=2021,variables!$E$24,IF('respostes SINDIC'!$AS423=2022,variables!$F$24))),0)</f>
        <v>25</v>
      </c>
      <c r="V423" s="8">
        <f>IF('respostes SINDIC'!U423=1,(IF('respostes SINDIC'!$AS423=2021,variables!$E$25,IF('respostes SINDIC'!$AS423=2022,variables!$F$25))),0)</f>
        <v>20</v>
      </c>
      <c r="W423" s="8">
        <f>IF('respostes SINDIC'!V423=1,(IF('respostes SINDIC'!$AS423=2021,variables!$E$26,IF('respostes SINDIC'!$AS423=2022,variables!$F$26))),0)</f>
        <v>5</v>
      </c>
      <c r="X423" s="8">
        <f>IF('respostes SINDIC'!W423=1,(IF('respostes SINDIC'!$AS423=2021,variables!$E$27,IF('respostes SINDIC'!$AS423=2022,variables!$F$27))),0)</f>
        <v>0</v>
      </c>
      <c r="Y423" s="11">
        <f>IF('respostes SINDIC'!X423=1,(IF('respostes SINDIC'!$AS423=2021,variables!$E$28,IF('respostes SINDIC'!$AS423=2022,variables!$F$28))),0)</f>
        <v>0</v>
      </c>
      <c r="Z423" s="11">
        <f>IF('respostes SINDIC'!Y423=1,(IF('respostes SINDIC'!$AS423=2021,variables!$E$29,IF('respostes SINDIC'!$AS423=2022,variables!$F$29))),0)</f>
        <v>20</v>
      </c>
      <c r="AA423" s="18">
        <f>IF('respostes SINDIC'!Z423=1,(IF('respostes SINDIC'!$AS423=2021,variables!$E$30,IF('respostes SINDIC'!$AS423=2022,variables!$F$30))),0)</f>
        <v>0</v>
      </c>
      <c r="AB423" s="18">
        <f>IF('respostes SINDIC'!AA423=1,(IF('respostes SINDIC'!$AS423=2021,variables!$E$31,IF('respostes SINDIC'!$AS423=2022,variables!$F$31))),0)</f>
        <v>25</v>
      </c>
      <c r="AC423" s="18">
        <f>IF('respostes SINDIC'!AB423=1,(IF('respostes SINDIC'!$AS423=2021,variables!$E$32,IF('respostes SINDIC'!$AS423=2022,variables!$F$32))),0)</f>
        <v>25</v>
      </c>
      <c r="AD423" s="18">
        <f>IF('respostes SINDIC'!AC423=1,(IF('respostes SINDIC'!$AS423=2021,variables!$E$33,IF('respostes SINDIC'!$AS423=2022,variables!$F$33))),0)</f>
        <v>0</v>
      </c>
      <c r="AE423" s="20">
        <f>IF('respostes SINDIC'!AD423=1,(IF('respostes SINDIC'!$AS423=2021,variables!$E$34,IF('respostes SINDIC'!$AS423=2022,variables!$F$34))),0)</f>
        <v>0</v>
      </c>
      <c r="AF423" s="20">
        <f>IF('respostes SINDIC'!AE423=1,(IF('respostes SINDIC'!$AS423=2021,variables!$E$35,IF('respostes SINDIC'!$AS423=2022,variables!$F$35))),0)</f>
        <v>0</v>
      </c>
      <c r="AG423" s="20">
        <f>IF('respostes SINDIC'!AF423=1,(IF('respostes SINDIC'!$AS423=2021,variables!$E$36,IF('respostes SINDIC'!$AS423=2022,variables!$F$36))),0)</f>
        <v>0</v>
      </c>
      <c r="AH423" s="20">
        <f>IF('respostes SINDIC'!AG423=1,(IF('respostes SINDIC'!$AS423=2021,variables!$E$37,IF('respostes SINDIC'!$AS423=2022,variables!$F$37))),0)</f>
        <v>0</v>
      </c>
      <c r="AI423" s="14">
        <f>IF('respostes SINDIC'!AH423=1,(IF('respostes SINDIC'!$AS423=2021,variables!$E$38,IF('respostes SINDIC'!$AS423=2022,variables!$F$38))),0)</f>
        <v>25</v>
      </c>
      <c r="AJ423" s="20">
        <f>IF('respostes SINDIC'!AI423=1,(IF('respostes SINDIC'!$AS423=2021,variables!$E$39,IF('respostes SINDIC'!$AS423=2022,variables!$F$39))),0)</f>
        <v>20</v>
      </c>
      <c r="AK423" s="14">
        <f>IF('respostes SINDIC'!AJ423=1,(IF('respostes SINDIC'!$AS423=2021,variables!$E$40,IF('respostes SINDIC'!$AS423=2022,variables!$F$40))),0)</f>
        <v>25</v>
      </c>
      <c r="AL423" s="8">
        <f>IF('respostes SINDIC'!AK423=0,(IF('respostes SINDIC'!$AS423=2021,variables!$E$41,IF('respostes SINDIC'!$AS423=2022,variables!$F$41))),0)</f>
        <v>20</v>
      </c>
      <c r="AM423" s="20">
        <f>IF('respostes SINDIC'!AL423=1,(IF('respostes SINDIC'!$AS423=2021,variables!$E$42,IF('respostes SINDIC'!$AS423=2022,variables!$F$42))),0)</f>
        <v>10</v>
      </c>
      <c r="AN423" s="11">
        <f>IF('respostes SINDIC'!AM423=1,(IF('respostes SINDIC'!$AS423=2021,variables!$E$43,IF('respostes SINDIC'!$AS423=2022,variables!$F$43))),0)</f>
        <v>50</v>
      </c>
      <c r="AO423" s="8">
        <f>IF('respostes SINDIC'!AN423=1,(IF('respostes SINDIC'!$AS423=2021,variables!$E$44,IF('respostes SINDIC'!$AS423=2022,variables!$F$44))),0)</f>
        <v>0</v>
      </c>
      <c r="AP423" s="8">
        <f>IF('respostes SINDIC'!AO423=1,(IF('respostes SINDIC'!$AS423=2021,variables!$E$45,IF('respostes SINDIC'!$AS423=2022,variables!$F$45))),0)</f>
        <v>0</v>
      </c>
      <c r="AQ423" s="20">
        <f>IF('respostes SINDIC'!AP423=1,(IF('respostes SINDIC'!$AS423=2021,variables!$E$46,IF('respostes SINDIC'!$AS423=2022,variables!$F$46))),0)</f>
        <v>0</v>
      </c>
      <c r="AT423">
        <v>2022</v>
      </c>
    </row>
    <row r="424" spans="1:46" x14ac:dyDescent="0.3">
      <c r="A424">
        <v>821880001</v>
      </c>
      <c r="B424" t="str">
        <f>VLOOKUP(A424,'ine i comarca'!$A$1:$H$367,6,0)</f>
        <v>Bages</v>
      </c>
      <c r="C424" t="s">
        <v>227</v>
      </c>
      <c r="D424" t="s">
        <v>41</v>
      </c>
      <c r="E424" t="s">
        <v>42</v>
      </c>
      <c r="F424" t="s">
        <v>43</v>
      </c>
      <c r="G424" s="8">
        <f>IF('respostes SINDIC'!F424=1,(IF('respostes SINDIC'!$AS424=2021,variables!$E$10,IF('respostes SINDIC'!$AS424=2022,variables!$F$10))),0)</f>
        <v>7.5</v>
      </c>
      <c r="H424" s="8">
        <f>IF('respostes SINDIC'!G424=1,(IF('respostes SINDIC'!$AS424=2021,variables!$E$11,IF('respostes SINDIC'!$AS424=2022,variables!$F$11))),0)</f>
        <v>7.5</v>
      </c>
      <c r="I424" s="14">
        <f>IF('respostes SINDIC'!H424=1,(IF('respostes SINDIC'!$AS424=2021,variables!$E$12,IF('respostes SINDIC'!$AS424=2022,variables!$F$12))),0)</f>
        <v>25</v>
      </c>
      <c r="J424" s="11">
        <f>IF('respostes SINDIC'!I424=1,(IF('respostes SINDIC'!$AS424=2021,variables!$E$13,IF('respostes SINDIC'!$AS424=2022,variables!$F$13))),0)</f>
        <v>1</v>
      </c>
      <c r="K424" s="11">
        <f>IF('respostes SINDIC'!J424=1,(IF('respostes SINDIC'!$AS424=2021,variables!$E$14,IF('respostes SINDIC'!$AS424=2022,variables!$F$14))),0)</f>
        <v>0</v>
      </c>
      <c r="L424" s="11">
        <f>IF('respostes SINDIC'!K424=1,(IF('respostes SINDIC'!$AS424=2021,variables!$E$15,IF('respostes SINDIC'!$AS424=2022,variables!$F$15))),0)</f>
        <v>0</v>
      </c>
      <c r="M424" s="11">
        <f>IF('respostes SINDIC'!L424=1,(IF('respostes SINDIC'!$AS424=2021,variables!$E$16,IF('respostes SINDIC'!$AS424=2022,variables!$F$16))),0)</f>
        <v>0</v>
      </c>
      <c r="N424" s="11">
        <f>IF('respostes SINDIC'!M424=1,(IF('respostes SINDIC'!$AS424=2021,variables!$E$17,IF('respostes SINDIC'!$AS424=2022,variables!$F$17))),0)</f>
        <v>0</v>
      </c>
      <c r="O424" s="11">
        <f>IF('respostes SINDIC'!N424="Dintre de termini",(IF('respostes SINDIC'!$AS424=2021,variables!$E$18,IF('respostes SINDIC'!$AS424=2022,variables!$F$18))),0)</f>
        <v>10</v>
      </c>
      <c r="P424" s="16">
        <f>IF('respostes SINDIC'!O424="Null",0,(IF('respostes SINDIC'!$AS424=2021,variables!$E$20,IF('respostes SINDIC'!$AS424=2022,variables!$F$20))))</f>
        <v>25</v>
      </c>
      <c r="Q424" s="16">
        <f>IF('respostes SINDIC'!P424=1,(IF('respostes SINDIC'!$AS424=2021,variables!$E$20,IF('respostes SINDIC'!$AS424=2022,variables!$F$20))),0)</f>
        <v>25</v>
      </c>
      <c r="R424" s="16">
        <f>IF('respostes SINDIC'!Q424=1,(IF('respostes SINDIC'!$AS424=2021,variables!$E$21,IF('respostes SINDIC'!$AS424=2022,variables!$F$21))),0)</f>
        <v>0</v>
      </c>
      <c r="S424" s="16">
        <f>IF('respostes SINDIC'!R424=1,(IF('respostes SINDIC'!$AS424=2021,variables!$E$22,IF('respostes SINDIC'!$AS424=2022,variables!$F$22))),0)</f>
        <v>0</v>
      </c>
      <c r="T424" s="11">
        <f>IF('respostes SINDIC'!S424=1,(IF('respostes SINDIC'!$AS424=2021,variables!$E$23,IF('respostes SINDIC'!$AS424=2022,variables!$F$23))),0)</f>
        <v>10</v>
      </c>
      <c r="U424" s="14">
        <f>IF('respostes SINDIC'!T424=1,(IF('respostes SINDIC'!$AS424=2021,variables!$E$24,IF('respostes SINDIC'!$AS424=2022,variables!$F$24))),0)</f>
        <v>25</v>
      </c>
      <c r="V424" s="8">
        <f>IF('respostes SINDIC'!U424=1,(IF('respostes SINDIC'!$AS424=2021,variables!$E$25,IF('respostes SINDIC'!$AS424=2022,variables!$F$25))),0)</f>
        <v>20</v>
      </c>
      <c r="W424" s="8">
        <f>IF('respostes SINDIC'!V424=1,(IF('respostes SINDIC'!$AS424=2021,variables!$E$26,IF('respostes SINDIC'!$AS424=2022,variables!$F$26))),0)</f>
        <v>5</v>
      </c>
      <c r="X424" s="8">
        <f>IF('respostes SINDIC'!W424=1,(IF('respostes SINDIC'!$AS424=2021,variables!$E$27,IF('respostes SINDIC'!$AS424=2022,variables!$F$27))),0)</f>
        <v>10</v>
      </c>
      <c r="Y424" s="11">
        <f>IF('respostes SINDIC'!X424=1,(IF('respostes SINDIC'!$AS424=2021,variables!$E$28,IF('respostes SINDIC'!$AS424=2022,variables!$F$28))),0)</f>
        <v>0</v>
      </c>
      <c r="Z424" s="11">
        <f>IF('respostes SINDIC'!Y424=1,(IF('respostes SINDIC'!$AS424=2021,variables!$E$29,IF('respostes SINDIC'!$AS424=2022,variables!$F$29))),0)</f>
        <v>20</v>
      </c>
      <c r="AA424" s="18">
        <f>IF('respostes SINDIC'!Z424=1,(IF('respostes SINDIC'!$AS424=2021,variables!$E$30,IF('respostes SINDIC'!$AS424=2022,variables!$F$30))),0)</f>
        <v>0</v>
      </c>
      <c r="AB424" s="18">
        <f>IF('respostes SINDIC'!AA424=1,(IF('respostes SINDIC'!$AS424=2021,variables!$E$31,IF('respostes SINDIC'!$AS424=2022,variables!$F$31))),0)</f>
        <v>25</v>
      </c>
      <c r="AC424" s="18">
        <f>IF('respostes SINDIC'!AB424=1,(IF('respostes SINDIC'!$AS424=2021,variables!$E$32,IF('respostes SINDIC'!$AS424=2022,variables!$F$32))),0)</f>
        <v>25</v>
      </c>
      <c r="AD424" s="18">
        <f>IF('respostes SINDIC'!AC424=1,(IF('respostes SINDIC'!$AS424=2021,variables!$E$33,IF('respostes SINDIC'!$AS424=2022,variables!$F$33))),0)</f>
        <v>0</v>
      </c>
      <c r="AE424" s="20">
        <f>IF('respostes SINDIC'!AD424=1,(IF('respostes SINDIC'!$AS424=2021,variables!$E$34,IF('respostes SINDIC'!$AS424=2022,variables!$F$34))),0)</f>
        <v>0</v>
      </c>
      <c r="AF424" s="20">
        <f>IF('respostes SINDIC'!AE424=1,(IF('respostes SINDIC'!$AS424=2021,variables!$E$35,IF('respostes SINDIC'!$AS424=2022,variables!$F$35))),0)</f>
        <v>0</v>
      </c>
      <c r="AG424" s="20">
        <f>IF('respostes SINDIC'!AF424=1,(IF('respostes SINDIC'!$AS424=2021,variables!$E$36,IF('respostes SINDIC'!$AS424=2022,variables!$F$36))),0)</f>
        <v>0</v>
      </c>
      <c r="AH424" s="20">
        <f>IF('respostes SINDIC'!AG424=1,(IF('respostes SINDIC'!$AS424=2021,variables!$E$37,IF('respostes SINDIC'!$AS424=2022,variables!$F$37))),0)</f>
        <v>0</v>
      </c>
      <c r="AI424" s="14">
        <f>IF('respostes SINDIC'!AH424=1,(IF('respostes SINDIC'!$AS424=2021,variables!$E$38,IF('respostes SINDIC'!$AS424=2022,variables!$F$38))),0)</f>
        <v>25</v>
      </c>
      <c r="AJ424" s="20">
        <f>IF('respostes SINDIC'!AI424=1,(IF('respostes SINDIC'!$AS424=2021,variables!$E$39,IF('respostes SINDIC'!$AS424=2022,variables!$F$39))),0)</f>
        <v>20</v>
      </c>
      <c r="AK424" s="14">
        <f>IF('respostes SINDIC'!AJ424=1,(IF('respostes SINDIC'!$AS424=2021,variables!$E$40,IF('respostes SINDIC'!$AS424=2022,variables!$F$40))),0)</f>
        <v>25</v>
      </c>
      <c r="AL424" s="8">
        <f>IF('respostes SINDIC'!AK424=0,(IF('respostes SINDIC'!$AS424=2021,variables!$E$41,IF('respostes SINDIC'!$AS424=2022,variables!$F$41))),0)</f>
        <v>20</v>
      </c>
      <c r="AM424" s="20">
        <f>IF('respostes SINDIC'!AL424=1,(IF('respostes SINDIC'!$AS424=2021,variables!$E$42,IF('respostes SINDIC'!$AS424=2022,variables!$F$42))),0)</f>
        <v>10</v>
      </c>
      <c r="AN424" s="11">
        <f>IF('respostes SINDIC'!AM424=1,(IF('respostes SINDIC'!$AS424=2021,variables!$E$43,IF('respostes SINDIC'!$AS424=2022,variables!$F$43))),0)</f>
        <v>50</v>
      </c>
      <c r="AO424" s="8">
        <f>IF('respostes SINDIC'!AN424=1,(IF('respostes SINDIC'!$AS424=2021,variables!$E$44,IF('respostes SINDIC'!$AS424=2022,variables!$F$44))),0)</f>
        <v>10</v>
      </c>
      <c r="AP424" s="8">
        <f>IF('respostes SINDIC'!AO424=1,(IF('respostes SINDIC'!$AS424=2021,variables!$E$45,IF('respostes SINDIC'!$AS424=2022,variables!$F$45))),0)</f>
        <v>20</v>
      </c>
      <c r="AQ424" s="20">
        <f>IF('respostes SINDIC'!AP424=1,(IF('respostes SINDIC'!$AS424=2021,variables!$E$46,IF('respostes SINDIC'!$AS424=2022,variables!$F$46))),0)</f>
        <v>10</v>
      </c>
      <c r="AT424">
        <v>2022</v>
      </c>
    </row>
    <row r="425" spans="1:46" x14ac:dyDescent="0.3">
      <c r="A425">
        <v>821720002</v>
      </c>
      <c r="B425" t="str">
        <f>VLOOKUP(A425,'ine i comarca'!$A$1:$H$367,6,0)</f>
        <v>Baix Llobregat</v>
      </c>
      <c r="C425" t="s">
        <v>228</v>
      </c>
      <c r="D425" t="s">
        <v>41</v>
      </c>
      <c r="E425" t="s">
        <v>42</v>
      </c>
      <c r="F425" t="s">
        <v>68</v>
      </c>
      <c r="G425" s="8">
        <f>IF('respostes SINDIC'!F425=1,(IF('respostes SINDIC'!$AS425=2021,variables!$E$10,IF('respostes SINDIC'!$AS425=2022,variables!$F$10))),0)</f>
        <v>7.5</v>
      </c>
      <c r="H425" s="8">
        <f>IF('respostes SINDIC'!G425=1,(IF('respostes SINDIC'!$AS425=2021,variables!$E$11,IF('respostes SINDIC'!$AS425=2022,variables!$F$11))),0)</f>
        <v>7.5</v>
      </c>
      <c r="I425" s="14">
        <f>IF('respostes SINDIC'!H425=1,(IF('respostes SINDIC'!$AS425=2021,variables!$E$12,IF('respostes SINDIC'!$AS425=2022,variables!$F$12))),0)</f>
        <v>25</v>
      </c>
      <c r="J425" s="11">
        <f>IF('respostes SINDIC'!I425=1,(IF('respostes SINDIC'!$AS425=2021,variables!$E$13,IF('respostes SINDIC'!$AS425=2022,variables!$F$13))),0)</f>
        <v>1</v>
      </c>
      <c r="K425" s="11">
        <f>IF('respostes SINDIC'!J425=1,(IF('respostes SINDIC'!$AS425=2021,variables!$E$14,IF('respostes SINDIC'!$AS425=2022,variables!$F$14))),0)</f>
        <v>0</v>
      </c>
      <c r="L425" s="11">
        <f>IF('respostes SINDIC'!K425=1,(IF('respostes SINDIC'!$AS425=2021,variables!$E$15,IF('respostes SINDIC'!$AS425=2022,variables!$F$15))),0)</f>
        <v>0</v>
      </c>
      <c r="M425" s="11">
        <f>IF('respostes SINDIC'!L425=1,(IF('respostes SINDIC'!$AS425=2021,variables!$E$16,IF('respostes SINDIC'!$AS425=2022,variables!$F$16))),0)</f>
        <v>0</v>
      </c>
      <c r="N425" s="11">
        <f>IF('respostes SINDIC'!M425=1,(IF('respostes SINDIC'!$AS425=2021,variables!$E$17,IF('respostes SINDIC'!$AS425=2022,variables!$F$17))),0)</f>
        <v>0</v>
      </c>
      <c r="O425" s="11">
        <f>IF('respostes SINDIC'!N425="Dintre de termini",(IF('respostes SINDIC'!$AS425=2021,variables!$E$18,IF('respostes SINDIC'!$AS425=2022,variables!$F$18))),0)</f>
        <v>0</v>
      </c>
      <c r="P425" s="16">
        <f>IF('respostes SINDIC'!O425="Null",0,(IF('respostes SINDIC'!$AS425=2021,variables!$E$20,IF('respostes SINDIC'!$AS425=2022,variables!$F$20))))</f>
        <v>25</v>
      </c>
      <c r="Q425" s="16">
        <f>IF('respostes SINDIC'!P425=1,(IF('respostes SINDIC'!$AS425=2021,variables!$E$20,IF('respostes SINDIC'!$AS425=2022,variables!$F$20))),0)</f>
        <v>25</v>
      </c>
      <c r="R425" s="16">
        <f>IF('respostes SINDIC'!Q425=1,(IF('respostes SINDIC'!$AS425=2021,variables!$E$21,IF('respostes SINDIC'!$AS425=2022,variables!$F$21))),0)</f>
        <v>25</v>
      </c>
      <c r="S425" s="16">
        <f>IF('respostes SINDIC'!R425=1,(IF('respostes SINDIC'!$AS425=2021,variables!$E$22,IF('respostes SINDIC'!$AS425=2022,variables!$F$22))),0)</f>
        <v>25</v>
      </c>
      <c r="T425" s="11">
        <f>IF('respostes SINDIC'!S425=1,(IF('respostes SINDIC'!$AS425=2021,variables!$E$23,IF('respostes SINDIC'!$AS425=2022,variables!$F$23))),0)</f>
        <v>10</v>
      </c>
      <c r="U425" s="14">
        <f>IF('respostes SINDIC'!T425=1,(IF('respostes SINDIC'!$AS425=2021,variables!$E$24,IF('respostes SINDIC'!$AS425=2022,variables!$F$24))),0)</f>
        <v>25</v>
      </c>
      <c r="V425" s="8">
        <f>IF('respostes SINDIC'!U425=1,(IF('respostes SINDIC'!$AS425=2021,variables!$E$25,IF('respostes SINDIC'!$AS425=2022,variables!$F$25))),0)</f>
        <v>20</v>
      </c>
      <c r="W425" s="8">
        <f>IF('respostes SINDIC'!V425=1,(IF('respostes SINDIC'!$AS425=2021,variables!$E$26,IF('respostes SINDIC'!$AS425=2022,variables!$F$26))),0)</f>
        <v>5</v>
      </c>
      <c r="X425" s="8">
        <f>IF('respostes SINDIC'!W425=1,(IF('respostes SINDIC'!$AS425=2021,variables!$E$27,IF('respostes SINDIC'!$AS425=2022,variables!$F$27))),0)</f>
        <v>10</v>
      </c>
      <c r="Y425" s="11">
        <f>IF('respostes SINDIC'!X425=1,(IF('respostes SINDIC'!$AS425=2021,variables!$E$28,IF('respostes SINDIC'!$AS425=2022,variables!$F$28))),0)</f>
        <v>0</v>
      </c>
      <c r="Z425" s="11">
        <f>IF('respostes SINDIC'!Y425=1,(IF('respostes SINDIC'!$AS425=2021,variables!$E$29,IF('respostes SINDIC'!$AS425=2022,variables!$F$29))),0)</f>
        <v>20</v>
      </c>
      <c r="AA425" s="18">
        <f>IF('respostes SINDIC'!Z425=1,(IF('respostes SINDIC'!$AS425=2021,variables!$E$30,IF('respostes SINDIC'!$AS425=2022,variables!$F$30))),0)</f>
        <v>25</v>
      </c>
      <c r="AB425" s="18">
        <f>IF('respostes SINDIC'!AA425=1,(IF('respostes SINDIC'!$AS425=2021,variables!$E$31,IF('respostes SINDIC'!$AS425=2022,variables!$F$31))),0)</f>
        <v>25</v>
      </c>
      <c r="AC425" s="18">
        <f>IF('respostes SINDIC'!AB425=1,(IF('respostes SINDIC'!$AS425=2021,variables!$E$32,IF('respostes SINDIC'!$AS425=2022,variables!$F$32))),0)</f>
        <v>25</v>
      </c>
      <c r="AD425" s="18">
        <f>IF('respostes SINDIC'!AC425=1,(IF('respostes SINDIC'!$AS425=2021,variables!$E$33,IF('respostes SINDIC'!$AS425=2022,variables!$F$33))),0)</f>
        <v>0</v>
      </c>
      <c r="AE425" s="20">
        <f>IF('respostes SINDIC'!AD425=1,(IF('respostes SINDIC'!$AS425=2021,variables!$E$34,IF('respostes SINDIC'!$AS425=2022,variables!$F$34))),0)</f>
        <v>0</v>
      </c>
      <c r="AF425" s="20">
        <f>IF('respostes SINDIC'!AE425=1,(IF('respostes SINDIC'!$AS425=2021,variables!$E$35,IF('respostes SINDIC'!$AS425=2022,variables!$F$35))),0)</f>
        <v>20</v>
      </c>
      <c r="AG425" s="20">
        <f>IF('respostes SINDIC'!AF425=1,(IF('respostes SINDIC'!$AS425=2021,variables!$E$36,IF('respostes SINDIC'!$AS425=2022,variables!$F$36))),0)</f>
        <v>0</v>
      </c>
      <c r="AH425" s="20">
        <f>IF('respostes SINDIC'!AG425=1,(IF('respostes SINDIC'!$AS425=2021,variables!$E$37,IF('respostes SINDIC'!$AS425=2022,variables!$F$37))),0)</f>
        <v>10</v>
      </c>
      <c r="AI425" s="14">
        <f>IF('respostes SINDIC'!AH425=1,(IF('respostes SINDIC'!$AS425=2021,variables!$E$38,IF('respostes SINDIC'!$AS425=2022,variables!$F$38))),0)</f>
        <v>25</v>
      </c>
      <c r="AJ425" s="20">
        <f>IF('respostes SINDIC'!AI425=1,(IF('respostes SINDIC'!$AS425=2021,variables!$E$39,IF('respostes SINDIC'!$AS425=2022,variables!$F$39))),0)</f>
        <v>20</v>
      </c>
      <c r="AK425" s="14">
        <f>IF('respostes SINDIC'!AJ425=1,(IF('respostes SINDIC'!$AS425=2021,variables!$E$40,IF('respostes SINDIC'!$AS425=2022,variables!$F$40))),0)</f>
        <v>25</v>
      </c>
      <c r="AL425" s="8">
        <f>IF('respostes SINDIC'!AK425=0,(IF('respostes SINDIC'!$AS425=2021,variables!$E$41,IF('respostes SINDIC'!$AS425=2022,variables!$F$41))),0)</f>
        <v>20</v>
      </c>
      <c r="AM425" s="20">
        <f>IF('respostes SINDIC'!AL425=1,(IF('respostes SINDIC'!$AS425=2021,variables!$E$42,IF('respostes SINDIC'!$AS425=2022,variables!$F$42))),0)</f>
        <v>10</v>
      </c>
      <c r="AN425" s="11">
        <f>IF('respostes SINDIC'!AM425=1,(IF('respostes SINDIC'!$AS425=2021,variables!$E$43,IF('respostes SINDIC'!$AS425=2022,variables!$F$43))),0)</f>
        <v>50</v>
      </c>
      <c r="AO425" s="8">
        <f>IF('respostes SINDIC'!AN425=1,(IF('respostes SINDIC'!$AS425=2021,variables!$E$44,IF('respostes SINDIC'!$AS425=2022,variables!$F$44))),0)</f>
        <v>10</v>
      </c>
      <c r="AP425" s="8">
        <f>IF('respostes SINDIC'!AO425=1,(IF('respostes SINDIC'!$AS425=2021,variables!$E$45,IF('respostes SINDIC'!$AS425=2022,variables!$F$45))),0)</f>
        <v>20</v>
      </c>
      <c r="AQ425" s="20">
        <f>IF('respostes SINDIC'!AP425=1,(IF('respostes SINDIC'!$AS425=2021,variables!$E$46,IF('respostes SINDIC'!$AS425=2022,variables!$F$46))),0)</f>
        <v>0</v>
      </c>
      <c r="AT425">
        <v>2022</v>
      </c>
    </row>
    <row r="426" spans="1:46" x14ac:dyDescent="0.3">
      <c r="A426">
        <v>822050006</v>
      </c>
      <c r="B426" t="str">
        <f>VLOOKUP(A426,'ine i comarca'!$A$1:$H$367,6,0)</f>
        <v>Osona</v>
      </c>
      <c r="C426" t="s">
        <v>229</v>
      </c>
      <c r="D426" t="s">
        <v>41</v>
      </c>
      <c r="E426" t="s">
        <v>42</v>
      </c>
      <c r="F426" t="s">
        <v>48</v>
      </c>
      <c r="G426" s="8">
        <f>IF('respostes SINDIC'!F426=1,(IF('respostes SINDIC'!$AS426=2021,variables!$E$10,IF('respostes SINDIC'!$AS426=2022,variables!$F$10))),0)</f>
        <v>7.5</v>
      </c>
      <c r="H426" s="8">
        <f>IF('respostes SINDIC'!G426=1,(IF('respostes SINDIC'!$AS426=2021,variables!$E$11,IF('respostes SINDIC'!$AS426=2022,variables!$F$11))),0)</f>
        <v>7.5</v>
      </c>
      <c r="I426" s="14">
        <f>IF('respostes SINDIC'!H426=1,(IF('respostes SINDIC'!$AS426=2021,variables!$E$12,IF('respostes SINDIC'!$AS426=2022,variables!$F$12))),0)</f>
        <v>25</v>
      </c>
      <c r="J426" s="11">
        <f>IF('respostes SINDIC'!I426=1,(IF('respostes SINDIC'!$AS426=2021,variables!$E$13,IF('respostes SINDIC'!$AS426=2022,variables!$F$13))),0)</f>
        <v>1</v>
      </c>
      <c r="K426" s="11">
        <f>IF('respostes SINDIC'!J426=1,(IF('respostes SINDIC'!$AS426=2021,variables!$E$14,IF('respostes SINDIC'!$AS426=2022,variables!$F$14))),0)</f>
        <v>0</v>
      </c>
      <c r="L426" s="11">
        <f>IF('respostes SINDIC'!K426=1,(IF('respostes SINDIC'!$AS426=2021,variables!$E$15,IF('respostes SINDIC'!$AS426=2022,variables!$F$15))),0)</f>
        <v>0</v>
      </c>
      <c r="M426" s="11">
        <f>IF('respostes SINDIC'!L426=1,(IF('respostes SINDIC'!$AS426=2021,variables!$E$16,IF('respostes SINDIC'!$AS426=2022,variables!$F$16))),0)</f>
        <v>0</v>
      </c>
      <c r="N426" s="11">
        <f>IF('respostes SINDIC'!M426=1,(IF('respostes SINDIC'!$AS426=2021,variables!$E$17,IF('respostes SINDIC'!$AS426=2022,variables!$F$17))),0)</f>
        <v>0</v>
      </c>
      <c r="O426" s="11">
        <f>IF('respostes SINDIC'!N426="Dintre de termini",(IF('respostes SINDIC'!$AS426=2021,variables!$E$18,IF('respostes SINDIC'!$AS426=2022,variables!$F$18))),0)</f>
        <v>10</v>
      </c>
      <c r="P426" s="16">
        <f>IF('respostes SINDIC'!O426="Null",0,(IF('respostes SINDIC'!$AS426=2021,variables!$E$20,IF('respostes SINDIC'!$AS426=2022,variables!$F$20))))</f>
        <v>25</v>
      </c>
      <c r="Q426" s="16">
        <f>IF('respostes SINDIC'!P426=1,(IF('respostes SINDIC'!$AS426=2021,variables!$E$20,IF('respostes SINDIC'!$AS426=2022,variables!$F$20))),0)</f>
        <v>25</v>
      </c>
      <c r="R426" s="16">
        <f>IF('respostes SINDIC'!Q426=1,(IF('respostes SINDIC'!$AS426=2021,variables!$E$21,IF('respostes SINDIC'!$AS426=2022,variables!$F$21))),0)</f>
        <v>0</v>
      </c>
      <c r="S426" s="16">
        <f>IF('respostes SINDIC'!R426=1,(IF('respostes SINDIC'!$AS426=2021,variables!$E$22,IF('respostes SINDIC'!$AS426=2022,variables!$F$22))),0)</f>
        <v>0</v>
      </c>
      <c r="T426" s="11">
        <f>IF('respostes SINDIC'!S426=1,(IF('respostes SINDIC'!$AS426=2021,variables!$E$23,IF('respostes SINDIC'!$AS426=2022,variables!$F$23))),0)</f>
        <v>10</v>
      </c>
      <c r="U426" s="14">
        <f>IF('respostes SINDIC'!T426=1,(IF('respostes SINDIC'!$AS426=2021,variables!$E$24,IF('respostes SINDIC'!$AS426=2022,variables!$F$24))),0)</f>
        <v>25</v>
      </c>
      <c r="V426" s="8">
        <f>IF('respostes SINDIC'!U426=1,(IF('respostes SINDIC'!$AS426=2021,variables!$E$25,IF('respostes SINDIC'!$AS426=2022,variables!$F$25))),0)</f>
        <v>20</v>
      </c>
      <c r="W426" s="8">
        <f>IF('respostes SINDIC'!V426=1,(IF('respostes SINDIC'!$AS426=2021,variables!$E$26,IF('respostes SINDIC'!$AS426=2022,variables!$F$26))),0)</f>
        <v>5</v>
      </c>
      <c r="X426" s="8">
        <f>IF('respostes SINDIC'!W426=1,(IF('respostes SINDIC'!$AS426=2021,variables!$E$27,IF('respostes SINDIC'!$AS426=2022,variables!$F$27))),0)</f>
        <v>10</v>
      </c>
      <c r="Y426" s="11">
        <f>IF('respostes SINDIC'!X426=1,(IF('respostes SINDIC'!$AS426=2021,variables!$E$28,IF('respostes SINDIC'!$AS426=2022,variables!$F$28))),0)</f>
        <v>0</v>
      </c>
      <c r="Z426" s="11">
        <f>IF('respostes SINDIC'!Y426=1,(IF('respostes SINDIC'!$AS426=2021,variables!$E$29,IF('respostes SINDIC'!$AS426=2022,variables!$F$29))),0)</f>
        <v>20</v>
      </c>
      <c r="AA426" s="18">
        <f>IF('respostes SINDIC'!Z426=1,(IF('respostes SINDIC'!$AS426=2021,variables!$E$30,IF('respostes SINDIC'!$AS426=2022,variables!$F$30))),0)</f>
        <v>0</v>
      </c>
      <c r="AB426" s="18">
        <f>IF('respostes SINDIC'!AA426=1,(IF('respostes SINDIC'!$AS426=2021,variables!$E$31,IF('respostes SINDIC'!$AS426=2022,variables!$F$31))),0)</f>
        <v>25</v>
      </c>
      <c r="AC426" s="18">
        <f>IF('respostes SINDIC'!AB426=1,(IF('respostes SINDIC'!$AS426=2021,variables!$E$32,IF('respostes SINDIC'!$AS426=2022,variables!$F$32))),0)</f>
        <v>25</v>
      </c>
      <c r="AD426" s="18">
        <f>IF('respostes SINDIC'!AC426=1,(IF('respostes SINDIC'!$AS426=2021,variables!$E$33,IF('respostes SINDIC'!$AS426=2022,variables!$F$33))),0)</f>
        <v>0</v>
      </c>
      <c r="AE426" s="20">
        <f>IF('respostes SINDIC'!AD426=1,(IF('respostes SINDIC'!$AS426=2021,variables!$E$34,IF('respostes SINDIC'!$AS426=2022,variables!$F$34))),0)</f>
        <v>0</v>
      </c>
      <c r="AF426" s="20">
        <f>IF('respostes SINDIC'!AE426=1,(IF('respostes SINDIC'!$AS426=2021,variables!$E$35,IF('respostes SINDIC'!$AS426=2022,variables!$F$35))),0)</f>
        <v>20</v>
      </c>
      <c r="AG426" s="20">
        <f>IF('respostes SINDIC'!AF426=1,(IF('respostes SINDIC'!$AS426=2021,variables!$E$36,IF('respostes SINDIC'!$AS426=2022,variables!$F$36))),0)</f>
        <v>0</v>
      </c>
      <c r="AH426" s="20">
        <f>IF('respostes SINDIC'!AG426=1,(IF('respostes SINDIC'!$AS426=2021,variables!$E$37,IF('respostes SINDIC'!$AS426=2022,variables!$F$37))),0)</f>
        <v>10</v>
      </c>
      <c r="AI426" s="14">
        <f>IF('respostes SINDIC'!AH426=1,(IF('respostes SINDIC'!$AS426=2021,variables!$E$38,IF('respostes SINDIC'!$AS426=2022,variables!$F$38))),0)</f>
        <v>25</v>
      </c>
      <c r="AJ426" s="20">
        <f>IF('respostes SINDIC'!AI426=1,(IF('respostes SINDIC'!$AS426=2021,variables!$E$39,IF('respostes SINDIC'!$AS426=2022,variables!$F$39))),0)</f>
        <v>20</v>
      </c>
      <c r="AK426" s="14">
        <f>IF('respostes SINDIC'!AJ426=1,(IF('respostes SINDIC'!$AS426=2021,variables!$E$40,IF('respostes SINDIC'!$AS426=2022,variables!$F$40))),0)</f>
        <v>25</v>
      </c>
      <c r="AL426" s="8">
        <f>IF('respostes SINDIC'!AK426=0,(IF('respostes SINDIC'!$AS426=2021,variables!$E$41,IF('respostes SINDIC'!$AS426=2022,variables!$F$41))),0)</f>
        <v>20</v>
      </c>
      <c r="AM426" s="20">
        <f>IF('respostes SINDIC'!AL426=1,(IF('respostes SINDIC'!$AS426=2021,variables!$E$42,IF('respostes SINDIC'!$AS426=2022,variables!$F$42))),0)</f>
        <v>10</v>
      </c>
      <c r="AN426" s="11">
        <f>IF('respostes SINDIC'!AM426=1,(IF('respostes SINDIC'!$AS426=2021,variables!$E$43,IF('respostes SINDIC'!$AS426=2022,variables!$F$43))),0)</f>
        <v>50</v>
      </c>
      <c r="AO426" s="8">
        <f>IF('respostes SINDIC'!AN426=1,(IF('respostes SINDIC'!$AS426=2021,variables!$E$44,IF('respostes SINDIC'!$AS426=2022,variables!$F$44))),0)</f>
        <v>0</v>
      </c>
      <c r="AP426" s="8">
        <f>IF('respostes SINDIC'!AO426=1,(IF('respostes SINDIC'!$AS426=2021,variables!$E$45,IF('respostes SINDIC'!$AS426=2022,variables!$F$45))),0)</f>
        <v>0</v>
      </c>
      <c r="AQ426" s="20">
        <f>IF('respostes SINDIC'!AP426=1,(IF('respostes SINDIC'!$AS426=2021,variables!$E$46,IF('respostes SINDIC'!$AS426=2022,variables!$F$46))),0)</f>
        <v>0</v>
      </c>
      <c r="AT426">
        <v>2022</v>
      </c>
    </row>
    <row r="427" spans="1:46" x14ac:dyDescent="0.3">
      <c r="A427">
        <v>822120002</v>
      </c>
      <c r="B427" t="str">
        <f>VLOOKUP(A427,'ine i comarca'!$A$1:$H$367,6,0)</f>
        <v>Baix Llobregat</v>
      </c>
      <c r="C427" t="s">
        <v>230</v>
      </c>
      <c r="D427" t="s">
        <v>41</v>
      </c>
      <c r="E427" t="s">
        <v>42</v>
      </c>
      <c r="F427" t="s">
        <v>43</v>
      </c>
      <c r="G427" s="8">
        <f>IF('respostes SINDIC'!F427=1,(IF('respostes SINDIC'!$AS427=2021,variables!$E$10,IF('respostes SINDIC'!$AS427=2022,variables!$F$10))),0)</f>
        <v>7.5</v>
      </c>
      <c r="H427" s="8">
        <f>IF('respostes SINDIC'!G427=1,(IF('respostes SINDIC'!$AS427=2021,variables!$E$11,IF('respostes SINDIC'!$AS427=2022,variables!$F$11))),0)</f>
        <v>7.5</v>
      </c>
      <c r="I427" s="14">
        <f>IF('respostes SINDIC'!H427=1,(IF('respostes SINDIC'!$AS427=2021,variables!$E$12,IF('respostes SINDIC'!$AS427=2022,variables!$F$12))),0)</f>
        <v>25</v>
      </c>
      <c r="J427" s="11">
        <f>IF('respostes SINDIC'!I427=1,(IF('respostes SINDIC'!$AS427=2021,variables!$E$13,IF('respostes SINDIC'!$AS427=2022,variables!$F$13))),0)</f>
        <v>1</v>
      </c>
      <c r="K427" s="11">
        <f>IF('respostes SINDIC'!J427=1,(IF('respostes SINDIC'!$AS427=2021,variables!$E$14,IF('respostes SINDIC'!$AS427=2022,variables!$F$14))),0)</f>
        <v>0</v>
      </c>
      <c r="L427" s="11">
        <f>IF('respostes SINDIC'!K427=1,(IF('respostes SINDIC'!$AS427=2021,variables!$E$15,IF('respostes SINDIC'!$AS427=2022,variables!$F$15))),0)</f>
        <v>0</v>
      </c>
      <c r="M427" s="11">
        <f>IF('respostes SINDIC'!L427=1,(IF('respostes SINDIC'!$AS427=2021,variables!$E$16,IF('respostes SINDIC'!$AS427=2022,variables!$F$16))),0)</f>
        <v>0</v>
      </c>
      <c r="N427" s="11">
        <f>IF('respostes SINDIC'!M427=1,(IF('respostes SINDIC'!$AS427=2021,variables!$E$17,IF('respostes SINDIC'!$AS427=2022,variables!$F$17))),0)</f>
        <v>0</v>
      </c>
      <c r="O427" s="11">
        <f>IF('respostes SINDIC'!N427="Dintre de termini",(IF('respostes SINDIC'!$AS427=2021,variables!$E$18,IF('respostes SINDIC'!$AS427=2022,variables!$F$18))),0)</f>
        <v>10</v>
      </c>
      <c r="P427" s="16">
        <f>IF('respostes SINDIC'!O427="Null",0,(IF('respostes SINDIC'!$AS427=2021,variables!$E$20,IF('respostes SINDIC'!$AS427=2022,variables!$F$20))))</f>
        <v>25</v>
      </c>
      <c r="Q427" s="16">
        <f>IF('respostes SINDIC'!P427=1,(IF('respostes SINDIC'!$AS427=2021,variables!$E$20,IF('respostes SINDIC'!$AS427=2022,variables!$F$20))),0)</f>
        <v>25</v>
      </c>
      <c r="R427" s="16">
        <f>IF('respostes SINDIC'!Q427=1,(IF('respostes SINDIC'!$AS427=2021,variables!$E$21,IF('respostes SINDIC'!$AS427=2022,variables!$F$21))),0)</f>
        <v>0</v>
      </c>
      <c r="S427" s="16">
        <f>IF('respostes SINDIC'!R427=1,(IF('respostes SINDIC'!$AS427=2021,variables!$E$22,IF('respostes SINDIC'!$AS427=2022,variables!$F$22))),0)</f>
        <v>0</v>
      </c>
      <c r="T427" s="11">
        <f>IF('respostes SINDIC'!S427=1,(IF('respostes SINDIC'!$AS427=2021,variables!$E$23,IF('respostes SINDIC'!$AS427=2022,variables!$F$23))),0)</f>
        <v>10</v>
      </c>
      <c r="U427" s="14">
        <f>IF('respostes SINDIC'!T427=1,(IF('respostes SINDIC'!$AS427=2021,variables!$E$24,IF('respostes SINDIC'!$AS427=2022,variables!$F$24))),0)</f>
        <v>0</v>
      </c>
      <c r="V427" s="8">
        <f>IF('respostes SINDIC'!U427=1,(IF('respostes SINDIC'!$AS427=2021,variables!$E$25,IF('respostes SINDIC'!$AS427=2022,variables!$F$25))),0)</f>
        <v>20</v>
      </c>
      <c r="W427" s="8">
        <f>IF('respostes SINDIC'!V427=1,(IF('respostes SINDIC'!$AS427=2021,variables!$E$26,IF('respostes SINDIC'!$AS427=2022,variables!$F$26))),0)</f>
        <v>5</v>
      </c>
      <c r="X427" s="8">
        <f>IF('respostes SINDIC'!W427=1,(IF('respostes SINDIC'!$AS427=2021,variables!$E$27,IF('respostes SINDIC'!$AS427=2022,variables!$F$27))),0)</f>
        <v>10</v>
      </c>
      <c r="Y427" s="11">
        <f>IF('respostes SINDIC'!X427=1,(IF('respostes SINDIC'!$AS427=2021,variables!$E$28,IF('respostes SINDIC'!$AS427=2022,variables!$F$28))),0)</f>
        <v>0</v>
      </c>
      <c r="Z427" s="11">
        <f>IF('respostes SINDIC'!Y427=1,(IF('respostes SINDIC'!$AS427=2021,variables!$E$29,IF('respostes SINDIC'!$AS427=2022,variables!$F$29))),0)</f>
        <v>20</v>
      </c>
      <c r="AA427" s="18">
        <f>IF('respostes SINDIC'!Z427=1,(IF('respostes SINDIC'!$AS427=2021,variables!$E$30,IF('respostes SINDIC'!$AS427=2022,variables!$F$30))),0)</f>
        <v>0</v>
      </c>
      <c r="AB427" s="18">
        <f>IF('respostes SINDIC'!AA427=1,(IF('respostes SINDIC'!$AS427=2021,variables!$E$31,IF('respostes SINDIC'!$AS427=2022,variables!$F$31))),0)</f>
        <v>25</v>
      </c>
      <c r="AC427" s="18">
        <f>IF('respostes SINDIC'!AB427=1,(IF('respostes SINDIC'!$AS427=2021,variables!$E$32,IF('respostes SINDIC'!$AS427=2022,variables!$F$32))),0)</f>
        <v>25</v>
      </c>
      <c r="AD427" s="18">
        <f>IF('respostes SINDIC'!AC427=1,(IF('respostes SINDIC'!$AS427=2021,variables!$E$33,IF('respostes SINDIC'!$AS427=2022,variables!$F$33))),0)</f>
        <v>0</v>
      </c>
      <c r="AE427" s="20">
        <f>IF('respostes SINDIC'!AD427=1,(IF('respostes SINDIC'!$AS427=2021,variables!$E$34,IF('respostes SINDIC'!$AS427=2022,variables!$F$34))),0)</f>
        <v>0</v>
      </c>
      <c r="AF427" s="20">
        <f>IF('respostes SINDIC'!AE427=1,(IF('respostes SINDIC'!$AS427=2021,variables!$E$35,IF('respostes SINDIC'!$AS427=2022,variables!$F$35))),0)</f>
        <v>20</v>
      </c>
      <c r="AG427" s="20">
        <f>IF('respostes SINDIC'!AF427=1,(IF('respostes SINDIC'!$AS427=2021,variables!$E$36,IF('respostes SINDIC'!$AS427=2022,variables!$F$36))),0)</f>
        <v>0</v>
      </c>
      <c r="AH427" s="20">
        <f>IF('respostes SINDIC'!AG427=1,(IF('respostes SINDIC'!$AS427=2021,variables!$E$37,IF('respostes SINDIC'!$AS427=2022,variables!$F$37))),0)</f>
        <v>10</v>
      </c>
      <c r="AI427" s="14">
        <f>IF('respostes SINDIC'!AH427=1,(IF('respostes SINDIC'!$AS427=2021,variables!$E$38,IF('respostes SINDIC'!$AS427=2022,variables!$F$38))),0)</f>
        <v>25</v>
      </c>
      <c r="AJ427" s="20">
        <f>IF('respostes SINDIC'!AI427=1,(IF('respostes SINDIC'!$AS427=2021,variables!$E$39,IF('respostes SINDIC'!$AS427=2022,variables!$F$39))),0)</f>
        <v>20</v>
      </c>
      <c r="AK427" s="14">
        <f>IF('respostes SINDIC'!AJ427=1,(IF('respostes SINDIC'!$AS427=2021,variables!$E$40,IF('respostes SINDIC'!$AS427=2022,variables!$F$40))),0)</f>
        <v>25</v>
      </c>
      <c r="AL427" s="8">
        <f>IF('respostes SINDIC'!AK427=0,(IF('respostes SINDIC'!$AS427=2021,variables!$E$41,IF('respostes SINDIC'!$AS427=2022,variables!$F$41))),0)</f>
        <v>20</v>
      </c>
      <c r="AM427" s="20">
        <f>IF('respostes SINDIC'!AL427=1,(IF('respostes SINDIC'!$AS427=2021,variables!$E$42,IF('respostes SINDIC'!$AS427=2022,variables!$F$42))),0)</f>
        <v>10</v>
      </c>
      <c r="AN427" s="11">
        <f>IF('respostes SINDIC'!AM427=1,(IF('respostes SINDIC'!$AS427=2021,variables!$E$43,IF('respostes SINDIC'!$AS427=2022,variables!$F$43))),0)</f>
        <v>50</v>
      </c>
      <c r="AO427" s="8">
        <f>IF('respostes SINDIC'!AN427=1,(IF('respostes SINDIC'!$AS427=2021,variables!$E$44,IF('respostes SINDIC'!$AS427=2022,variables!$F$44))),0)</f>
        <v>10</v>
      </c>
      <c r="AP427" s="8">
        <f>IF('respostes SINDIC'!AO427=1,(IF('respostes SINDIC'!$AS427=2021,variables!$E$45,IF('respostes SINDIC'!$AS427=2022,variables!$F$45))),0)</f>
        <v>20</v>
      </c>
      <c r="AQ427" s="20">
        <f>IF('respostes SINDIC'!AP427=1,(IF('respostes SINDIC'!$AS427=2021,variables!$E$46,IF('respostes SINDIC'!$AS427=2022,variables!$F$46))),0)</f>
        <v>0</v>
      </c>
      <c r="AT427">
        <v>2022</v>
      </c>
    </row>
    <row r="428" spans="1:46" x14ac:dyDescent="0.3">
      <c r="A428">
        <v>822270005</v>
      </c>
      <c r="B428" t="str">
        <f>VLOOKUP(A428,'ine i comarca'!$A$1:$H$367,6,0)</f>
        <v>Alt Penedès</v>
      </c>
      <c r="C428" t="s">
        <v>231</v>
      </c>
      <c r="D428" t="s">
        <v>41</v>
      </c>
      <c r="E428" t="s">
        <v>42</v>
      </c>
      <c r="F428" t="s">
        <v>48</v>
      </c>
      <c r="G428" s="8">
        <f>IF('respostes SINDIC'!F428=1,(IF('respostes SINDIC'!$AS428=2021,variables!$E$10,IF('respostes SINDIC'!$AS428=2022,variables!$F$10))),0)</f>
        <v>7.5</v>
      </c>
      <c r="H428" s="8">
        <f>IF('respostes SINDIC'!G428=1,(IF('respostes SINDIC'!$AS428=2021,variables!$E$11,IF('respostes SINDIC'!$AS428=2022,variables!$F$11))),0)</f>
        <v>0</v>
      </c>
      <c r="I428" s="14">
        <f>IF('respostes SINDIC'!H428=1,(IF('respostes SINDIC'!$AS428=2021,variables!$E$12,IF('respostes SINDIC'!$AS428=2022,variables!$F$12))),0)</f>
        <v>25</v>
      </c>
      <c r="J428" s="11">
        <f>IF('respostes SINDIC'!I428=1,(IF('respostes SINDIC'!$AS428=2021,variables!$E$13,IF('respostes SINDIC'!$AS428=2022,variables!$F$13))),0)</f>
        <v>1</v>
      </c>
      <c r="K428" s="11">
        <f>IF('respostes SINDIC'!J428=1,(IF('respostes SINDIC'!$AS428=2021,variables!$E$14,IF('respostes SINDIC'!$AS428=2022,variables!$F$14))),0)</f>
        <v>0</v>
      </c>
      <c r="L428" s="11">
        <f>IF('respostes SINDIC'!K428=1,(IF('respostes SINDIC'!$AS428=2021,variables!$E$15,IF('respostes SINDIC'!$AS428=2022,variables!$F$15))),0)</f>
        <v>0</v>
      </c>
      <c r="M428" s="11">
        <f>IF('respostes SINDIC'!L428=1,(IF('respostes SINDIC'!$AS428=2021,variables!$E$16,IF('respostes SINDIC'!$AS428=2022,variables!$F$16))),0)</f>
        <v>0</v>
      </c>
      <c r="N428" s="11">
        <f>IF('respostes SINDIC'!M428=1,(IF('respostes SINDIC'!$AS428=2021,variables!$E$17,IF('respostes SINDIC'!$AS428=2022,variables!$F$17))),0)</f>
        <v>0</v>
      </c>
      <c r="O428" s="11">
        <f>IF('respostes SINDIC'!N428="Dintre de termini",(IF('respostes SINDIC'!$AS428=2021,variables!$E$18,IF('respostes SINDIC'!$AS428=2022,variables!$F$18))),0)</f>
        <v>10</v>
      </c>
      <c r="P428" s="16">
        <f>IF('respostes SINDIC'!O428="Null",0,(IF('respostes SINDIC'!$AS428=2021,variables!$E$20,IF('respostes SINDIC'!$AS428=2022,variables!$F$20))))</f>
        <v>25</v>
      </c>
      <c r="Q428" s="16">
        <f>IF('respostes SINDIC'!P428=1,(IF('respostes SINDIC'!$AS428=2021,variables!$E$20,IF('respostes SINDIC'!$AS428=2022,variables!$F$20))),0)</f>
        <v>25</v>
      </c>
      <c r="R428" s="16">
        <f>IF('respostes SINDIC'!Q428=1,(IF('respostes SINDIC'!$AS428=2021,variables!$E$21,IF('respostes SINDIC'!$AS428=2022,variables!$F$21))),0)</f>
        <v>0</v>
      </c>
      <c r="S428" s="16">
        <f>IF('respostes SINDIC'!R428=1,(IF('respostes SINDIC'!$AS428=2021,variables!$E$22,IF('respostes SINDIC'!$AS428=2022,variables!$F$22))),0)</f>
        <v>0</v>
      </c>
      <c r="T428" s="11">
        <f>IF('respostes SINDIC'!S428=1,(IF('respostes SINDIC'!$AS428=2021,variables!$E$23,IF('respostes SINDIC'!$AS428=2022,variables!$F$23))),0)</f>
        <v>10</v>
      </c>
      <c r="U428" s="14">
        <f>IF('respostes SINDIC'!T428=1,(IF('respostes SINDIC'!$AS428=2021,variables!$E$24,IF('respostes SINDIC'!$AS428=2022,variables!$F$24))),0)</f>
        <v>25</v>
      </c>
      <c r="V428" s="8">
        <f>IF('respostes SINDIC'!U428=1,(IF('respostes SINDIC'!$AS428=2021,variables!$E$25,IF('respostes SINDIC'!$AS428=2022,variables!$F$25))),0)</f>
        <v>0</v>
      </c>
      <c r="W428" s="8">
        <f>IF('respostes SINDIC'!V428=1,(IF('respostes SINDIC'!$AS428=2021,variables!$E$26,IF('respostes SINDIC'!$AS428=2022,variables!$F$26))),0)</f>
        <v>5</v>
      </c>
      <c r="X428" s="8">
        <f>IF('respostes SINDIC'!W428=1,(IF('respostes SINDIC'!$AS428=2021,variables!$E$27,IF('respostes SINDIC'!$AS428=2022,variables!$F$27))),0)</f>
        <v>10</v>
      </c>
      <c r="Y428" s="11">
        <f>IF('respostes SINDIC'!X428=1,(IF('respostes SINDIC'!$AS428=2021,variables!$E$28,IF('respostes SINDIC'!$AS428=2022,variables!$F$28))),0)</f>
        <v>0</v>
      </c>
      <c r="Z428" s="11">
        <f>IF('respostes SINDIC'!Y428=1,(IF('respostes SINDIC'!$AS428=2021,variables!$E$29,IF('respostes SINDIC'!$AS428=2022,variables!$F$29))),0)</f>
        <v>20</v>
      </c>
      <c r="AA428" s="18">
        <f>IF('respostes SINDIC'!Z428=1,(IF('respostes SINDIC'!$AS428=2021,variables!$E$30,IF('respostes SINDIC'!$AS428=2022,variables!$F$30))),0)</f>
        <v>0</v>
      </c>
      <c r="AB428" s="18">
        <f>IF('respostes SINDIC'!AA428=1,(IF('respostes SINDIC'!$AS428=2021,variables!$E$31,IF('respostes SINDIC'!$AS428=2022,variables!$F$31))),0)</f>
        <v>25</v>
      </c>
      <c r="AC428" s="18">
        <f>IF('respostes SINDIC'!AB428=1,(IF('respostes SINDIC'!$AS428=2021,variables!$E$32,IF('respostes SINDIC'!$AS428=2022,variables!$F$32))),0)</f>
        <v>25</v>
      </c>
      <c r="AD428" s="18">
        <f>IF('respostes SINDIC'!AC428=1,(IF('respostes SINDIC'!$AS428=2021,variables!$E$33,IF('respostes SINDIC'!$AS428=2022,variables!$F$33))),0)</f>
        <v>0</v>
      </c>
      <c r="AE428" s="20">
        <f>IF('respostes SINDIC'!AD428=1,(IF('respostes SINDIC'!$AS428=2021,variables!$E$34,IF('respostes SINDIC'!$AS428=2022,variables!$F$34))),0)</f>
        <v>0</v>
      </c>
      <c r="AF428" s="20">
        <f>IF('respostes SINDIC'!AE428=1,(IF('respostes SINDIC'!$AS428=2021,variables!$E$35,IF('respostes SINDIC'!$AS428=2022,variables!$F$35))),0)</f>
        <v>0</v>
      </c>
      <c r="AG428" s="20">
        <f>IF('respostes SINDIC'!AF428=1,(IF('respostes SINDIC'!$AS428=2021,variables!$E$36,IF('respostes SINDIC'!$AS428=2022,variables!$F$36))),0)</f>
        <v>0</v>
      </c>
      <c r="AH428" s="20">
        <f>IF('respostes SINDIC'!AG428=1,(IF('respostes SINDIC'!$AS428=2021,variables!$E$37,IF('respostes SINDIC'!$AS428=2022,variables!$F$37))),0)</f>
        <v>0</v>
      </c>
      <c r="AI428" s="14">
        <f>IF('respostes SINDIC'!AH428=1,(IF('respostes SINDIC'!$AS428=2021,variables!$E$38,IF('respostes SINDIC'!$AS428=2022,variables!$F$38))),0)</f>
        <v>25</v>
      </c>
      <c r="AJ428" s="20">
        <f>IF('respostes SINDIC'!AI428=1,(IF('respostes SINDIC'!$AS428=2021,variables!$E$39,IF('respostes SINDIC'!$AS428=2022,variables!$F$39))),0)</f>
        <v>20</v>
      </c>
      <c r="AK428" s="14">
        <f>IF('respostes SINDIC'!AJ428=1,(IF('respostes SINDIC'!$AS428=2021,variables!$E$40,IF('respostes SINDIC'!$AS428=2022,variables!$F$40))),0)</f>
        <v>25</v>
      </c>
      <c r="AL428" s="8">
        <f>IF('respostes SINDIC'!AK428=0,(IF('respostes SINDIC'!$AS428=2021,variables!$E$41,IF('respostes SINDIC'!$AS428=2022,variables!$F$41))),0)</f>
        <v>0</v>
      </c>
      <c r="AM428" s="20">
        <f>IF('respostes SINDIC'!AL428=1,(IF('respostes SINDIC'!$AS428=2021,variables!$E$42,IF('respostes SINDIC'!$AS428=2022,variables!$F$42))),0)</f>
        <v>10</v>
      </c>
      <c r="AN428" s="11">
        <f>IF('respostes SINDIC'!AM428=1,(IF('respostes SINDIC'!$AS428=2021,variables!$E$43,IF('respostes SINDIC'!$AS428=2022,variables!$F$43))),0)</f>
        <v>50</v>
      </c>
      <c r="AO428" s="8">
        <f>IF('respostes SINDIC'!AN428=1,(IF('respostes SINDIC'!$AS428=2021,variables!$E$44,IF('respostes SINDIC'!$AS428=2022,variables!$F$44))),0)</f>
        <v>0</v>
      </c>
      <c r="AP428" s="8">
        <f>IF('respostes SINDIC'!AO428=1,(IF('respostes SINDIC'!$AS428=2021,variables!$E$45,IF('respostes SINDIC'!$AS428=2022,variables!$F$45))),0)</f>
        <v>0</v>
      </c>
      <c r="AQ428" s="20">
        <f>IF('respostes SINDIC'!AP428=1,(IF('respostes SINDIC'!$AS428=2021,variables!$E$46,IF('respostes SINDIC'!$AS428=2022,variables!$F$46))),0)</f>
        <v>10</v>
      </c>
      <c r="AT428">
        <v>2022</v>
      </c>
    </row>
    <row r="429" spans="1:46" x14ac:dyDescent="0.3">
      <c r="A429">
        <v>822330008</v>
      </c>
      <c r="B429" t="str">
        <f>VLOOKUP(A429,'ine i comarca'!$A$1:$H$367,6,0)</f>
        <v>Vallès Occidental</v>
      </c>
      <c r="C429" t="s">
        <v>232</v>
      </c>
      <c r="D429" t="s">
        <v>41</v>
      </c>
      <c r="E429" t="s">
        <v>42</v>
      </c>
      <c r="F429" t="s">
        <v>48</v>
      </c>
      <c r="G429" s="8">
        <f>IF('respostes SINDIC'!F429=1,(IF('respostes SINDIC'!$AS429=2021,variables!$E$10,IF('respostes SINDIC'!$AS429=2022,variables!$F$10))),0)</f>
        <v>7.5</v>
      </c>
      <c r="H429" s="8">
        <f>IF('respostes SINDIC'!G429=1,(IF('respostes SINDIC'!$AS429=2021,variables!$E$11,IF('respostes SINDIC'!$AS429=2022,variables!$F$11))),0)</f>
        <v>7.5</v>
      </c>
      <c r="I429" s="14">
        <f>IF('respostes SINDIC'!H429=1,(IF('respostes SINDIC'!$AS429=2021,variables!$E$12,IF('respostes SINDIC'!$AS429=2022,variables!$F$12))),0)</f>
        <v>25</v>
      </c>
      <c r="J429" s="11">
        <f>IF('respostes SINDIC'!I429=1,(IF('respostes SINDIC'!$AS429=2021,variables!$E$13,IF('respostes SINDIC'!$AS429=2022,variables!$F$13))),0)</f>
        <v>1</v>
      </c>
      <c r="K429" s="11">
        <f>IF('respostes SINDIC'!J429=1,(IF('respostes SINDIC'!$AS429=2021,variables!$E$14,IF('respostes SINDIC'!$AS429=2022,variables!$F$14))),0)</f>
        <v>0</v>
      </c>
      <c r="L429" s="11">
        <f>IF('respostes SINDIC'!K429=1,(IF('respostes SINDIC'!$AS429=2021,variables!$E$15,IF('respostes SINDIC'!$AS429=2022,variables!$F$15))),0)</f>
        <v>0</v>
      </c>
      <c r="M429" s="11">
        <f>IF('respostes SINDIC'!L429=1,(IF('respostes SINDIC'!$AS429=2021,variables!$E$16,IF('respostes SINDIC'!$AS429=2022,variables!$F$16))),0)</f>
        <v>0</v>
      </c>
      <c r="N429" s="11">
        <f>IF('respostes SINDIC'!M429=1,(IF('respostes SINDIC'!$AS429=2021,variables!$E$17,IF('respostes SINDIC'!$AS429=2022,variables!$F$17))),0)</f>
        <v>0</v>
      </c>
      <c r="O429" s="11">
        <f>IF('respostes SINDIC'!N429="Dintre de termini",(IF('respostes SINDIC'!$AS429=2021,variables!$E$18,IF('respostes SINDIC'!$AS429=2022,variables!$F$18))),0)</f>
        <v>10</v>
      </c>
      <c r="P429" s="16">
        <f>IF('respostes SINDIC'!O429="Null",0,(IF('respostes SINDIC'!$AS429=2021,variables!$E$20,IF('respostes SINDIC'!$AS429=2022,variables!$F$20))))</f>
        <v>25</v>
      </c>
      <c r="Q429" s="16">
        <f>IF('respostes SINDIC'!P429=1,(IF('respostes SINDIC'!$AS429=2021,variables!$E$20,IF('respostes SINDIC'!$AS429=2022,variables!$F$20))),0)</f>
        <v>25</v>
      </c>
      <c r="R429" s="16">
        <f>IF('respostes SINDIC'!Q429=1,(IF('respostes SINDIC'!$AS429=2021,variables!$E$21,IF('respostes SINDIC'!$AS429=2022,variables!$F$21))),0)</f>
        <v>0</v>
      </c>
      <c r="S429" s="16">
        <f>IF('respostes SINDIC'!R429=1,(IF('respostes SINDIC'!$AS429=2021,variables!$E$22,IF('respostes SINDIC'!$AS429=2022,variables!$F$22))),0)</f>
        <v>0</v>
      </c>
      <c r="T429" s="11">
        <f>IF('respostes SINDIC'!S429=1,(IF('respostes SINDIC'!$AS429=2021,variables!$E$23,IF('respostes SINDIC'!$AS429=2022,variables!$F$23))),0)</f>
        <v>10</v>
      </c>
      <c r="U429" s="14">
        <f>IF('respostes SINDIC'!T429=1,(IF('respostes SINDIC'!$AS429=2021,variables!$E$24,IF('respostes SINDIC'!$AS429=2022,variables!$F$24))),0)</f>
        <v>25</v>
      </c>
      <c r="V429" s="8">
        <f>IF('respostes SINDIC'!U429=1,(IF('respostes SINDIC'!$AS429=2021,variables!$E$25,IF('respostes SINDIC'!$AS429=2022,variables!$F$25))),0)</f>
        <v>20</v>
      </c>
      <c r="W429" s="8">
        <f>IF('respostes SINDIC'!V429=1,(IF('respostes SINDIC'!$AS429=2021,variables!$E$26,IF('respostes SINDIC'!$AS429=2022,variables!$F$26))),0)</f>
        <v>5</v>
      </c>
      <c r="X429" s="8">
        <f>IF('respostes SINDIC'!W429=1,(IF('respostes SINDIC'!$AS429=2021,variables!$E$27,IF('respostes SINDIC'!$AS429=2022,variables!$F$27))),0)</f>
        <v>10</v>
      </c>
      <c r="Y429" s="11">
        <f>IF('respostes SINDIC'!X429=1,(IF('respostes SINDIC'!$AS429=2021,variables!$E$28,IF('respostes SINDIC'!$AS429=2022,variables!$F$28))),0)</f>
        <v>0</v>
      </c>
      <c r="Z429" s="11">
        <f>IF('respostes SINDIC'!Y429=1,(IF('respostes SINDIC'!$AS429=2021,variables!$E$29,IF('respostes SINDIC'!$AS429=2022,variables!$F$29))),0)</f>
        <v>20</v>
      </c>
      <c r="AA429" s="18">
        <f>IF('respostes SINDIC'!Z429=1,(IF('respostes SINDIC'!$AS429=2021,variables!$E$30,IF('respostes SINDIC'!$AS429=2022,variables!$F$30))),0)</f>
        <v>0</v>
      </c>
      <c r="AB429" s="18">
        <f>IF('respostes SINDIC'!AA429=1,(IF('respostes SINDIC'!$AS429=2021,variables!$E$31,IF('respostes SINDIC'!$AS429=2022,variables!$F$31))),0)</f>
        <v>25</v>
      </c>
      <c r="AC429" s="18">
        <f>IF('respostes SINDIC'!AB429=1,(IF('respostes SINDIC'!$AS429=2021,variables!$E$32,IF('respostes SINDIC'!$AS429=2022,variables!$F$32))),0)</f>
        <v>25</v>
      </c>
      <c r="AD429" s="18">
        <f>IF('respostes SINDIC'!AC429=1,(IF('respostes SINDIC'!$AS429=2021,variables!$E$33,IF('respostes SINDIC'!$AS429=2022,variables!$F$33))),0)</f>
        <v>0</v>
      </c>
      <c r="AE429" s="20">
        <f>IF('respostes SINDIC'!AD429=1,(IF('respostes SINDIC'!$AS429=2021,variables!$E$34,IF('respostes SINDIC'!$AS429=2022,variables!$F$34))),0)</f>
        <v>0</v>
      </c>
      <c r="AF429" s="20">
        <f>IF('respostes SINDIC'!AE429=1,(IF('respostes SINDIC'!$AS429=2021,variables!$E$35,IF('respostes SINDIC'!$AS429=2022,variables!$F$35))),0)</f>
        <v>0</v>
      </c>
      <c r="AG429" s="20">
        <f>IF('respostes SINDIC'!AF429=1,(IF('respostes SINDIC'!$AS429=2021,variables!$E$36,IF('respostes SINDIC'!$AS429=2022,variables!$F$36))),0)</f>
        <v>0</v>
      </c>
      <c r="AH429" s="20">
        <f>IF('respostes SINDIC'!AG429=1,(IF('respostes SINDIC'!$AS429=2021,variables!$E$37,IF('respostes SINDIC'!$AS429=2022,variables!$F$37))),0)</f>
        <v>0</v>
      </c>
      <c r="AI429" s="14">
        <f>IF('respostes SINDIC'!AH429=1,(IF('respostes SINDIC'!$AS429=2021,variables!$E$38,IF('respostes SINDIC'!$AS429=2022,variables!$F$38))),0)</f>
        <v>25</v>
      </c>
      <c r="AJ429" s="20">
        <f>IF('respostes SINDIC'!AI429=1,(IF('respostes SINDIC'!$AS429=2021,variables!$E$39,IF('respostes SINDIC'!$AS429=2022,variables!$F$39))),0)</f>
        <v>20</v>
      </c>
      <c r="AK429" s="14">
        <f>IF('respostes SINDIC'!AJ429=1,(IF('respostes SINDIC'!$AS429=2021,variables!$E$40,IF('respostes SINDIC'!$AS429=2022,variables!$F$40))),0)</f>
        <v>25</v>
      </c>
      <c r="AL429" s="8">
        <f>IF('respostes SINDIC'!AK429=0,(IF('respostes SINDIC'!$AS429=2021,variables!$E$41,IF('respostes SINDIC'!$AS429=2022,variables!$F$41))),0)</f>
        <v>20</v>
      </c>
      <c r="AM429" s="20">
        <f>IF('respostes SINDIC'!AL429=1,(IF('respostes SINDIC'!$AS429=2021,variables!$E$42,IF('respostes SINDIC'!$AS429=2022,variables!$F$42))),0)</f>
        <v>10</v>
      </c>
      <c r="AN429" s="11">
        <f>IF('respostes SINDIC'!AM429=1,(IF('respostes SINDIC'!$AS429=2021,variables!$E$43,IF('respostes SINDIC'!$AS429=2022,variables!$F$43))),0)</f>
        <v>50</v>
      </c>
      <c r="AO429" s="8">
        <f>IF('respostes SINDIC'!AN429=1,(IF('respostes SINDIC'!$AS429=2021,variables!$E$44,IF('respostes SINDIC'!$AS429=2022,variables!$F$44))),0)</f>
        <v>0</v>
      </c>
      <c r="AP429" s="8">
        <f>IF('respostes SINDIC'!AO429=1,(IF('respostes SINDIC'!$AS429=2021,variables!$E$45,IF('respostes SINDIC'!$AS429=2022,variables!$F$45))),0)</f>
        <v>0</v>
      </c>
      <c r="AQ429" s="20">
        <f>IF('respostes SINDIC'!AP429=1,(IF('respostes SINDIC'!$AS429=2021,variables!$E$46,IF('respostes SINDIC'!$AS429=2022,variables!$F$46))),0)</f>
        <v>10</v>
      </c>
      <c r="AT429">
        <v>2022</v>
      </c>
    </row>
    <row r="430" spans="1:46" x14ac:dyDescent="0.3">
      <c r="A430">
        <v>822480001</v>
      </c>
      <c r="B430" t="str">
        <f>VLOOKUP(A430,'ine i comarca'!$A$1:$H$367,6,0)</f>
        <v>Osona</v>
      </c>
      <c r="C430" t="s">
        <v>233</v>
      </c>
      <c r="D430" t="s">
        <v>41</v>
      </c>
      <c r="E430" t="s">
        <v>42</v>
      </c>
      <c r="F430" t="s">
        <v>48</v>
      </c>
      <c r="G430" s="8">
        <f>IF('respostes SINDIC'!F430=1,(IF('respostes SINDIC'!$AS430=2021,variables!$E$10,IF('respostes SINDIC'!$AS430=2022,variables!$F$10))),0)</f>
        <v>7.5</v>
      </c>
      <c r="H430" s="8">
        <f>IF('respostes SINDIC'!G430=1,(IF('respostes SINDIC'!$AS430=2021,variables!$E$11,IF('respostes SINDIC'!$AS430=2022,variables!$F$11))),0)</f>
        <v>7.5</v>
      </c>
      <c r="I430" s="14">
        <f>IF('respostes SINDIC'!H430=1,(IF('respostes SINDIC'!$AS430=2021,variables!$E$12,IF('respostes SINDIC'!$AS430=2022,variables!$F$12))),0)</f>
        <v>25</v>
      </c>
      <c r="J430" s="11">
        <f>IF('respostes SINDIC'!I430=1,(IF('respostes SINDIC'!$AS430=2021,variables!$E$13,IF('respostes SINDIC'!$AS430=2022,variables!$F$13))),0)</f>
        <v>1</v>
      </c>
      <c r="K430" s="11">
        <f>IF('respostes SINDIC'!J430=1,(IF('respostes SINDIC'!$AS430=2021,variables!$E$14,IF('respostes SINDIC'!$AS430=2022,variables!$F$14))),0)</f>
        <v>0</v>
      </c>
      <c r="L430" s="11">
        <f>IF('respostes SINDIC'!K430=1,(IF('respostes SINDIC'!$AS430=2021,variables!$E$15,IF('respostes SINDIC'!$AS430=2022,variables!$F$15))),0)</f>
        <v>0</v>
      </c>
      <c r="M430" s="11">
        <f>IF('respostes SINDIC'!L430=1,(IF('respostes SINDIC'!$AS430=2021,variables!$E$16,IF('respostes SINDIC'!$AS430=2022,variables!$F$16))),0)</f>
        <v>0</v>
      </c>
      <c r="N430" s="11">
        <f>IF('respostes SINDIC'!M430=1,(IF('respostes SINDIC'!$AS430=2021,variables!$E$17,IF('respostes SINDIC'!$AS430=2022,variables!$F$17))),0)</f>
        <v>0</v>
      </c>
      <c r="O430" s="11">
        <f>IF('respostes SINDIC'!N430="Dintre de termini",(IF('respostes SINDIC'!$AS430=2021,variables!$E$18,IF('respostes SINDIC'!$AS430=2022,variables!$F$18))),0)</f>
        <v>0</v>
      </c>
      <c r="P430" s="16">
        <f>IF('respostes SINDIC'!O430="Null",0,(IF('respostes SINDIC'!$AS430=2021,variables!$E$20,IF('respostes SINDIC'!$AS430=2022,variables!$F$20))))</f>
        <v>25</v>
      </c>
      <c r="Q430" s="16">
        <f>IF('respostes SINDIC'!P430=1,(IF('respostes SINDIC'!$AS430=2021,variables!$E$20,IF('respostes SINDIC'!$AS430=2022,variables!$F$20))),0)</f>
        <v>0</v>
      </c>
      <c r="R430" s="16">
        <f>IF('respostes SINDIC'!Q430=1,(IF('respostes SINDIC'!$AS430=2021,variables!$E$21,IF('respostes SINDIC'!$AS430=2022,variables!$F$21))),0)</f>
        <v>0</v>
      </c>
      <c r="S430" s="16">
        <f>IF('respostes SINDIC'!R430=1,(IF('respostes SINDIC'!$AS430=2021,variables!$E$22,IF('respostes SINDIC'!$AS430=2022,variables!$F$22))),0)</f>
        <v>0</v>
      </c>
      <c r="T430" s="11">
        <f>IF('respostes SINDIC'!S430=1,(IF('respostes SINDIC'!$AS430=2021,variables!$E$23,IF('respostes SINDIC'!$AS430=2022,variables!$F$23))),0)</f>
        <v>10</v>
      </c>
      <c r="U430" s="14">
        <f>IF('respostes SINDIC'!T430=1,(IF('respostes SINDIC'!$AS430=2021,variables!$E$24,IF('respostes SINDIC'!$AS430=2022,variables!$F$24))),0)</f>
        <v>25</v>
      </c>
      <c r="V430" s="8">
        <f>IF('respostes SINDIC'!U430=1,(IF('respostes SINDIC'!$AS430=2021,variables!$E$25,IF('respostes SINDIC'!$AS430=2022,variables!$F$25))),0)</f>
        <v>20</v>
      </c>
      <c r="W430" s="8">
        <f>IF('respostes SINDIC'!V430=1,(IF('respostes SINDIC'!$AS430=2021,variables!$E$26,IF('respostes SINDIC'!$AS430=2022,variables!$F$26))),0)</f>
        <v>5</v>
      </c>
      <c r="X430" s="8">
        <f>IF('respostes SINDIC'!W430=1,(IF('respostes SINDIC'!$AS430=2021,variables!$E$27,IF('respostes SINDIC'!$AS430=2022,variables!$F$27))),0)</f>
        <v>10</v>
      </c>
      <c r="Y430" s="11">
        <f>IF('respostes SINDIC'!X430=1,(IF('respostes SINDIC'!$AS430=2021,variables!$E$28,IF('respostes SINDIC'!$AS430=2022,variables!$F$28))),0)</f>
        <v>0</v>
      </c>
      <c r="Z430" s="11">
        <f>IF('respostes SINDIC'!Y430=1,(IF('respostes SINDIC'!$AS430=2021,variables!$E$29,IF('respostes SINDIC'!$AS430=2022,variables!$F$29))),0)</f>
        <v>20</v>
      </c>
      <c r="AA430" s="18">
        <f>IF('respostes SINDIC'!Z430=1,(IF('respostes SINDIC'!$AS430=2021,variables!$E$30,IF('respostes SINDIC'!$AS430=2022,variables!$F$30))),0)</f>
        <v>0</v>
      </c>
      <c r="AB430" s="18">
        <f>IF('respostes SINDIC'!AA430=1,(IF('respostes SINDIC'!$AS430=2021,variables!$E$31,IF('respostes SINDIC'!$AS430=2022,variables!$F$31))),0)</f>
        <v>25</v>
      </c>
      <c r="AC430" s="18">
        <f>IF('respostes SINDIC'!AB430=1,(IF('respostes SINDIC'!$AS430=2021,variables!$E$32,IF('respostes SINDIC'!$AS430=2022,variables!$F$32))),0)</f>
        <v>25</v>
      </c>
      <c r="AD430" s="18">
        <f>IF('respostes SINDIC'!AC430=1,(IF('respostes SINDIC'!$AS430=2021,variables!$E$33,IF('respostes SINDIC'!$AS430=2022,variables!$F$33))),0)</f>
        <v>0</v>
      </c>
      <c r="AE430" s="20">
        <f>IF('respostes SINDIC'!AD430=1,(IF('respostes SINDIC'!$AS430=2021,variables!$E$34,IF('respostes SINDIC'!$AS430=2022,variables!$F$34))),0)</f>
        <v>0</v>
      </c>
      <c r="AF430" s="20">
        <f>IF('respostes SINDIC'!AE430=1,(IF('respostes SINDIC'!$AS430=2021,variables!$E$35,IF('respostes SINDIC'!$AS430=2022,variables!$F$35))),0)</f>
        <v>0</v>
      </c>
      <c r="AG430" s="20">
        <f>IF('respostes SINDIC'!AF430=1,(IF('respostes SINDIC'!$AS430=2021,variables!$E$36,IF('respostes SINDIC'!$AS430=2022,variables!$F$36))),0)</f>
        <v>0</v>
      </c>
      <c r="AH430" s="20">
        <f>IF('respostes SINDIC'!AG430=1,(IF('respostes SINDIC'!$AS430=2021,variables!$E$37,IF('respostes SINDIC'!$AS430=2022,variables!$F$37))),0)</f>
        <v>0</v>
      </c>
      <c r="AI430" s="14">
        <f>IF('respostes SINDIC'!AH430=1,(IF('respostes SINDIC'!$AS430=2021,variables!$E$38,IF('respostes SINDIC'!$AS430=2022,variables!$F$38))),0)</f>
        <v>25</v>
      </c>
      <c r="AJ430" s="20">
        <f>IF('respostes SINDIC'!AI430=1,(IF('respostes SINDIC'!$AS430=2021,variables!$E$39,IF('respostes SINDIC'!$AS430=2022,variables!$F$39))),0)</f>
        <v>20</v>
      </c>
      <c r="AK430" s="14">
        <f>IF('respostes SINDIC'!AJ430=1,(IF('respostes SINDIC'!$AS430=2021,variables!$E$40,IF('respostes SINDIC'!$AS430=2022,variables!$F$40))),0)</f>
        <v>0</v>
      </c>
      <c r="AL430" s="8">
        <f>IF('respostes SINDIC'!AK430=0,(IF('respostes SINDIC'!$AS430=2021,variables!$E$41,IF('respostes SINDIC'!$AS430=2022,variables!$F$41))),0)</f>
        <v>20</v>
      </c>
      <c r="AM430" s="20">
        <f>IF('respostes SINDIC'!AL430=1,(IF('respostes SINDIC'!$AS430=2021,variables!$E$42,IF('respostes SINDIC'!$AS430=2022,variables!$F$42))),0)</f>
        <v>10</v>
      </c>
      <c r="AN430" s="11">
        <f>IF('respostes SINDIC'!AM430=1,(IF('respostes SINDIC'!$AS430=2021,variables!$E$43,IF('respostes SINDIC'!$AS430=2022,variables!$F$43))),0)</f>
        <v>50</v>
      </c>
      <c r="AO430" s="8">
        <f>IF('respostes SINDIC'!AN430=1,(IF('respostes SINDIC'!$AS430=2021,variables!$E$44,IF('respostes SINDIC'!$AS430=2022,variables!$F$44))),0)</f>
        <v>0</v>
      </c>
      <c r="AP430" s="8">
        <f>IF('respostes SINDIC'!AO430=1,(IF('respostes SINDIC'!$AS430=2021,variables!$E$45,IF('respostes SINDIC'!$AS430=2022,variables!$F$45))),0)</f>
        <v>0</v>
      </c>
      <c r="AQ430" s="20">
        <f>IF('respostes SINDIC'!AP430=1,(IF('respostes SINDIC'!$AS430=2021,variables!$E$46,IF('respostes SINDIC'!$AS430=2022,variables!$F$46))),0)</f>
        <v>0</v>
      </c>
      <c r="AT430">
        <v>2022</v>
      </c>
    </row>
    <row r="431" spans="1:46" x14ac:dyDescent="0.3">
      <c r="A431">
        <v>822640003</v>
      </c>
      <c r="B431" t="str">
        <f>VLOOKUP(A431,'ine i comarca'!$A$1:$H$367,6,0)</f>
        <v>Anoia</v>
      </c>
      <c r="C431" t="s">
        <v>234</v>
      </c>
      <c r="D431" t="s">
        <v>41</v>
      </c>
      <c r="E431" t="s">
        <v>42</v>
      </c>
      <c r="F431" t="s">
        <v>48</v>
      </c>
      <c r="G431" s="8">
        <f>IF('respostes SINDIC'!F431=1,(IF('respostes SINDIC'!$AS431=2021,variables!$E$10,IF('respostes SINDIC'!$AS431=2022,variables!$F$10))),0)</f>
        <v>7.5</v>
      </c>
      <c r="H431" s="8">
        <f>IF('respostes SINDIC'!G431=1,(IF('respostes SINDIC'!$AS431=2021,variables!$E$11,IF('respostes SINDIC'!$AS431=2022,variables!$F$11))),0)</f>
        <v>7.5</v>
      </c>
      <c r="I431" s="14">
        <f>IF('respostes SINDIC'!H431=1,(IF('respostes SINDIC'!$AS431=2021,variables!$E$12,IF('respostes SINDIC'!$AS431=2022,variables!$F$12))),0)</f>
        <v>25</v>
      </c>
      <c r="J431" s="11">
        <f>IF('respostes SINDIC'!I431=1,(IF('respostes SINDIC'!$AS431=2021,variables!$E$13,IF('respostes SINDIC'!$AS431=2022,variables!$F$13))),0)</f>
        <v>1</v>
      </c>
      <c r="K431" s="11">
        <f>IF('respostes SINDIC'!J431=1,(IF('respostes SINDIC'!$AS431=2021,variables!$E$14,IF('respostes SINDIC'!$AS431=2022,variables!$F$14))),0)</f>
        <v>0</v>
      </c>
      <c r="L431" s="11">
        <f>IF('respostes SINDIC'!K431=1,(IF('respostes SINDIC'!$AS431=2021,variables!$E$15,IF('respostes SINDIC'!$AS431=2022,variables!$F$15))),0)</f>
        <v>0</v>
      </c>
      <c r="M431" s="11">
        <f>IF('respostes SINDIC'!L431=1,(IF('respostes SINDIC'!$AS431=2021,variables!$E$16,IF('respostes SINDIC'!$AS431=2022,variables!$F$16))),0)</f>
        <v>0</v>
      </c>
      <c r="N431" s="11">
        <f>IF('respostes SINDIC'!M431=1,(IF('respostes SINDIC'!$AS431=2021,variables!$E$17,IF('respostes SINDIC'!$AS431=2022,variables!$F$17))),0)</f>
        <v>0</v>
      </c>
      <c r="O431" s="11">
        <f>IF('respostes SINDIC'!N431="Dintre de termini",(IF('respostes SINDIC'!$AS431=2021,variables!$E$18,IF('respostes SINDIC'!$AS431=2022,variables!$F$18))),0)</f>
        <v>0</v>
      </c>
      <c r="P431" s="16">
        <f>IF('respostes SINDIC'!O431="Null",0,(IF('respostes SINDIC'!$AS431=2021,variables!$E$20,IF('respostes SINDIC'!$AS431=2022,variables!$F$20))))</f>
        <v>25</v>
      </c>
      <c r="Q431" s="16">
        <f>IF('respostes SINDIC'!P431=1,(IF('respostes SINDIC'!$AS431=2021,variables!$E$20,IF('respostes SINDIC'!$AS431=2022,variables!$F$20))),0)</f>
        <v>0</v>
      </c>
      <c r="R431" s="16">
        <f>IF('respostes SINDIC'!Q431=1,(IF('respostes SINDIC'!$AS431=2021,variables!$E$21,IF('respostes SINDIC'!$AS431=2022,variables!$F$21))),0)</f>
        <v>0</v>
      </c>
      <c r="S431" s="16">
        <f>IF('respostes SINDIC'!R431=1,(IF('respostes SINDIC'!$AS431=2021,variables!$E$22,IF('respostes SINDIC'!$AS431=2022,variables!$F$22))),0)</f>
        <v>0</v>
      </c>
      <c r="T431" s="11">
        <f>IF('respostes SINDIC'!S431=1,(IF('respostes SINDIC'!$AS431=2021,variables!$E$23,IF('respostes SINDIC'!$AS431=2022,variables!$F$23))),0)</f>
        <v>10</v>
      </c>
      <c r="U431" s="14">
        <f>IF('respostes SINDIC'!T431=1,(IF('respostes SINDIC'!$AS431=2021,variables!$E$24,IF('respostes SINDIC'!$AS431=2022,variables!$F$24))),0)</f>
        <v>25</v>
      </c>
      <c r="V431" s="8">
        <f>IF('respostes SINDIC'!U431=1,(IF('respostes SINDIC'!$AS431=2021,variables!$E$25,IF('respostes SINDIC'!$AS431=2022,variables!$F$25))),0)</f>
        <v>20</v>
      </c>
      <c r="W431" s="8">
        <f>IF('respostes SINDIC'!V431=1,(IF('respostes SINDIC'!$AS431=2021,variables!$E$26,IF('respostes SINDIC'!$AS431=2022,variables!$F$26))),0)</f>
        <v>5</v>
      </c>
      <c r="X431" s="8">
        <f>IF('respostes SINDIC'!W431=1,(IF('respostes SINDIC'!$AS431=2021,variables!$E$27,IF('respostes SINDIC'!$AS431=2022,variables!$F$27))),0)</f>
        <v>10</v>
      </c>
      <c r="Y431" s="11">
        <f>IF('respostes SINDIC'!X431=1,(IF('respostes SINDIC'!$AS431=2021,variables!$E$28,IF('respostes SINDIC'!$AS431=2022,variables!$F$28))),0)</f>
        <v>0</v>
      </c>
      <c r="Z431" s="11">
        <f>IF('respostes SINDIC'!Y431=1,(IF('respostes SINDIC'!$AS431=2021,variables!$E$29,IF('respostes SINDIC'!$AS431=2022,variables!$F$29))),0)</f>
        <v>20</v>
      </c>
      <c r="AA431" s="18">
        <f>IF('respostes SINDIC'!Z431=1,(IF('respostes SINDIC'!$AS431=2021,variables!$E$30,IF('respostes SINDIC'!$AS431=2022,variables!$F$30))),0)</f>
        <v>0</v>
      </c>
      <c r="AB431" s="18">
        <f>IF('respostes SINDIC'!AA431=1,(IF('respostes SINDIC'!$AS431=2021,variables!$E$31,IF('respostes SINDIC'!$AS431=2022,variables!$F$31))),0)</f>
        <v>25</v>
      </c>
      <c r="AC431" s="18">
        <f>IF('respostes SINDIC'!AB431=1,(IF('respostes SINDIC'!$AS431=2021,variables!$E$32,IF('respostes SINDIC'!$AS431=2022,variables!$F$32))),0)</f>
        <v>25</v>
      </c>
      <c r="AD431" s="18">
        <f>IF('respostes SINDIC'!AC431=1,(IF('respostes SINDIC'!$AS431=2021,variables!$E$33,IF('respostes SINDIC'!$AS431=2022,variables!$F$33))),0)</f>
        <v>0</v>
      </c>
      <c r="AE431" s="20">
        <f>IF('respostes SINDIC'!AD431=1,(IF('respostes SINDIC'!$AS431=2021,variables!$E$34,IF('respostes SINDIC'!$AS431=2022,variables!$F$34))),0)</f>
        <v>0</v>
      </c>
      <c r="AF431" s="20">
        <f>IF('respostes SINDIC'!AE431=1,(IF('respostes SINDIC'!$AS431=2021,variables!$E$35,IF('respostes SINDIC'!$AS431=2022,variables!$F$35))),0)</f>
        <v>0</v>
      </c>
      <c r="AG431" s="20">
        <f>IF('respostes SINDIC'!AF431=1,(IF('respostes SINDIC'!$AS431=2021,variables!$E$36,IF('respostes SINDIC'!$AS431=2022,variables!$F$36))),0)</f>
        <v>0</v>
      </c>
      <c r="AH431" s="20">
        <f>IF('respostes SINDIC'!AG431=1,(IF('respostes SINDIC'!$AS431=2021,variables!$E$37,IF('respostes SINDIC'!$AS431=2022,variables!$F$37))),0)</f>
        <v>0</v>
      </c>
      <c r="AI431" s="14">
        <f>IF('respostes SINDIC'!AH431=1,(IF('respostes SINDIC'!$AS431=2021,variables!$E$38,IF('respostes SINDIC'!$AS431=2022,variables!$F$38))),0)</f>
        <v>25</v>
      </c>
      <c r="AJ431" s="20">
        <f>IF('respostes SINDIC'!AI431=1,(IF('respostes SINDIC'!$AS431=2021,variables!$E$39,IF('respostes SINDIC'!$AS431=2022,variables!$F$39))),0)</f>
        <v>20</v>
      </c>
      <c r="AK431" s="14">
        <f>IF('respostes SINDIC'!AJ431=1,(IF('respostes SINDIC'!$AS431=2021,variables!$E$40,IF('respostes SINDIC'!$AS431=2022,variables!$F$40))),0)</f>
        <v>25</v>
      </c>
      <c r="AL431" s="8">
        <f>IF('respostes SINDIC'!AK431=0,(IF('respostes SINDIC'!$AS431=2021,variables!$E$41,IF('respostes SINDIC'!$AS431=2022,variables!$F$41))),0)</f>
        <v>20</v>
      </c>
      <c r="AM431" s="20">
        <f>IF('respostes SINDIC'!AL431=1,(IF('respostes SINDIC'!$AS431=2021,variables!$E$42,IF('respostes SINDIC'!$AS431=2022,variables!$F$42))),0)</f>
        <v>10</v>
      </c>
      <c r="AN431" s="11">
        <f>IF('respostes SINDIC'!AM431=1,(IF('respostes SINDIC'!$AS431=2021,variables!$E$43,IF('respostes SINDIC'!$AS431=2022,variables!$F$43))),0)</f>
        <v>50</v>
      </c>
      <c r="AO431" s="8">
        <f>IF('respostes SINDIC'!AN431=1,(IF('respostes SINDIC'!$AS431=2021,variables!$E$44,IF('respostes SINDIC'!$AS431=2022,variables!$F$44))),0)</f>
        <v>0</v>
      </c>
      <c r="AP431" s="8">
        <f>IF('respostes SINDIC'!AO431=1,(IF('respostes SINDIC'!$AS431=2021,variables!$E$45,IF('respostes SINDIC'!$AS431=2022,variables!$F$45))),0)</f>
        <v>0</v>
      </c>
      <c r="AQ431" s="20">
        <f>IF('respostes SINDIC'!AP431=1,(IF('respostes SINDIC'!$AS431=2021,variables!$E$46,IF('respostes SINDIC'!$AS431=2022,variables!$F$46))),0)</f>
        <v>10</v>
      </c>
      <c r="AT431">
        <v>2022</v>
      </c>
    </row>
    <row r="432" spans="1:46" x14ac:dyDescent="0.3">
      <c r="A432">
        <v>822700000</v>
      </c>
      <c r="B432" t="str">
        <f>VLOOKUP(A432,'ine i comarca'!$A$1:$H$367,6,0)</f>
        <v>Alt Penedès</v>
      </c>
      <c r="C432" t="s">
        <v>235</v>
      </c>
      <c r="D432" t="s">
        <v>41</v>
      </c>
      <c r="E432" t="s">
        <v>42</v>
      </c>
      <c r="F432" t="s">
        <v>48</v>
      </c>
      <c r="G432" s="8">
        <f>IF('respostes SINDIC'!F432=1,(IF('respostes SINDIC'!$AS432=2021,variables!$E$10,IF('respostes SINDIC'!$AS432=2022,variables!$F$10))),0)</f>
        <v>7.5</v>
      </c>
      <c r="H432" s="8">
        <f>IF('respostes SINDIC'!G432=1,(IF('respostes SINDIC'!$AS432=2021,variables!$E$11,IF('respostes SINDIC'!$AS432=2022,variables!$F$11))),0)</f>
        <v>0</v>
      </c>
      <c r="I432" s="14">
        <f>IF('respostes SINDIC'!H432=1,(IF('respostes SINDIC'!$AS432=2021,variables!$E$12,IF('respostes SINDIC'!$AS432=2022,variables!$F$12))),0)</f>
        <v>0</v>
      </c>
      <c r="J432" s="11">
        <f>IF('respostes SINDIC'!I432=1,(IF('respostes SINDIC'!$AS432=2021,variables!$E$13,IF('respostes SINDIC'!$AS432=2022,variables!$F$13))),0)</f>
        <v>1</v>
      </c>
      <c r="K432" s="11">
        <f>IF('respostes SINDIC'!J432=1,(IF('respostes SINDIC'!$AS432=2021,variables!$E$14,IF('respostes SINDIC'!$AS432=2022,variables!$F$14))),0)</f>
        <v>0</v>
      </c>
      <c r="L432" s="11">
        <f>IF('respostes SINDIC'!K432=1,(IF('respostes SINDIC'!$AS432=2021,variables!$E$15,IF('respostes SINDIC'!$AS432=2022,variables!$F$15))),0)</f>
        <v>0</v>
      </c>
      <c r="M432" s="11">
        <f>IF('respostes SINDIC'!L432=1,(IF('respostes SINDIC'!$AS432=2021,variables!$E$16,IF('respostes SINDIC'!$AS432=2022,variables!$F$16))),0)</f>
        <v>0</v>
      </c>
      <c r="N432" s="11">
        <f>IF('respostes SINDIC'!M432=1,(IF('respostes SINDIC'!$AS432=2021,variables!$E$17,IF('respostes SINDIC'!$AS432=2022,variables!$F$17))),0)</f>
        <v>0</v>
      </c>
      <c r="O432" s="11">
        <f>IF('respostes SINDIC'!N432="Dintre de termini",(IF('respostes SINDIC'!$AS432=2021,variables!$E$18,IF('respostes SINDIC'!$AS432=2022,variables!$F$18))),0)</f>
        <v>0</v>
      </c>
      <c r="P432" s="16">
        <f>IF('respostes SINDIC'!O432="Null",0,(IF('respostes SINDIC'!$AS432=2021,variables!$E$20,IF('respostes SINDIC'!$AS432=2022,variables!$F$20))))</f>
        <v>0</v>
      </c>
      <c r="Q432" s="16">
        <f>IF('respostes SINDIC'!P432=1,(IF('respostes SINDIC'!$AS432=2021,variables!$E$20,IF('respostes SINDIC'!$AS432=2022,variables!$F$20))),0)</f>
        <v>0</v>
      </c>
      <c r="R432" s="16">
        <f>IF('respostes SINDIC'!Q432=1,(IF('respostes SINDIC'!$AS432=2021,variables!$E$21,IF('respostes SINDIC'!$AS432=2022,variables!$F$21))),0)</f>
        <v>0</v>
      </c>
      <c r="S432" s="16">
        <f>IF('respostes SINDIC'!R432=1,(IF('respostes SINDIC'!$AS432=2021,variables!$E$22,IF('respostes SINDIC'!$AS432=2022,variables!$F$22))),0)</f>
        <v>0</v>
      </c>
      <c r="T432" s="11">
        <f>IF('respostes SINDIC'!S432=1,(IF('respostes SINDIC'!$AS432=2021,variables!$E$23,IF('respostes SINDIC'!$AS432=2022,variables!$F$23))),0)</f>
        <v>0</v>
      </c>
      <c r="U432" s="14">
        <f>IF('respostes SINDIC'!T432=1,(IF('respostes SINDIC'!$AS432=2021,variables!$E$24,IF('respostes SINDIC'!$AS432=2022,variables!$F$24))),0)</f>
        <v>0</v>
      </c>
      <c r="V432" s="8">
        <f>IF('respostes SINDIC'!U432=1,(IF('respostes SINDIC'!$AS432=2021,variables!$E$25,IF('respostes SINDIC'!$AS432=2022,variables!$F$25))),0)</f>
        <v>0</v>
      </c>
      <c r="W432" s="8">
        <f>IF('respostes SINDIC'!V432=1,(IF('respostes SINDIC'!$AS432=2021,variables!$E$26,IF('respostes SINDIC'!$AS432=2022,variables!$F$26))),0)</f>
        <v>5</v>
      </c>
      <c r="X432" s="8">
        <f>IF('respostes SINDIC'!W432=1,(IF('respostes SINDIC'!$AS432=2021,variables!$E$27,IF('respostes SINDIC'!$AS432=2022,variables!$F$27))),0)</f>
        <v>10</v>
      </c>
      <c r="Y432" s="11">
        <f>IF('respostes SINDIC'!X432=1,(IF('respostes SINDIC'!$AS432=2021,variables!$E$28,IF('respostes SINDIC'!$AS432=2022,variables!$F$28))),0)</f>
        <v>0</v>
      </c>
      <c r="Z432" s="11">
        <f>IF('respostes SINDIC'!Y432=1,(IF('respostes SINDIC'!$AS432=2021,variables!$E$29,IF('respostes SINDIC'!$AS432=2022,variables!$F$29))),0)</f>
        <v>0</v>
      </c>
      <c r="AA432" s="18">
        <f>IF('respostes SINDIC'!Z432=1,(IF('respostes SINDIC'!$AS432=2021,variables!$E$30,IF('respostes SINDIC'!$AS432=2022,variables!$F$30))),0)</f>
        <v>0</v>
      </c>
      <c r="AB432" s="18">
        <f>IF('respostes SINDIC'!AA432=1,(IF('respostes SINDIC'!$AS432=2021,variables!$E$31,IF('respostes SINDIC'!$AS432=2022,variables!$F$31))),0)</f>
        <v>0</v>
      </c>
      <c r="AC432" s="18">
        <f>IF('respostes SINDIC'!AB432=1,(IF('respostes SINDIC'!$AS432=2021,variables!$E$32,IF('respostes SINDIC'!$AS432=2022,variables!$F$32))),0)</f>
        <v>0</v>
      </c>
      <c r="AD432" s="18">
        <f>IF('respostes SINDIC'!AC432=1,(IF('respostes SINDIC'!$AS432=2021,variables!$E$33,IF('respostes SINDIC'!$AS432=2022,variables!$F$33))),0)</f>
        <v>0</v>
      </c>
      <c r="AE432" s="20">
        <f>IF('respostes SINDIC'!AD432=1,(IF('respostes SINDIC'!$AS432=2021,variables!$E$34,IF('respostes SINDIC'!$AS432=2022,variables!$F$34))),0)</f>
        <v>0</v>
      </c>
      <c r="AF432" s="20">
        <f>IF('respostes SINDIC'!AE432=1,(IF('respostes SINDIC'!$AS432=2021,variables!$E$35,IF('respostes SINDIC'!$AS432=2022,variables!$F$35))),0)</f>
        <v>0</v>
      </c>
      <c r="AG432" s="20">
        <f>IF('respostes SINDIC'!AF432=1,(IF('respostes SINDIC'!$AS432=2021,variables!$E$36,IF('respostes SINDIC'!$AS432=2022,variables!$F$36))),0)</f>
        <v>0</v>
      </c>
      <c r="AH432" s="20">
        <f>IF('respostes SINDIC'!AG432=1,(IF('respostes SINDIC'!$AS432=2021,variables!$E$37,IF('respostes SINDIC'!$AS432=2022,variables!$F$37))),0)</f>
        <v>0</v>
      </c>
      <c r="AI432" s="14">
        <f>IF('respostes SINDIC'!AH432=1,(IF('respostes SINDIC'!$AS432=2021,variables!$E$38,IF('respostes SINDIC'!$AS432=2022,variables!$F$38))),0)</f>
        <v>0</v>
      </c>
      <c r="AJ432" s="20">
        <f>IF('respostes SINDIC'!AI432=1,(IF('respostes SINDIC'!$AS432=2021,variables!$E$39,IF('respostes SINDIC'!$AS432=2022,variables!$F$39))),0)</f>
        <v>0</v>
      </c>
      <c r="AK432" s="14">
        <f>IF('respostes SINDIC'!AJ432=1,(IF('respostes SINDIC'!$AS432=2021,variables!$E$40,IF('respostes SINDIC'!$AS432=2022,variables!$F$40))),0)</f>
        <v>0</v>
      </c>
      <c r="AL432" s="8">
        <f>IF('respostes SINDIC'!AK432=0,(IF('respostes SINDIC'!$AS432=2021,variables!$E$41,IF('respostes SINDIC'!$AS432=2022,variables!$F$41))),0)</f>
        <v>0</v>
      </c>
      <c r="AM432" s="20">
        <f>IF('respostes SINDIC'!AL432=1,(IF('respostes SINDIC'!$AS432=2021,variables!$E$42,IF('respostes SINDIC'!$AS432=2022,variables!$F$42))),0)</f>
        <v>0</v>
      </c>
      <c r="AN432" s="11">
        <f>IF('respostes SINDIC'!AM432=1,(IF('respostes SINDIC'!$AS432=2021,variables!$E$43,IF('respostes SINDIC'!$AS432=2022,variables!$F$43))),0)</f>
        <v>0</v>
      </c>
      <c r="AO432" s="8">
        <f>IF('respostes SINDIC'!AN432=1,(IF('respostes SINDIC'!$AS432=2021,variables!$E$44,IF('respostes SINDIC'!$AS432=2022,variables!$F$44))),0)</f>
        <v>0</v>
      </c>
      <c r="AP432" s="8">
        <f>IF('respostes SINDIC'!AO432=1,(IF('respostes SINDIC'!$AS432=2021,variables!$E$45,IF('respostes SINDIC'!$AS432=2022,variables!$F$45))),0)</f>
        <v>0</v>
      </c>
      <c r="AQ432" s="20">
        <f>IF('respostes SINDIC'!AP432=1,(IF('respostes SINDIC'!$AS432=2021,variables!$E$46,IF('respostes SINDIC'!$AS432=2022,variables!$F$46))),0)</f>
        <v>0</v>
      </c>
      <c r="AT432">
        <v>2022</v>
      </c>
    </row>
    <row r="433" spans="1:46" x14ac:dyDescent="0.3">
      <c r="A433">
        <v>822990004</v>
      </c>
      <c r="B433" t="str">
        <f>VLOOKUP(A433,'ine i comarca'!$A$1:$H$367,6,0)</f>
        <v>Bages</v>
      </c>
      <c r="C433" t="s">
        <v>236</v>
      </c>
      <c r="D433" t="s">
        <v>41</v>
      </c>
      <c r="E433" t="s">
        <v>42</v>
      </c>
      <c r="F433" t="s">
        <v>48</v>
      </c>
      <c r="G433" s="8">
        <f>IF('respostes SINDIC'!F433=1,(IF('respostes SINDIC'!$AS433=2021,variables!$E$10,IF('respostes SINDIC'!$AS433=2022,variables!$F$10))),0)</f>
        <v>7.5</v>
      </c>
      <c r="H433" s="8">
        <f>IF('respostes SINDIC'!G433=1,(IF('respostes SINDIC'!$AS433=2021,variables!$E$11,IF('respostes SINDIC'!$AS433=2022,variables!$F$11))),0)</f>
        <v>7.5</v>
      </c>
      <c r="I433" s="14">
        <f>IF('respostes SINDIC'!H433=1,(IF('respostes SINDIC'!$AS433=2021,variables!$E$12,IF('respostes SINDIC'!$AS433=2022,variables!$F$12))),0)</f>
        <v>25</v>
      </c>
      <c r="J433" s="11">
        <f>IF('respostes SINDIC'!I433=1,(IF('respostes SINDIC'!$AS433=2021,variables!$E$13,IF('respostes SINDIC'!$AS433=2022,variables!$F$13))),0)</f>
        <v>1</v>
      </c>
      <c r="K433" s="11">
        <f>IF('respostes SINDIC'!J433=1,(IF('respostes SINDIC'!$AS433=2021,variables!$E$14,IF('respostes SINDIC'!$AS433=2022,variables!$F$14))),0)</f>
        <v>0</v>
      </c>
      <c r="L433" s="11">
        <f>IF('respostes SINDIC'!K433=1,(IF('respostes SINDIC'!$AS433=2021,variables!$E$15,IF('respostes SINDIC'!$AS433=2022,variables!$F$15))),0)</f>
        <v>0</v>
      </c>
      <c r="M433" s="11">
        <f>IF('respostes SINDIC'!L433=1,(IF('respostes SINDIC'!$AS433=2021,variables!$E$16,IF('respostes SINDIC'!$AS433=2022,variables!$F$16))),0)</f>
        <v>0</v>
      </c>
      <c r="N433" s="11">
        <f>IF('respostes SINDIC'!M433=1,(IF('respostes SINDIC'!$AS433=2021,variables!$E$17,IF('respostes SINDIC'!$AS433=2022,variables!$F$17))),0)</f>
        <v>0</v>
      </c>
      <c r="O433" s="11">
        <f>IF('respostes SINDIC'!N433="Dintre de termini",(IF('respostes SINDIC'!$AS433=2021,variables!$E$18,IF('respostes SINDIC'!$AS433=2022,variables!$F$18))),0)</f>
        <v>0</v>
      </c>
      <c r="P433" s="16">
        <f>IF('respostes SINDIC'!O433="Null",0,(IF('respostes SINDIC'!$AS433=2021,variables!$E$20,IF('respostes SINDIC'!$AS433=2022,variables!$F$20))))</f>
        <v>0</v>
      </c>
      <c r="Q433" s="16">
        <f>IF('respostes SINDIC'!P433=1,(IF('respostes SINDIC'!$AS433=2021,variables!$E$20,IF('respostes SINDIC'!$AS433=2022,variables!$F$20))),0)</f>
        <v>0</v>
      </c>
      <c r="R433" s="16">
        <f>IF('respostes SINDIC'!Q433=1,(IF('respostes SINDIC'!$AS433=2021,variables!$E$21,IF('respostes SINDIC'!$AS433=2022,variables!$F$21))),0)</f>
        <v>0</v>
      </c>
      <c r="S433" s="16">
        <f>IF('respostes SINDIC'!R433=1,(IF('respostes SINDIC'!$AS433=2021,variables!$E$22,IF('respostes SINDIC'!$AS433=2022,variables!$F$22))),0)</f>
        <v>0</v>
      </c>
      <c r="T433" s="11">
        <f>IF('respostes SINDIC'!S433=1,(IF('respostes SINDIC'!$AS433=2021,variables!$E$23,IF('respostes SINDIC'!$AS433=2022,variables!$F$23))),0)</f>
        <v>0</v>
      </c>
      <c r="U433" s="14">
        <f>IF('respostes SINDIC'!T433=1,(IF('respostes SINDIC'!$AS433=2021,variables!$E$24,IF('respostes SINDIC'!$AS433=2022,variables!$F$24))),0)</f>
        <v>0</v>
      </c>
      <c r="V433" s="8">
        <f>IF('respostes SINDIC'!U433=1,(IF('respostes SINDIC'!$AS433=2021,variables!$E$25,IF('respostes SINDIC'!$AS433=2022,variables!$F$25))),0)</f>
        <v>20</v>
      </c>
      <c r="W433" s="8">
        <f>IF('respostes SINDIC'!V433=1,(IF('respostes SINDIC'!$AS433=2021,variables!$E$26,IF('respostes SINDIC'!$AS433=2022,variables!$F$26))),0)</f>
        <v>5</v>
      </c>
      <c r="X433" s="8">
        <f>IF('respostes SINDIC'!W433=1,(IF('respostes SINDIC'!$AS433=2021,variables!$E$27,IF('respostes SINDIC'!$AS433=2022,variables!$F$27))),0)</f>
        <v>10</v>
      </c>
      <c r="Y433" s="11">
        <f>IF('respostes SINDIC'!X433=1,(IF('respostes SINDIC'!$AS433=2021,variables!$E$28,IF('respostes SINDIC'!$AS433=2022,variables!$F$28))),0)</f>
        <v>0</v>
      </c>
      <c r="Z433" s="11">
        <f>IF('respostes SINDIC'!Y433=1,(IF('respostes SINDIC'!$AS433=2021,variables!$E$29,IF('respostes SINDIC'!$AS433=2022,variables!$F$29))),0)</f>
        <v>0</v>
      </c>
      <c r="AA433" s="18">
        <f>IF('respostes SINDIC'!Z433=1,(IF('respostes SINDIC'!$AS433=2021,variables!$E$30,IF('respostes SINDIC'!$AS433=2022,variables!$F$30))),0)</f>
        <v>0</v>
      </c>
      <c r="AB433" s="18">
        <f>IF('respostes SINDIC'!AA433=1,(IF('respostes SINDIC'!$AS433=2021,variables!$E$31,IF('respostes SINDIC'!$AS433=2022,variables!$F$31))),0)</f>
        <v>0</v>
      </c>
      <c r="AC433" s="18">
        <f>IF('respostes SINDIC'!AB433=1,(IF('respostes SINDIC'!$AS433=2021,variables!$E$32,IF('respostes SINDIC'!$AS433=2022,variables!$F$32))),0)</f>
        <v>0</v>
      </c>
      <c r="AD433" s="18">
        <f>IF('respostes SINDIC'!AC433=1,(IF('respostes SINDIC'!$AS433=2021,variables!$E$33,IF('respostes SINDIC'!$AS433=2022,variables!$F$33))),0)</f>
        <v>0</v>
      </c>
      <c r="AE433" s="20">
        <f>IF('respostes SINDIC'!AD433=1,(IF('respostes SINDIC'!$AS433=2021,variables!$E$34,IF('respostes SINDIC'!$AS433=2022,variables!$F$34))),0)</f>
        <v>0</v>
      </c>
      <c r="AF433" s="20">
        <f>IF('respostes SINDIC'!AE433=1,(IF('respostes SINDIC'!$AS433=2021,variables!$E$35,IF('respostes SINDIC'!$AS433=2022,variables!$F$35))),0)</f>
        <v>0</v>
      </c>
      <c r="AG433" s="20">
        <f>IF('respostes SINDIC'!AF433=1,(IF('respostes SINDIC'!$AS433=2021,variables!$E$36,IF('respostes SINDIC'!$AS433=2022,variables!$F$36))),0)</f>
        <v>0</v>
      </c>
      <c r="AH433" s="20">
        <f>IF('respostes SINDIC'!AG433=1,(IF('respostes SINDIC'!$AS433=2021,variables!$E$37,IF('respostes SINDIC'!$AS433=2022,variables!$F$37))),0)</f>
        <v>0</v>
      </c>
      <c r="AI433" s="14">
        <f>IF('respostes SINDIC'!AH433=1,(IF('respostes SINDIC'!$AS433=2021,variables!$E$38,IF('respostes SINDIC'!$AS433=2022,variables!$F$38))),0)</f>
        <v>25</v>
      </c>
      <c r="AJ433" s="20">
        <f>IF('respostes SINDIC'!AI433=1,(IF('respostes SINDIC'!$AS433=2021,variables!$E$39,IF('respostes SINDIC'!$AS433=2022,variables!$F$39))),0)</f>
        <v>20</v>
      </c>
      <c r="AK433" s="14">
        <f>IF('respostes SINDIC'!AJ433=1,(IF('respostes SINDIC'!$AS433=2021,variables!$E$40,IF('respostes SINDIC'!$AS433=2022,variables!$F$40))),0)</f>
        <v>0</v>
      </c>
      <c r="AL433" s="8">
        <f>IF('respostes SINDIC'!AK433=0,(IF('respostes SINDIC'!$AS433=2021,variables!$E$41,IF('respostes SINDIC'!$AS433=2022,variables!$F$41))),0)</f>
        <v>20</v>
      </c>
      <c r="AM433" s="20">
        <f>IF('respostes SINDIC'!AL433=1,(IF('respostes SINDIC'!$AS433=2021,variables!$E$42,IF('respostes SINDIC'!$AS433=2022,variables!$F$42))),0)</f>
        <v>0</v>
      </c>
      <c r="AN433" s="11">
        <f>IF('respostes SINDIC'!AM433=1,(IF('respostes SINDIC'!$AS433=2021,variables!$E$43,IF('respostes SINDIC'!$AS433=2022,variables!$F$43))),0)</f>
        <v>0</v>
      </c>
      <c r="AO433" s="8">
        <f>IF('respostes SINDIC'!AN433=1,(IF('respostes SINDIC'!$AS433=2021,variables!$E$44,IF('respostes SINDIC'!$AS433=2022,variables!$F$44))),0)</f>
        <v>0</v>
      </c>
      <c r="AP433" s="8">
        <f>IF('respostes SINDIC'!AO433=1,(IF('respostes SINDIC'!$AS433=2021,variables!$E$45,IF('respostes SINDIC'!$AS433=2022,variables!$F$45))),0)</f>
        <v>0</v>
      </c>
      <c r="AQ433" s="20">
        <f>IF('respostes SINDIC'!AP433=1,(IF('respostes SINDIC'!$AS433=2021,variables!$E$46,IF('respostes SINDIC'!$AS433=2022,variables!$F$46))),0)</f>
        <v>0</v>
      </c>
      <c r="AT433">
        <v>2022</v>
      </c>
    </row>
    <row r="434" spans="1:46" x14ac:dyDescent="0.3">
      <c r="A434">
        <v>823100000</v>
      </c>
      <c r="B434" t="str">
        <f>VLOOKUP(A434,'ine i comarca'!$A$1:$H$367,6,0)</f>
        <v>Garraf</v>
      </c>
      <c r="C434" t="s">
        <v>237</v>
      </c>
      <c r="D434" t="s">
        <v>41</v>
      </c>
      <c r="E434" t="s">
        <v>42</v>
      </c>
      <c r="F434" t="s">
        <v>68</v>
      </c>
      <c r="G434" s="8">
        <f>IF('respostes SINDIC'!F434=1,(IF('respostes SINDIC'!$AS434=2021,variables!$E$10,IF('respostes SINDIC'!$AS434=2022,variables!$F$10))),0)</f>
        <v>7.5</v>
      </c>
      <c r="H434" s="8">
        <f>IF('respostes SINDIC'!G434=1,(IF('respostes SINDIC'!$AS434=2021,variables!$E$11,IF('respostes SINDIC'!$AS434=2022,variables!$F$11))),0)</f>
        <v>7.5</v>
      </c>
      <c r="I434" s="14">
        <f>IF('respostes SINDIC'!H434=1,(IF('respostes SINDIC'!$AS434=2021,variables!$E$12,IF('respostes SINDIC'!$AS434=2022,variables!$F$12))),0)</f>
        <v>25</v>
      </c>
      <c r="J434" s="11">
        <f>IF('respostes SINDIC'!I434=1,(IF('respostes SINDIC'!$AS434=2021,variables!$E$13,IF('respostes SINDIC'!$AS434=2022,variables!$F$13))),0)</f>
        <v>1</v>
      </c>
      <c r="K434" s="11">
        <f>IF('respostes SINDIC'!J434=1,(IF('respostes SINDIC'!$AS434=2021,variables!$E$14,IF('respostes SINDIC'!$AS434=2022,variables!$F$14))),0)</f>
        <v>0</v>
      </c>
      <c r="L434" s="11">
        <f>IF('respostes SINDIC'!K434=1,(IF('respostes SINDIC'!$AS434=2021,variables!$E$15,IF('respostes SINDIC'!$AS434=2022,variables!$F$15))),0)</f>
        <v>0</v>
      </c>
      <c r="M434" s="11">
        <f>IF('respostes SINDIC'!L434=1,(IF('respostes SINDIC'!$AS434=2021,variables!$E$16,IF('respostes SINDIC'!$AS434=2022,variables!$F$16))),0)</f>
        <v>0</v>
      </c>
      <c r="N434" s="11">
        <f>IF('respostes SINDIC'!M434=1,(IF('respostes SINDIC'!$AS434=2021,variables!$E$17,IF('respostes SINDIC'!$AS434=2022,variables!$F$17))),0)</f>
        <v>0</v>
      </c>
      <c r="O434" s="11">
        <f>IF('respostes SINDIC'!N434="Dintre de termini",(IF('respostes SINDIC'!$AS434=2021,variables!$E$18,IF('respostes SINDIC'!$AS434=2022,variables!$F$18))),0)</f>
        <v>0</v>
      </c>
      <c r="P434" s="16">
        <f>IF('respostes SINDIC'!O434="Null",0,(IF('respostes SINDIC'!$AS434=2021,variables!$E$20,IF('respostes SINDIC'!$AS434=2022,variables!$F$20))))</f>
        <v>25</v>
      </c>
      <c r="Q434" s="16">
        <f>IF('respostes SINDIC'!P434=1,(IF('respostes SINDIC'!$AS434=2021,variables!$E$20,IF('respostes SINDIC'!$AS434=2022,variables!$F$20))),0)</f>
        <v>25</v>
      </c>
      <c r="R434" s="16">
        <f>IF('respostes SINDIC'!Q434=1,(IF('respostes SINDIC'!$AS434=2021,variables!$E$21,IF('respostes SINDIC'!$AS434=2022,variables!$F$21))),0)</f>
        <v>25</v>
      </c>
      <c r="S434" s="16">
        <f>IF('respostes SINDIC'!R434=1,(IF('respostes SINDIC'!$AS434=2021,variables!$E$22,IF('respostes SINDIC'!$AS434=2022,variables!$F$22))),0)</f>
        <v>25</v>
      </c>
      <c r="T434" s="11">
        <f>IF('respostes SINDIC'!S434=1,(IF('respostes SINDIC'!$AS434=2021,variables!$E$23,IF('respostes SINDIC'!$AS434=2022,variables!$F$23))),0)</f>
        <v>0</v>
      </c>
      <c r="U434" s="14">
        <f>IF('respostes SINDIC'!T434=1,(IF('respostes SINDIC'!$AS434=2021,variables!$E$24,IF('respostes SINDIC'!$AS434=2022,variables!$F$24))),0)</f>
        <v>0</v>
      </c>
      <c r="V434" s="8">
        <f>IF('respostes SINDIC'!U434=1,(IF('respostes SINDIC'!$AS434=2021,variables!$E$25,IF('respostes SINDIC'!$AS434=2022,variables!$F$25))),0)</f>
        <v>20</v>
      </c>
      <c r="W434" s="8">
        <f>IF('respostes SINDIC'!V434=1,(IF('respostes SINDIC'!$AS434=2021,variables!$E$26,IF('respostes SINDIC'!$AS434=2022,variables!$F$26))),0)</f>
        <v>5</v>
      </c>
      <c r="X434" s="8">
        <f>IF('respostes SINDIC'!W434=1,(IF('respostes SINDIC'!$AS434=2021,variables!$E$27,IF('respostes SINDIC'!$AS434=2022,variables!$F$27))),0)</f>
        <v>10</v>
      </c>
      <c r="Y434" s="11">
        <f>IF('respostes SINDIC'!X434=1,(IF('respostes SINDIC'!$AS434=2021,variables!$E$28,IF('respostes SINDIC'!$AS434=2022,variables!$F$28))),0)</f>
        <v>0</v>
      </c>
      <c r="Z434" s="11">
        <f>IF('respostes SINDIC'!Y434=1,(IF('respostes SINDIC'!$AS434=2021,variables!$E$29,IF('respostes SINDIC'!$AS434=2022,variables!$F$29))),0)</f>
        <v>20</v>
      </c>
      <c r="AA434" s="18">
        <f>IF('respostes SINDIC'!Z434=1,(IF('respostes SINDIC'!$AS434=2021,variables!$E$30,IF('respostes SINDIC'!$AS434=2022,variables!$F$30))),0)</f>
        <v>0</v>
      </c>
      <c r="AB434" s="18">
        <f>IF('respostes SINDIC'!AA434=1,(IF('respostes SINDIC'!$AS434=2021,variables!$E$31,IF('respostes SINDIC'!$AS434=2022,variables!$F$31))),0)</f>
        <v>0</v>
      </c>
      <c r="AC434" s="18">
        <f>IF('respostes SINDIC'!AB434=1,(IF('respostes SINDIC'!$AS434=2021,variables!$E$32,IF('respostes SINDIC'!$AS434=2022,variables!$F$32))),0)</f>
        <v>0</v>
      </c>
      <c r="AD434" s="18">
        <f>IF('respostes SINDIC'!AC434=1,(IF('respostes SINDIC'!$AS434=2021,variables!$E$33,IF('respostes SINDIC'!$AS434=2022,variables!$F$33))),0)</f>
        <v>0</v>
      </c>
      <c r="AE434" s="20">
        <f>IF('respostes SINDIC'!AD434=1,(IF('respostes SINDIC'!$AS434=2021,variables!$E$34,IF('respostes SINDIC'!$AS434=2022,variables!$F$34))),0)</f>
        <v>0</v>
      </c>
      <c r="AF434" s="20">
        <f>IF('respostes SINDIC'!AE434=1,(IF('respostes SINDIC'!$AS434=2021,variables!$E$35,IF('respostes SINDIC'!$AS434=2022,variables!$F$35))),0)</f>
        <v>0</v>
      </c>
      <c r="AG434" s="20">
        <f>IF('respostes SINDIC'!AF434=1,(IF('respostes SINDIC'!$AS434=2021,variables!$E$36,IF('respostes SINDIC'!$AS434=2022,variables!$F$36))),0)</f>
        <v>0</v>
      </c>
      <c r="AH434" s="20">
        <f>IF('respostes SINDIC'!AG434=1,(IF('respostes SINDIC'!$AS434=2021,variables!$E$37,IF('respostes SINDIC'!$AS434=2022,variables!$F$37))),0)</f>
        <v>0</v>
      </c>
      <c r="AI434" s="14">
        <f>IF('respostes SINDIC'!AH434=1,(IF('respostes SINDIC'!$AS434=2021,variables!$E$38,IF('respostes SINDIC'!$AS434=2022,variables!$F$38))),0)</f>
        <v>25</v>
      </c>
      <c r="AJ434" s="20">
        <f>IF('respostes SINDIC'!AI434=1,(IF('respostes SINDIC'!$AS434=2021,variables!$E$39,IF('respostes SINDIC'!$AS434=2022,variables!$F$39))),0)</f>
        <v>20</v>
      </c>
      <c r="AK434" s="14">
        <f>IF('respostes SINDIC'!AJ434=1,(IF('respostes SINDIC'!$AS434=2021,variables!$E$40,IF('respostes SINDIC'!$AS434=2022,variables!$F$40))),0)</f>
        <v>25</v>
      </c>
      <c r="AL434" s="8">
        <f>IF('respostes SINDIC'!AK434=0,(IF('respostes SINDIC'!$AS434=2021,variables!$E$41,IF('respostes SINDIC'!$AS434=2022,variables!$F$41))),0)</f>
        <v>20</v>
      </c>
      <c r="AM434" s="20">
        <f>IF('respostes SINDIC'!AL434=1,(IF('respostes SINDIC'!$AS434=2021,variables!$E$42,IF('respostes SINDIC'!$AS434=2022,variables!$F$42))),0)</f>
        <v>0</v>
      </c>
      <c r="AN434" s="11">
        <f>IF('respostes SINDIC'!AM434=1,(IF('respostes SINDIC'!$AS434=2021,variables!$E$43,IF('respostes SINDIC'!$AS434=2022,variables!$F$43))),0)</f>
        <v>0</v>
      </c>
      <c r="AO434" s="8">
        <f>IF('respostes SINDIC'!AN434=1,(IF('respostes SINDIC'!$AS434=2021,variables!$E$44,IF('respostes SINDIC'!$AS434=2022,variables!$F$44))),0)</f>
        <v>10</v>
      </c>
      <c r="AP434" s="8">
        <f>IF('respostes SINDIC'!AO434=1,(IF('respostes SINDIC'!$AS434=2021,variables!$E$45,IF('respostes SINDIC'!$AS434=2022,variables!$F$45))),0)</f>
        <v>20</v>
      </c>
      <c r="AQ434" s="20">
        <f>IF('respostes SINDIC'!AP434=1,(IF('respostes SINDIC'!$AS434=2021,variables!$E$46,IF('respostes SINDIC'!$AS434=2022,variables!$F$46))),0)</f>
        <v>0</v>
      </c>
      <c r="AT434">
        <v>2022</v>
      </c>
    </row>
    <row r="435" spans="1:46" x14ac:dyDescent="0.3">
      <c r="A435">
        <v>823250006</v>
      </c>
      <c r="B435" t="str">
        <f>VLOOKUP(A435,'ine i comarca'!$A$1:$H$367,6,0)</f>
        <v>Alt Penedès</v>
      </c>
      <c r="C435" t="s">
        <v>238</v>
      </c>
      <c r="D435" t="s">
        <v>41</v>
      </c>
      <c r="E435" t="s">
        <v>42</v>
      </c>
      <c r="F435" t="s">
        <v>48</v>
      </c>
      <c r="G435" s="8">
        <f>IF('respostes SINDIC'!F435=1,(IF('respostes SINDIC'!$AS435=2021,variables!$E$10,IF('respostes SINDIC'!$AS435=2022,variables!$F$10))),0)</f>
        <v>7.5</v>
      </c>
      <c r="H435" s="8">
        <f>IF('respostes SINDIC'!G435=1,(IF('respostes SINDIC'!$AS435=2021,variables!$E$11,IF('respostes SINDIC'!$AS435=2022,variables!$F$11))),0)</f>
        <v>7.5</v>
      </c>
      <c r="I435" s="14">
        <f>IF('respostes SINDIC'!H435=1,(IF('respostes SINDIC'!$AS435=2021,variables!$E$12,IF('respostes SINDIC'!$AS435=2022,variables!$F$12))),0)</f>
        <v>25</v>
      </c>
      <c r="J435" s="11">
        <f>IF('respostes SINDIC'!I435=1,(IF('respostes SINDIC'!$AS435=2021,variables!$E$13,IF('respostes SINDIC'!$AS435=2022,variables!$F$13))),0)</f>
        <v>1</v>
      </c>
      <c r="K435" s="11">
        <f>IF('respostes SINDIC'!J435=1,(IF('respostes SINDIC'!$AS435=2021,variables!$E$14,IF('respostes SINDIC'!$AS435=2022,variables!$F$14))),0)</f>
        <v>0</v>
      </c>
      <c r="L435" s="11">
        <f>IF('respostes SINDIC'!K435=1,(IF('respostes SINDIC'!$AS435=2021,variables!$E$15,IF('respostes SINDIC'!$AS435=2022,variables!$F$15))),0)</f>
        <v>0</v>
      </c>
      <c r="M435" s="11">
        <f>IF('respostes SINDIC'!L435=1,(IF('respostes SINDIC'!$AS435=2021,variables!$E$16,IF('respostes SINDIC'!$AS435=2022,variables!$F$16))),0)</f>
        <v>0</v>
      </c>
      <c r="N435" s="11">
        <f>IF('respostes SINDIC'!M435=1,(IF('respostes SINDIC'!$AS435=2021,variables!$E$17,IF('respostes SINDIC'!$AS435=2022,variables!$F$17))),0)</f>
        <v>0</v>
      </c>
      <c r="O435" s="11">
        <f>IF('respostes SINDIC'!N435="Dintre de termini",(IF('respostes SINDIC'!$AS435=2021,variables!$E$18,IF('respostes SINDIC'!$AS435=2022,variables!$F$18))),0)</f>
        <v>0</v>
      </c>
      <c r="P435" s="16">
        <f>IF('respostes SINDIC'!O435="Null",0,(IF('respostes SINDIC'!$AS435=2021,variables!$E$20,IF('respostes SINDIC'!$AS435=2022,variables!$F$20))))</f>
        <v>25</v>
      </c>
      <c r="Q435" s="16">
        <f>IF('respostes SINDIC'!P435=1,(IF('respostes SINDIC'!$AS435=2021,variables!$E$20,IF('respostes SINDIC'!$AS435=2022,variables!$F$20))),0)</f>
        <v>25</v>
      </c>
      <c r="R435" s="16">
        <f>IF('respostes SINDIC'!Q435=1,(IF('respostes SINDIC'!$AS435=2021,variables!$E$21,IF('respostes SINDIC'!$AS435=2022,variables!$F$21))),0)</f>
        <v>0</v>
      </c>
      <c r="S435" s="16">
        <f>IF('respostes SINDIC'!R435=1,(IF('respostes SINDIC'!$AS435=2021,variables!$E$22,IF('respostes SINDIC'!$AS435=2022,variables!$F$22))),0)</f>
        <v>0</v>
      </c>
      <c r="T435" s="11">
        <f>IF('respostes SINDIC'!S435=1,(IF('respostes SINDIC'!$AS435=2021,variables!$E$23,IF('respostes SINDIC'!$AS435=2022,variables!$F$23))),0)</f>
        <v>10</v>
      </c>
      <c r="U435" s="14">
        <f>IF('respostes SINDIC'!T435=1,(IF('respostes SINDIC'!$AS435=2021,variables!$E$24,IF('respostes SINDIC'!$AS435=2022,variables!$F$24))),0)</f>
        <v>25</v>
      </c>
      <c r="V435" s="8">
        <f>IF('respostes SINDIC'!U435=1,(IF('respostes SINDIC'!$AS435=2021,variables!$E$25,IF('respostes SINDIC'!$AS435=2022,variables!$F$25))),0)</f>
        <v>20</v>
      </c>
      <c r="W435" s="8">
        <f>IF('respostes SINDIC'!V435=1,(IF('respostes SINDIC'!$AS435=2021,variables!$E$26,IF('respostes SINDIC'!$AS435=2022,variables!$F$26))),0)</f>
        <v>5</v>
      </c>
      <c r="X435" s="8">
        <f>IF('respostes SINDIC'!W435=1,(IF('respostes SINDIC'!$AS435=2021,variables!$E$27,IF('respostes SINDIC'!$AS435=2022,variables!$F$27))),0)</f>
        <v>10</v>
      </c>
      <c r="Y435" s="11">
        <f>IF('respostes SINDIC'!X435=1,(IF('respostes SINDIC'!$AS435=2021,variables!$E$28,IF('respostes SINDIC'!$AS435=2022,variables!$F$28))),0)</f>
        <v>0</v>
      </c>
      <c r="Z435" s="11">
        <f>IF('respostes SINDIC'!Y435=1,(IF('respostes SINDIC'!$AS435=2021,variables!$E$29,IF('respostes SINDIC'!$AS435=2022,variables!$F$29))),0)</f>
        <v>20</v>
      </c>
      <c r="AA435" s="18">
        <f>IF('respostes SINDIC'!Z435=1,(IF('respostes SINDIC'!$AS435=2021,variables!$E$30,IF('respostes SINDIC'!$AS435=2022,variables!$F$30))),0)</f>
        <v>0</v>
      </c>
      <c r="AB435" s="18">
        <f>IF('respostes SINDIC'!AA435=1,(IF('respostes SINDIC'!$AS435=2021,variables!$E$31,IF('respostes SINDIC'!$AS435=2022,variables!$F$31))),0)</f>
        <v>25</v>
      </c>
      <c r="AC435" s="18">
        <f>IF('respostes SINDIC'!AB435=1,(IF('respostes SINDIC'!$AS435=2021,variables!$E$32,IF('respostes SINDIC'!$AS435=2022,variables!$F$32))),0)</f>
        <v>25</v>
      </c>
      <c r="AD435" s="18">
        <f>IF('respostes SINDIC'!AC435=1,(IF('respostes SINDIC'!$AS435=2021,variables!$E$33,IF('respostes SINDIC'!$AS435=2022,variables!$F$33))),0)</f>
        <v>0</v>
      </c>
      <c r="AE435" s="20">
        <f>IF('respostes SINDIC'!AD435=1,(IF('respostes SINDIC'!$AS435=2021,variables!$E$34,IF('respostes SINDIC'!$AS435=2022,variables!$F$34))),0)</f>
        <v>0</v>
      </c>
      <c r="AF435" s="20">
        <f>IF('respostes SINDIC'!AE435=1,(IF('respostes SINDIC'!$AS435=2021,variables!$E$35,IF('respostes SINDIC'!$AS435=2022,variables!$F$35))),0)</f>
        <v>0</v>
      </c>
      <c r="AG435" s="20">
        <f>IF('respostes SINDIC'!AF435=1,(IF('respostes SINDIC'!$AS435=2021,variables!$E$36,IF('respostes SINDIC'!$AS435=2022,variables!$F$36))),0)</f>
        <v>0</v>
      </c>
      <c r="AH435" s="20">
        <f>IF('respostes SINDIC'!AG435=1,(IF('respostes SINDIC'!$AS435=2021,variables!$E$37,IF('respostes SINDIC'!$AS435=2022,variables!$F$37))),0)</f>
        <v>0</v>
      </c>
      <c r="AI435" s="14">
        <f>IF('respostes SINDIC'!AH435=1,(IF('respostes SINDIC'!$AS435=2021,variables!$E$38,IF('respostes SINDIC'!$AS435=2022,variables!$F$38))),0)</f>
        <v>25</v>
      </c>
      <c r="AJ435" s="20">
        <f>IF('respostes SINDIC'!AI435=1,(IF('respostes SINDIC'!$AS435=2021,variables!$E$39,IF('respostes SINDIC'!$AS435=2022,variables!$F$39))),0)</f>
        <v>20</v>
      </c>
      <c r="AK435" s="14">
        <f>IF('respostes SINDIC'!AJ435=1,(IF('respostes SINDIC'!$AS435=2021,variables!$E$40,IF('respostes SINDIC'!$AS435=2022,variables!$F$40))),0)</f>
        <v>25</v>
      </c>
      <c r="AL435" s="8">
        <f>IF('respostes SINDIC'!AK435=0,(IF('respostes SINDIC'!$AS435=2021,variables!$E$41,IF('respostes SINDIC'!$AS435=2022,variables!$F$41))),0)</f>
        <v>20</v>
      </c>
      <c r="AM435" s="20">
        <f>IF('respostes SINDIC'!AL435=1,(IF('respostes SINDIC'!$AS435=2021,variables!$E$42,IF('respostes SINDIC'!$AS435=2022,variables!$F$42))),0)</f>
        <v>10</v>
      </c>
      <c r="AN435" s="11">
        <f>IF('respostes SINDIC'!AM435=1,(IF('respostes SINDIC'!$AS435=2021,variables!$E$43,IF('respostes SINDIC'!$AS435=2022,variables!$F$43))),0)</f>
        <v>50</v>
      </c>
      <c r="AO435" s="8">
        <f>IF('respostes SINDIC'!AN435=1,(IF('respostes SINDIC'!$AS435=2021,variables!$E$44,IF('respostes SINDIC'!$AS435=2022,variables!$F$44))),0)</f>
        <v>0</v>
      </c>
      <c r="AP435" s="8">
        <f>IF('respostes SINDIC'!AO435=1,(IF('respostes SINDIC'!$AS435=2021,variables!$E$45,IF('respostes SINDIC'!$AS435=2022,variables!$F$45))),0)</f>
        <v>0</v>
      </c>
      <c r="AQ435" s="20">
        <f>IF('respostes SINDIC'!AP435=1,(IF('respostes SINDIC'!$AS435=2021,variables!$E$46,IF('respostes SINDIC'!$AS435=2022,variables!$F$46))),0)</f>
        <v>10</v>
      </c>
      <c r="AT435">
        <v>2022</v>
      </c>
    </row>
    <row r="436" spans="1:46" x14ac:dyDescent="0.3">
      <c r="A436">
        <v>823310007</v>
      </c>
      <c r="B436" t="str">
        <f>VLOOKUP(A436,'ine i comarca'!$A$1:$H$367,6,0)</f>
        <v>Osona</v>
      </c>
      <c r="C436" t="s">
        <v>239</v>
      </c>
      <c r="D436" t="s">
        <v>41</v>
      </c>
      <c r="E436" t="s">
        <v>42</v>
      </c>
      <c r="F436" t="s">
        <v>48</v>
      </c>
      <c r="G436" s="8">
        <f>IF('respostes SINDIC'!F436=1,(IF('respostes SINDIC'!$AS436=2021,variables!$E$10,IF('respostes SINDIC'!$AS436=2022,variables!$F$10))),0)</f>
        <v>7.5</v>
      </c>
      <c r="H436" s="8">
        <f>IF('respostes SINDIC'!G436=1,(IF('respostes SINDIC'!$AS436=2021,variables!$E$11,IF('respostes SINDIC'!$AS436=2022,variables!$F$11))),0)</f>
        <v>7.5</v>
      </c>
      <c r="I436" s="14">
        <f>IF('respostes SINDIC'!H436=1,(IF('respostes SINDIC'!$AS436=2021,variables!$E$12,IF('respostes SINDIC'!$AS436=2022,variables!$F$12))),0)</f>
        <v>25</v>
      </c>
      <c r="J436" s="11">
        <f>IF('respostes SINDIC'!I436=1,(IF('respostes SINDIC'!$AS436=2021,variables!$E$13,IF('respostes SINDIC'!$AS436=2022,variables!$F$13))),0)</f>
        <v>1</v>
      </c>
      <c r="K436" s="11">
        <f>IF('respostes SINDIC'!J436=1,(IF('respostes SINDIC'!$AS436=2021,variables!$E$14,IF('respostes SINDIC'!$AS436=2022,variables!$F$14))),0)</f>
        <v>0</v>
      </c>
      <c r="L436" s="11">
        <f>IF('respostes SINDIC'!K436=1,(IF('respostes SINDIC'!$AS436=2021,variables!$E$15,IF('respostes SINDIC'!$AS436=2022,variables!$F$15))),0)</f>
        <v>0</v>
      </c>
      <c r="M436" s="11">
        <f>IF('respostes SINDIC'!L436=1,(IF('respostes SINDIC'!$AS436=2021,variables!$E$16,IF('respostes SINDIC'!$AS436=2022,variables!$F$16))),0)</f>
        <v>0</v>
      </c>
      <c r="N436" s="11">
        <f>IF('respostes SINDIC'!M436=1,(IF('respostes SINDIC'!$AS436=2021,variables!$E$17,IF('respostes SINDIC'!$AS436=2022,variables!$F$17))),0)</f>
        <v>0</v>
      </c>
      <c r="O436" s="11">
        <f>IF('respostes SINDIC'!N436="Dintre de termini",(IF('respostes SINDIC'!$AS436=2021,variables!$E$18,IF('respostes SINDIC'!$AS436=2022,variables!$F$18))),0)</f>
        <v>0</v>
      </c>
      <c r="P436" s="16">
        <f>IF('respostes SINDIC'!O436="Null",0,(IF('respostes SINDIC'!$AS436=2021,variables!$E$20,IF('respostes SINDIC'!$AS436=2022,variables!$F$20))))</f>
        <v>0</v>
      </c>
      <c r="Q436" s="16">
        <f>IF('respostes SINDIC'!P436=1,(IF('respostes SINDIC'!$AS436=2021,variables!$E$20,IF('respostes SINDIC'!$AS436=2022,variables!$F$20))),0)</f>
        <v>0</v>
      </c>
      <c r="R436" s="16">
        <f>IF('respostes SINDIC'!Q436=1,(IF('respostes SINDIC'!$AS436=2021,variables!$E$21,IF('respostes SINDIC'!$AS436=2022,variables!$F$21))),0)</f>
        <v>0</v>
      </c>
      <c r="S436" s="16">
        <f>IF('respostes SINDIC'!R436=1,(IF('respostes SINDIC'!$AS436=2021,variables!$E$22,IF('respostes SINDIC'!$AS436=2022,variables!$F$22))),0)</f>
        <v>0</v>
      </c>
      <c r="T436" s="11">
        <f>IF('respostes SINDIC'!S436=1,(IF('respostes SINDIC'!$AS436=2021,variables!$E$23,IF('respostes SINDIC'!$AS436=2022,variables!$F$23))),0)</f>
        <v>0</v>
      </c>
      <c r="U436" s="14">
        <f>IF('respostes SINDIC'!T436=1,(IF('respostes SINDIC'!$AS436=2021,variables!$E$24,IF('respostes SINDIC'!$AS436=2022,variables!$F$24))),0)</f>
        <v>0</v>
      </c>
      <c r="V436" s="8">
        <f>IF('respostes SINDIC'!U436=1,(IF('respostes SINDIC'!$AS436=2021,variables!$E$25,IF('respostes SINDIC'!$AS436=2022,variables!$F$25))),0)</f>
        <v>20</v>
      </c>
      <c r="W436" s="8">
        <f>IF('respostes SINDIC'!V436=1,(IF('respostes SINDIC'!$AS436=2021,variables!$E$26,IF('respostes SINDIC'!$AS436=2022,variables!$F$26))),0)</f>
        <v>5</v>
      </c>
      <c r="X436" s="8">
        <f>IF('respostes SINDIC'!W436=1,(IF('respostes SINDIC'!$AS436=2021,variables!$E$27,IF('respostes SINDIC'!$AS436=2022,variables!$F$27))),0)</f>
        <v>10</v>
      </c>
      <c r="Y436" s="11">
        <f>IF('respostes SINDIC'!X436=1,(IF('respostes SINDIC'!$AS436=2021,variables!$E$28,IF('respostes SINDIC'!$AS436=2022,variables!$F$28))),0)</f>
        <v>0</v>
      </c>
      <c r="Z436" s="11">
        <f>IF('respostes SINDIC'!Y436=1,(IF('respostes SINDIC'!$AS436=2021,variables!$E$29,IF('respostes SINDIC'!$AS436=2022,variables!$F$29))),0)</f>
        <v>0</v>
      </c>
      <c r="AA436" s="18">
        <f>IF('respostes SINDIC'!Z436=1,(IF('respostes SINDIC'!$AS436=2021,variables!$E$30,IF('respostes SINDIC'!$AS436=2022,variables!$F$30))),0)</f>
        <v>0</v>
      </c>
      <c r="AB436" s="18">
        <f>IF('respostes SINDIC'!AA436=1,(IF('respostes SINDIC'!$AS436=2021,variables!$E$31,IF('respostes SINDIC'!$AS436=2022,variables!$F$31))),0)</f>
        <v>0</v>
      </c>
      <c r="AC436" s="18">
        <f>IF('respostes SINDIC'!AB436=1,(IF('respostes SINDIC'!$AS436=2021,variables!$E$32,IF('respostes SINDIC'!$AS436=2022,variables!$F$32))),0)</f>
        <v>0</v>
      </c>
      <c r="AD436" s="18">
        <f>IF('respostes SINDIC'!AC436=1,(IF('respostes SINDIC'!$AS436=2021,variables!$E$33,IF('respostes SINDIC'!$AS436=2022,variables!$F$33))),0)</f>
        <v>0</v>
      </c>
      <c r="AE436" s="20">
        <f>IF('respostes SINDIC'!AD436=1,(IF('respostes SINDIC'!$AS436=2021,variables!$E$34,IF('respostes SINDIC'!$AS436=2022,variables!$F$34))),0)</f>
        <v>0</v>
      </c>
      <c r="AF436" s="20">
        <f>IF('respostes SINDIC'!AE436=1,(IF('respostes SINDIC'!$AS436=2021,variables!$E$35,IF('respostes SINDIC'!$AS436=2022,variables!$F$35))),0)</f>
        <v>0</v>
      </c>
      <c r="AG436" s="20">
        <f>IF('respostes SINDIC'!AF436=1,(IF('respostes SINDIC'!$AS436=2021,variables!$E$36,IF('respostes SINDIC'!$AS436=2022,variables!$F$36))),0)</f>
        <v>0</v>
      </c>
      <c r="AH436" s="20">
        <f>IF('respostes SINDIC'!AG436=1,(IF('respostes SINDIC'!$AS436=2021,variables!$E$37,IF('respostes SINDIC'!$AS436=2022,variables!$F$37))),0)</f>
        <v>0</v>
      </c>
      <c r="AI436" s="14">
        <f>IF('respostes SINDIC'!AH436=1,(IF('respostes SINDIC'!$AS436=2021,variables!$E$38,IF('respostes SINDIC'!$AS436=2022,variables!$F$38))),0)</f>
        <v>25</v>
      </c>
      <c r="AJ436" s="20">
        <f>IF('respostes SINDIC'!AI436=1,(IF('respostes SINDIC'!$AS436=2021,variables!$E$39,IF('respostes SINDIC'!$AS436=2022,variables!$F$39))),0)</f>
        <v>20</v>
      </c>
      <c r="AK436" s="14">
        <f>IF('respostes SINDIC'!AJ436=1,(IF('respostes SINDIC'!$AS436=2021,variables!$E$40,IF('respostes SINDIC'!$AS436=2022,variables!$F$40))),0)</f>
        <v>0</v>
      </c>
      <c r="AL436" s="8">
        <f>IF('respostes SINDIC'!AK436=0,(IF('respostes SINDIC'!$AS436=2021,variables!$E$41,IF('respostes SINDIC'!$AS436=2022,variables!$F$41))),0)</f>
        <v>20</v>
      </c>
      <c r="AM436" s="20">
        <f>IF('respostes SINDIC'!AL436=1,(IF('respostes SINDIC'!$AS436=2021,variables!$E$42,IF('respostes SINDIC'!$AS436=2022,variables!$F$42))),0)</f>
        <v>0</v>
      </c>
      <c r="AN436" s="11">
        <f>IF('respostes SINDIC'!AM436=1,(IF('respostes SINDIC'!$AS436=2021,variables!$E$43,IF('respostes SINDIC'!$AS436=2022,variables!$F$43))),0)</f>
        <v>0</v>
      </c>
      <c r="AO436" s="8">
        <f>IF('respostes SINDIC'!AN436=1,(IF('respostes SINDIC'!$AS436=2021,variables!$E$44,IF('respostes SINDIC'!$AS436=2022,variables!$F$44))),0)</f>
        <v>0</v>
      </c>
      <c r="AP436" s="8">
        <f>IF('respostes SINDIC'!AO436=1,(IF('respostes SINDIC'!$AS436=2021,variables!$E$45,IF('respostes SINDIC'!$AS436=2022,variables!$F$45))),0)</f>
        <v>0</v>
      </c>
      <c r="AQ436" s="20">
        <f>IF('respostes SINDIC'!AP436=1,(IF('respostes SINDIC'!$AS436=2021,variables!$E$46,IF('respostes SINDIC'!$AS436=2022,variables!$F$46))),0)</f>
        <v>0</v>
      </c>
      <c r="AT436">
        <v>2022</v>
      </c>
    </row>
    <row r="437" spans="1:46" x14ac:dyDescent="0.3">
      <c r="A437">
        <v>823460009</v>
      </c>
      <c r="B437" t="str">
        <f>VLOOKUP(A437,'ine i comarca'!$A$1:$H$367,6,0)</f>
        <v>Vallès Oriental</v>
      </c>
      <c r="C437" t="s">
        <v>240</v>
      </c>
      <c r="D437" t="s">
        <v>41</v>
      </c>
      <c r="E437" t="s">
        <v>42</v>
      </c>
      <c r="F437" t="s">
        <v>48</v>
      </c>
      <c r="G437" s="8">
        <f>IF('respostes SINDIC'!F437=1,(IF('respostes SINDIC'!$AS437=2021,variables!$E$10,IF('respostes SINDIC'!$AS437=2022,variables!$F$10))),0)</f>
        <v>7.5</v>
      </c>
      <c r="H437" s="8">
        <f>IF('respostes SINDIC'!G437=1,(IF('respostes SINDIC'!$AS437=2021,variables!$E$11,IF('respostes SINDIC'!$AS437=2022,variables!$F$11))),0)</f>
        <v>7.5</v>
      </c>
      <c r="I437" s="14">
        <f>IF('respostes SINDIC'!H437=1,(IF('respostes SINDIC'!$AS437=2021,variables!$E$12,IF('respostes SINDIC'!$AS437=2022,variables!$F$12))),0)</f>
        <v>25</v>
      </c>
      <c r="J437" s="11">
        <f>IF('respostes SINDIC'!I437=1,(IF('respostes SINDIC'!$AS437=2021,variables!$E$13,IF('respostes SINDIC'!$AS437=2022,variables!$F$13))),0)</f>
        <v>1</v>
      </c>
      <c r="K437" s="11">
        <f>IF('respostes SINDIC'!J437=1,(IF('respostes SINDIC'!$AS437=2021,variables!$E$14,IF('respostes SINDIC'!$AS437=2022,variables!$F$14))),0)</f>
        <v>0</v>
      </c>
      <c r="L437" s="11">
        <f>IF('respostes SINDIC'!K437=1,(IF('respostes SINDIC'!$AS437=2021,variables!$E$15,IF('respostes SINDIC'!$AS437=2022,variables!$F$15))),0)</f>
        <v>0</v>
      </c>
      <c r="M437" s="11">
        <f>IF('respostes SINDIC'!L437=1,(IF('respostes SINDIC'!$AS437=2021,variables!$E$16,IF('respostes SINDIC'!$AS437=2022,variables!$F$16))),0)</f>
        <v>0</v>
      </c>
      <c r="N437" s="11">
        <f>IF('respostes SINDIC'!M437=1,(IF('respostes SINDIC'!$AS437=2021,variables!$E$17,IF('respostes SINDIC'!$AS437=2022,variables!$F$17))),0)</f>
        <v>0</v>
      </c>
      <c r="O437" s="11">
        <f>IF('respostes SINDIC'!N437="Dintre de termini",(IF('respostes SINDIC'!$AS437=2021,variables!$E$18,IF('respostes SINDIC'!$AS437=2022,variables!$F$18))),0)</f>
        <v>10</v>
      </c>
      <c r="P437" s="16">
        <f>IF('respostes SINDIC'!O437="Null",0,(IF('respostes SINDIC'!$AS437=2021,variables!$E$20,IF('respostes SINDIC'!$AS437=2022,variables!$F$20))))</f>
        <v>25</v>
      </c>
      <c r="Q437" s="16">
        <f>IF('respostes SINDIC'!P437=1,(IF('respostes SINDIC'!$AS437=2021,variables!$E$20,IF('respostes SINDIC'!$AS437=2022,variables!$F$20))),0)</f>
        <v>0</v>
      </c>
      <c r="R437" s="16">
        <f>IF('respostes SINDIC'!Q437=1,(IF('respostes SINDIC'!$AS437=2021,variables!$E$21,IF('respostes SINDIC'!$AS437=2022,variables!$F$21))),0)</f>
        <v>0</v>
      </c>
      <c r="S437" s="16">
        <f>IF('respostes SINDIC'!R437=1,(IF('respostes SINDIC'!$AS437=2021,variables!$E$22,IF('respostes SINDIC'!$AS437=2022,variables!$F$22))),0)</f>
        <v>0</v>
      </c>
      <c r="T437" s="11">
        <f>IF('respostes SINDIC'!S437=1,(IF('respostes SINDIC'!$AS437=2021,variables!$E$23,IF('respostes SINDIC'!$AS437=2022,variables!$F$23))),0)</f>
        <v>10</v>
      </c>
      <c r="U437" s="14">
        <f>IF('respostes SINDIC'!T437=1,(IF('respostes SINDIC'!$AS437=2021,variables!$E$24,IF('respostes SINDIC'!$AS437=2022,variables!$F$24))),0)</f>
        <v>25</v>
      </c>
      <c r="V437" s="8">
        <f>IF('respostes SINDIC'!U437=1,(IF('respostes SINDIC'!$AS437=2021,variables!$E$25,IF('respostes SINDIC'!$AS437=2022,variables!$F$25))),0)</f>
        <v>20</v>
      </c>
      <c r="W437" s="8">
        <f>IF('respostes SINDIC'!V437=1,(IF('respostes SINDIC'!$AS437=2021,variables!$E$26,IF('respostes SINDIC'!$AS437=2022,variables!$F$26))),0)</f>
        <v>5</v>
      </c>
      <c r="X437" s="8">
        <f>IF('respostes SINDIC'!W437=1,(IF('respostes SINDIC'!$AS437=2021,variables!$E$27,IF('respostes SINDIC'!$AS437=2022,variables!$F$27))),0)</f>
        <v>10</v>
      </c>
      <c r="Y437" s="11">
        <f>IF('respostes SINDIC'!X437=1,(IF('respostes SINDIC'!$AS437=2021,variables!$E$28,IF('respostes SINDIC'!$AS437=2022,variables!$F$28))),0)</f>
        <v>0</v>
      </c>
      <c r="Z437" s="11">
        <f>IF('respostes SINDIC'!Y437=1,(IF('respostes SINDIC'!$AS437=2021,variables!$E$29,IF('respostes SINDIC'!$AS437=2022,variables!$F$29))),0)</f>
        <v>20</v>
      </c>
      <c r="AA437" s="18">
        <f>IF('respostes SINDIC'!Z437=1,(IF('respostes SINDIC'!$AS437=2021,variables!$E$30,IF('respostes SINDIC'!$AS437=2022,variables!$F$30))),0)</f>
        <v>0</v>
      </c>
      <c r="AB437" s="18">
        <f>IF('respostes SINDIC'!AA437=1,(IF('respostes SINDIC'!$AS437=2021,variables!$E$31,IF('respostes SINDIC'!$AS437=2022,variables!$F$31))),0)</f>
        <v>25</v>
      </c>
      <c r="AC437" s="18">
        <f>IF('respostes SINDIC'!AB437=1,(IF('respostes SINDIC'!$AS437=2021,variables!$E$32,IF('respostes SINDIC'!$AS437=2022,variables!$F$32))),0)</f>
        <v>0</v>
      </c>
      <c r="AD437" s="18">
        <f>IF('respostes SINDIC'!AC437=1,(IF('respostes SINDIC'!$AS437=2021,variables!$E$33,IF('respostes SINDIC'!$AS437=2022,variables!$F$33))),0)</f>
        <v>0</v>
      </c>
      <c r="AE437" s="20">
        <f>IF('respostes SINDIC'!AD437=1,(IF('respostes SINDIC'!$AS437=2021,variables!$E$34,IF('respostes SINDIC'!$AS437=2022,variables!$F$34))),0)</f>
        <v>0</v>
      </c>
      <c r="AF437" s="20">
        <f>IF('respostes SINDIC'!AE437=1,(IF('respostes SINDIC'!$AS437=2021,variables!$E$35,IF('respostes SINDIC'!$AS437=2022,variables!$F$35))),0)</f>
        <v>0</v>
      </c>
      <c r="AG437" s="20">
        <f>IF('respostes SINDIC'!AF437=1,(IF('respostes SINDIC'!$AS437=2021,variables!$E$36,IF('respostes SINDIC'!$AS437=2022,variables!$F$36))),0)</f>
        <v>0</v>
      </c>
      <c r="AH437" s="20">
        <f>IF('respostes SINDIC'!AG437=1,(IF('respostes SINDIC'!$AS437=2021,variables!$E$37,IF('respostes SINDIC'!$AS437=2022,variables!$F$37))),0)</f>
        <v>0</v>
      </c>
      <c r="AI437" s="14">
        <f>IF('respostes SINDIC'!AH437=1,(IF('respostes SINDIC'!$AS437=2021,variables!$E$38,IF('respostes SINDIC'!$AS437=2022,variables!$F$38))),0)</f>
        <v>25</v>
      </c>
      <c r="AJ437" s="20">
        <f>IF('respostes SINDIC'!AI437=1,(IF('respostes SINDIC'!$AS437=2021,variables!$E$39,IF('respostes SINDIC'!$AS437=2022,variables!$F$39))),0)</f>
        <v>20</v>
      </c>
      <c r="AK437" s="14">
        <f>IF('respostes SINDIC'!AJ437=1,(IF('respostes SINDIC'!$AS437=2021,variables!$E$40,IF('respostes SINDIC'!$AS437=2022,variables!$F$40))),0)</f>
        <v>25</v>
      </c>
      <c r="AL437" s="8">
        <f>IF('respostes SINDIC'!AK437=0,(IF('respostes SINDIC'!$AS437=2021,variables!$E$41,IF('respostes SINDIC'!$AS437=2022,variables!$F$41))),0)</f>
        <v>20</v>
      </c>
      <c r="AM437" s="20">
        <f>IF('respostes SINDIC'!AL437=1,(IF('respostes SINDIC'!$AS437=2021,variables!$E$42,IF('respostes SINDIC'!$AS437=2022,variables!$F$42))),0)</f>
        <v>10</v>
      </c>
      <c r="AN437" s="11">
        <f>IF('respostes SINDIC'!AM437=1,(IF('respostes SINDIC'!$AS437=2021,variables!$E$43,IF('respostes SINDIC'!$AS437=2022,variables!$F$43))),0)</f>
        <v>50</v>
      </c>
      <c r="AO437" s="8">
        <f>IF('respostes SINDIC'!AN437=1,(IF('respostes SINDIC'!$AS437=2021,variables!$E$44,IF('respostes SINDIC'!$AS437=2022,variables!$F$44))),0)</f>
        <v>0</v>
      </c>
      <c r="AP437" s="8">
        <f>IF('respostes SINDIC'!AO437=1,(IF('respostes SINDIC'!$AS437=2021,variables!$E$45,IF('respostes SINDIC'!$AS437=2022,variables!$F$45))),0)</f>
        <v>0</v>
      </c>
      <c r="AQ437" s="20">
        <f>IF('respostes SINDIC'!AP437=1,(IF('respostes SINDIC'!$AS437=2021,variables!$E$46,IF('respostes SINDIC'!$AS437=2022,variables!$F$46))),0)</f>
        <v>10</v>
      </c>
      <c r="AT437">
        <v>2022</v>
      </c>
    </row>
    <row r="438" spans="1:46" x14ac:dyDescent="0.3">
      <c r="A438">
        <v>823590004</v>
      </c>
      <c r="B438" t="str">
        <f>VLOOKUP(A438,'ine i comarca'!$A$1:$H$367,6,0)</f>
        <v>Maresme</v>
      </c>
      <c r="C438" t="s">
        <v>241</v>
      </c>
      <c r="D438" t="s">
        <v>41</v>
      </c>
      <c r="E438" t="s">
        <v>42</v>
      </c>
      <c r="F438" t="s">
        <v>43</v>
      </c>
      <c r="G438" s="8">
        <f>IF('respostes SINDIC'!F438=1,(IF('respostes SINDIC'!$AS438=2021,variables!$E$10,IF('respostes SINDIC'!$AS438=2022,variables!$F$10))),0)</f>
        <v>7.5</v>
      </c>
      <c r="H438" s="8">
        <f>IF('respostes SINDIC'!G438=1,(IF('respostes SINDIC'!$AS438=2021,variables!$E$11,IF('respostes SINDIC'!$AS438=2022,variables!$F$11))),0)</f>
        <v>7.5</v>
      </c>
      <c r="I438" s="14">
        <f>IF('respostes SINDIC'!H438=1,(IF('respostes SINDIC'!$AS438=2021,variables!$E$12,IF('respostes SINDIC'!$AS438=2022,variables!$F$12))),0)</f>
        <v>25</v>
      </c>
      <c r="J438" s="11">
        <f>IF('respostes SINDIC'!I438=1,(IF('respostes SINDIC'!$AS438=2021,variables!$E$13,IF('respostes SINDIC'!$AS438=2022,variables!$F$13))),0)</f>
        <v>1</v>
      </c>
      <c r="K438" s="11">
        <f>IF('respostes SINDIC'!J438=1,(IF('respostes SINDIC'!$AS438=2021,variables!$E$14,IF('respostes SINDIC'!$AS438=2022,variables!$F$14))),0)</f>
        <v>0</v>
      </c>
      <c r="L438" s="11">
        <f>IF('respostes SINDIC'!K438=1,(IF('respostes SINDIC'!$AS438=2021,variables!$E$15,IF('respostes SINDIC'!$AS438=2022,variables!$F$15))),0)</f>
        <v>0</v>
      </c>
      <c r="M438" s="11">
        <f>IF('respostes SINDIC'!L438=1,(IF('respostes SINDIC'!$AS438=2021,variables!$E$16,IF('respostes SINDIC'!$AS438=2022,variables!$F$16))),0)</f>
        <v>0</v>
      </c>
      <c r="N438" s="11">
        <f>IF('respostes SINDIC'!M438=1,(IF('respostes SINDIC'!$AS438=2021,variables!$E$17,IF('respostes SINDIC'!$AS438=2022,variables!$F$17))),0)</f>
        <v>0</v>
      </c>
      <c r="O438" s="11">
        <f>IF('respostes SINDIC'!N438="Dintre de termini",(IF('respostes SINDIC'!$AS438=2021,variables!$E$18,IF('respostes SINDIC'!$AS438=2022,variables!$F$18))),0)</f>
        <v>0</v>
      </c>
      <c r="P438" s="16">
        <f>IF('respostes SINDIC'!O438="Null",0,(IF('respostes SINDIC'!$AS438=2021,variables!$E$20,IF('respostes SINDIC'!$AS438=2022,variables!$F$20))))</f>
        <v>25</v>
      </c>
      <c r="Q438" s="16">
        <f>IF('respostes SINDIC'!P438=1,(IF('respostes SINDIC'!$AS438=2021,variables!$E$20,IF('respostes SINDIC'!$AS438=2022,variables!$F$20))),0)</f>
        <v>25</v>
      </c>
      <c r="R438" s="16">
        <f>IF('respostes SINDIC'!Q438=1,(IF('respostes SINDIC'!$AS438=2021,variables!$E$21,IF('respostes SINDIC'!$AS438=2022,variables!$F$21))),0)</f>
        <v>0</v>
      </c>
      <c r="S438" s="16">
        <f>IF('respostes SINDIC'!R438=1,(IF('respostes SINDIC'!$AS438=2021,variables!$E$22,IF('respostes SINDIC'!$AS438=2022,variables!$F$22))),0)</f>
        <v>0</v>
      </c>
      <c r="T438" s="11">
        <f>IF('respostes SINDIC'!S438=1,(IF('respostes SINDIC'!$AS438=2021,variables!$E$23,IF('respostes SINDIC'!$AS438=2022,variables!$F$23))),0)</f>
        <v>10</v>
      </c>
      <c r="U438" s="14">
        <f>IF('respostes SINDIC'!T438=1,(IF('respostes SINDIC'!$AS438=2021,variables!$E$24,IF('respostes SINDIC'!$AS438=2022,variables!$F$24))),0)</f>
        <v>25</v>
      </c>
      <c r="V438" s="8">
        <f>IF('respostes SINDIC'!U438=1,(IF('respostes SINDIC'!$AS438=2021,variables!$E$25,IF('respostes SINDIC'!$AS438=2022,variables!$F$25))),0)</f>
        <v>20</v>
      </c>
      <c r="W438" s="8">
        <f>IF('respostes SINDIC'!V438=1,(IF('respostes SINDIC'!$AS438=2021,variables!$E$26,IF('respostes SINDIC'!$AS438=2022,variables!$F$26))),0)</f>
        <v>5</v>
      </c>
      <c r="X438" s="8">
        <f>IF('respostes SINDIC'!W438=1,(IF('respostes SINDIC'!$AS438=2021,variables!$E$27,IF('respostes SINDIC'!$AS438=2022,variables!$F$27))),0)</f>
        <v>10</v>
      </c>
      <c r="Y438" s="11">
        <f>IF('respostes SINDIC'!X438=1,(IF('respostes SINDIC'!$AS438=2021,variables!$E$28,IF('respostes SINDIC'!$AS438=2022,variables!$F$28))),0)</f>
        <v>0</v>
      </c>
      <c r="Z438" s="11">
        <f>IF('respostes SINDIC'!Y438=1,(IF('respostes SINDIC'!$AS438=2021,variables!$E$29,IF('respostes SINDIC'!$AS438=2022,variables!$F$29))),0)</f>
        <v>20</v>
      </c>
      <c r="AA438" s="18">
        <f>IF('respostes SINDIC'!Z438=1,(IF('respostes SINDIC'!$AS438=2021,variables!$E$30,IF('respostes SINDIC'!$AS438=2022,variables!$F$30))),0)</f>
        <v>0</v>
      </c>
      <c r="AB438" s="18">
        <f>IF('respostes SINDIC'!AA438=1,(IF('respostes SINDIC'!$AS438=2021,variables!$E$31,IF('respostes SINDIC'!$AS438=2022,variables!$F$31))),0)</f>
        <v>0</v>
      </c>
      <c r="AC438" s="18">
        <f>IF('respostes SINDIC'!AB438=1,(IF('respostes SINDIC'!$AS438=2021,variables!$E$32,IF('respostes SINDIC'!$AS438=2022,variables!$F$32))),0)</f>
        <v>25</v>
      </c>
      <c r="AD438" s="18">
        <f>IF('respostes SINDIC'!AC438=1,(IF('respostes SINDIC'!$AS438=2021,variables!$E$33,IF('respostes SINDIC'!$AS438=2022,variables!$F$33))),0)</f>
        <v>0</v>
      </c>
      <c r="AE438" s="20">
        <f>IF('respostes SINDIC'!AD438=1,(IF('respostes SINDIC'!$AS438=2021,variables!$E$34,IF('respostes SINDIC'!$AS438=2022,variables!$F$34))),0)</f>
        <v>0</v>
      </c>
      <c r="AF438" s="20">
        <f>IF('respostes SINDIC'!AE438=1,(IF('respostes SINDIC'!$AS438=2021,variables!$E$35,IF('respostes SINDIC'!$AS438=2022,variables!$F$35))),0)</f>
        <v>0</v>
      </c>
      <c r="AG438" s="20">
        <f>IF('respostes SINDIC'!AF438=1,(IF('respostes SINDIC'!$AS438=2021,variables!$E$36,IF('respostes SINDIC'!$AS438=2022,variables!$F$36))),0)</f>
        <v>0</v>
      </c>
      <c r="AH438" s="20">
        <f>IF('respostes SINDIC'!AG438=1,(IF('respostes SINDIC'!$AS438=2021,variables!$E$37,IF('respostes SINDIC'!$AS438=2022,variables!$F$37))),0)</f>
        <v>0</v>
      </c>
      <c r="AI438" s="14">
        <f>IF('respostes SINDIC'!AH438=1,(IF('respostes SINDIC'!$AS438=2021,variables!$E$38,IF('respostes SINDIC'!$AS438=2022,variables!$F$38))),0)</f>
        <v>25</v>
      </c>
      <c r="AJ438" s="20">
        <f>IF('respostes SINDIC'!AI438=1,(IF('respostes SINDIC'!$AS438=2021,variables!$E$39,IF('respostes SINDIC'!$AS438=2022,variables!$F$39))),0)</f>
        <v>20</v>
      </c>
      <c r="AK438" s="14">
        <f>IF('respostes SINDIC'!AJ438=1,(IF('respostes SINDIC'!$AS438=2021,variables!$E$40,IF('respostes SINDIC'!$AS438=2022,variables!$F$40))),0)</f>
        <v>25</v>
      </c>
      <c r="AL438" s="8">
        <f>IF('respostes SINDIC'!AK438=0,(IF('respostes SINDIC'!$AS438=2021,variables!$E$41,IF('respostes SINDIC'!$AS438=2022,variables!$F$41))),0)</f>
        <v>20</v>
      </c>
      <c r="AM438" s="20">
        <f>IF('respostes SINDIC'!AL438=1,(IF('respostes SINDIC'!$AS438=2021,variables!$E$42,IF('respostes SINDIC'!$AS438=2022,variables!$F$42))),0)</f>
        <v>10</v>
      </c>
      <c r="AN438" s="11">
        <f>IF('respostes SINDIC'!AM438=1,(IF('respostes SINDIC'!$AS438=2021,variables!$E$43,IF('respostes SINDIC'!$AS438=2022,variables!$F$43))),0)</f>
        <v>50</v>
      </c>
      <c r="AO438" s="8">
        <f>IF('respostes SINDIC'!AN438=1,(IF('respostes SINDIC'!$AS438=2021,variables!$E$44,IF('respostes SINDIC'!$AS438=2022,variables!$F$44))),0)</f>
        <v>10</v>
      </c>
      <c r="AP438" s="8">
        <f>IF('respostes SINDIC'!AO438=1,(IF('respostes SINDIC'!$AS438=2021,variables!$E$45,IF('respostes SINDIC'!$AS438=2022,variables!$F$45))),0)</f>
        <v>20</v>
      </c>
      <c r="AQ438" s="20">
        <f>IF('respostes SINDIC'!AP438=1,(IF('respostes SINDIC'!$AS438=2021,variables!$E$46,IF('respostes SINDIC'!$AS438=2022,variables!$F$46))),0)</f>
        <v>10</v>
      </c>
      <c r="AT438">
        <v>2022</v>
      </c>
    </row>
    <row r="439" spans="1:46" x14ac:dyDescent="0.3">
      <c r="A439">
        <v>823620002</v>
      </c>
      <c r="B439" t="str">
        <f>VLOOKUP(A439,'ine i comarca'!$A$1:$H$367,6,0)</f>
        <v>Alt Penedès</v>
      </c>
      <c r="C439" t="s">
        <v>242</v>
      </c>
      <c r="D439" t="s">
        <v>41</v>
      </c>
      <c r="E439" t="s">
        <v>42</v>
      </c>
      <c r="F439" t="s">
        <v>48</v>
      </c>
      <c r="G439" s="8">
        <f>IF('respostes SINDIC'!F439=1,(IF('respostes SINDIC'!$AS439=2021,variables!$E$10,IF('respostes SINDIC'!$AS439=2022,variables!$F$10))),0)</f>
        <v>7.5</v>
      </c>
      <c r="H439" s="8">
        <f>IF('respostes SINDIC'!G439=1,(IF('respostes SINDIC'!$AS439=2021,variables!$E$11,IF('respostes SINDIC'!$AS439=2022,variables!$F$11))),0)</f>
        <v>7.5</v>
      </c>
      <c r="I439" s="14">
        <f>IF('respostes SINDIC'!H439=1,(IF('respostes SINDIC'!$AS439=2021,variables!$E$12,IF('respostes SINDIC'!$AS439=2022,variables!$F$12))),0)</f>
        <v>25</v>
      </c>
      <c r="J439" s="11">
        <f>IF('respostes SINDIC'!I439=1,(IF('respostes SINDIC'!$AS439=2021,variables!$E$13,IF('respostes SINDIC'!$AS439=2022,variables!$F$13))),0)</f>
        <v>1</v>
      </c>
      <c r="K439" s="11">
        <f>IF('respostes SINDIC'!J439=1,(IF('respostes SINDIC'!$AS439=2021,variables!$E$14,IF('respostes SINDIC'!$AS439=2022,variables!$F$14))),0)</f>
        <v>2</v>
      </c>
      <c r="L439" s="11">
        <f>IF('respostes SINDIC'!K439=1,(IF('respostes SINDIC'!$AS439=2021,variables!$E$15,IF('respostes SINDIC'!$AS439=2022,variables!$F$15))),0)</f>
        <v>2</v>
      </c>
      <c r="M439" s="11">
        <f>IF('respostes SINDIC'!L439=1,(IF('respostes SINDIC'!$AS439=2021,variables!$E$16,IF('respostes SINDIC'!$AS439=2022,variables!$F$16))),0)</f>
        <v>2</v>
      </c>
      <c r="N439" s="11">
        <f>IF('respostes SINDIC'!M439=1,(IF('respostes SINDIC'!$AS439=2021,variables!$E$17,IF('respostes SINDIC'!$AS439=2022,variables!$F$17))),0)</f>
        <v>1</v>
      </c>
      <c r="O439" s="11">
        <f>IF('respostes SINDIC'!N439="Dintre de termini",(IF('respostes SINDIC'!$AS439=2021,variables!$E$18,IF('respostes SINDIC'!$AS439=2022,variables!$F$18))),0)</f>
        <v>10</v>
      </c>
      <c r="P439" s="16">
        <f>IF('respostes SINDIC'!O439="Null",0,(IF('respostes SINDIC'!$AS439=2021,variables!$E$20,IF('respostes SINDIC'!$AS439=2022,variables!$F$20))))</f>
        <v>25</v>
      </c>
      <c r="Q439" s="16">
        <f>IF('respostes SINDIC'!P439=1,(IF('respostes SINDIC'!$AS439=2021,variables!$E$20,IF('respostes SINDIC'!$AS439=2022,variables!$F$20))),0)</f>
        <v>25</v>
      </c>
      <c r="R439" s="16">
        <f>IF('respostes SINDIC'!Q439=1,(IF('respostes SINDIC'!$AS439=2021,variables!$E$21,IF('respostes SINDIC'!$AS439=2022,variables!$F$21))),0)</f>
        <v>0</v>
      </c>
      <c r="S439" s="16">
        <f>IF('respostes SINDIC'!R439=1,(IF('respostes SINDIC'!$AS439=2021,variables!$E$22,IF('respostes SINDIC'!$AS439=2022,variables!$F$22))),0)</f>
        <v>0</v>
      </c>
      <c r="T439" s="11">
        <f>IF('respostes SINDIC'!S439=1,(IF('respostes SINDIC'!$AS439=2021,variables!$E$23,IF('respostes SINDIC'!$AS439=2022,variables!$F$23))),0)</f>
        <v>10</v>
      </c>
      <c r="U439" s="14">
        <f>IF('respostes SINDIC'!T439=1,(IF('respostes SINDIC'!$AS439=2021,variables!$E$24,IF('respostes SINDIC'!$AS439=2022,variables!$F$24))),0)</f>
        <v>25</v>
      </c>
      <c r="V439" s="8">
        <f>IF('respostes SINDIC'!U439=1,(IF('respostes SINDIC'!$AS439=2021,variables!$E$25,IF('respostes SINDIC'!$AS439=2022,variables!$F$25))),0)</f>
        <v>20</v>
      </c>
      <c r="W439" s="8">
        <f>IF('respostes SINDIC'!V439=1,(IF('respostes SINDIC'!$AS439=2021,variables!$E$26,IF('respostes SINDIC'!$AS439=2022,variables!$F$26))),0)</f>
        <v>5</v>
      </c>
      <c r="X439" s="8">
        <f>IF('respostes SINDIC'!W439=1,(IF('respostes SINDIC'!$AS439=2021,variables!$E$27,IF('respostes SINDIC'!$AS439=2022,variables!$F$27))),0)</f>
        <v>10</v>
      </c>
      <c r="Y439" s="11">
        <f>IF('respostes SINDIC'!X439=1,(IF('respostes SINDIC'!$AS439=2021,variables!$E$28,IF('respostes SINDIC'!$AS439=2022,variables!$F$28))),0)</f>
        <v>2</v>
      </c>
      <c r="Z439" s="11">
        <f>IF('respostes SINDIC'!Y439=1,(IF('respostes SINDIC'!$AS439=2021,variables!$E$29,IF('respostes SINDIC'!$AS439=2022,variables!$F$29))),0)</f>
        <v>20</v>
      </c>
      <c r="AA439" s="18">
        <f>IF('respostes SINDIC'!Z439=1,(IF('respostes SINDIC'!$AS439=2021,variables!$E$30,IF('respostes SINDIC'!$AS439=2022,variables!$F$30))),0)</f>
        <v>25</v>
      </c>
      <c r="AB439" s="18">
        <f>IF('respostes SINDIC'!AA439=1,(IF('respostes SINDIC'!$AS439=2021,variables!$E$31,IF('respostes SINDIC'!$AS439=2022,variables!$F$31))),0)</f>
        <v>25</v>
      </c>
      <c r="AC439" s="18">
        <f>IF('respostes SINDIC'!AB439=1,(IF('respostes SINDIC'!$AS439=2021,variables!$E$32,IF('respostes SINDIC'!$AS439=2022,variables!$F$32))),0)</f>
        <v>25</v>
      </c>
      <c r="AD439" s="18">
        <f>IF('respostes SINDIC'!AC439=1,(IF('respostes SINDIC'!$AS439=2021,variables!$E$33,IF('respostes SINDIC'!$AS439=2022,variables!$F$33))),0)</f>
        <v>0</v>
      </c>
      <c r="AE439" s="20">
        <f>IF('respostes SINDIC'!AD439=1,(IF('respostes SINDIC'!$AS439=2021,variables!$E$34,IF('respostes SINDIC'!$AS439=2022,variables!$F$34))),0)</f>
        <v>0</v>
      </c>
      <c r="AF439" s="20">
        <f>IF('respostes SINDIC'!AE439=1,(IF('respostes SINDIC'!$AS439=2021,variables!$E$35,IF('respostes SINDIC'!$AS439=2022,variables!$F$35))),0)</f>
        <v>0</v>
      </c>
      <c r="AG439" s="20">
        <f>IF('respostes SINDIC'!AF439=1,(IF('respostes SINDIC'!$AS439=2021,variables!$E$36,IF('respostes SINDIC'!$AS439=2022,variables!$F$36))),0)</f>
        <v>0</v>
      </c>
      <c r="AH439" s="20">
        <f>IF('respostes SINDIC'!AG439=1,(IF('respostes SINDIC'!$AS439=2021,variables!$E$37,IF('respostes SINDIC'!$AS439=2022,variables!$F$37))),0)</f>
        <v>0</v>
      </c>
      <c r="AI439" s="14">
        <f>IF('respostes SINDIC'!AH439=1,(IF('respostes SINDIC'!$AS439=2021,variables!$E$38,IF('respostes SINDIC'!$AS439=2022,variables!$F$38))),0)</f>
        <v>25</v>
      </c>
      <c r="AJ439" s="20">
        <f>IF('respostes SINDIC'!AI439=1,(IF('respostes SINDIC'!$AS439=2021,variables!$E$39,IF('respostes SINDIC'!$AS439=2022,variables!$F$39))),0)</f>
        <v>20</v>
      </c>
      <c r="AK439" s="14">
        <f>IF('respostes SINDIC'!AJ439=1,(IF('respostes SINDIC'!$AS439=2021,variables!$E$40,IF('respostes SINDIC'!$AS439=2022,variables!$F$40))),0)</f>
        <v>25</v>
      </c>
      <c r="AL439" s="8">
        <f>IF('respostes SINDIC'!AK439=0,(IF('respostes SINDIC'!$AS439=2021,variables!$E$41,IF('respostes SINDIC'!$AS439=2022,variables!$F$41))),0)</f>
        <v>20</v>
      </c>
      <c r="AM439" s="20">
        <f>IF('respostes SINDIC'!AL439=1,(IF('respostes SINDIC'!$AS439=2021,variables!$E$42,IF('respostes SINDIC'!$AS439=2022,variables!$F$42))),0)</f>
        <v>10</v>
      </c>
      <c r="AN439" s="11">
        <f>IF('respostes SINDIC'!AM439=1,(IF('respostes SINDIC'!$AS439=2021,variables!$E$43,IF('respostes SINDIC'!$AS439=2022,variables!$F$43))),0)</f>
        <v>50</v>
      </c>
      <c r="AO439" s="8">
        <f>IF('respostes SINDIC'!AN439=1,(IF('respostes SINDIC'!$AS439=2021,variables!$E$44,IF('respostes SINDIC'!$AS439=2022,variables!$F$44))),0)</f>
        <v>0</v>
      </c>
      <c r="AP439" s="8">
        <f>IF('respostes SINDIC'!AO439=1,(IF('respostes SINDIC'!$AS439=2021,variables!$E$45,IF('respostes SINDIC'!$AS439=2022,variables!$F$45))),0)</f>
        <v>0</v>
      </c>
      <c r="AQ439" s="20">
        <f>IF('respostes SINDIC'!AP439=1,(IF('respostes SINDIC'!$AS439=2021,variables!$E$46,IF('respostes SINDIC'!$AS439=2022,variables!$F$46))),0)</f>
        <v>10</v>
      </c>
      <c r="AT439">
        <v>2022</v>
      </c>
    </row>
    <row r="440" spans="1:46" x14ac:dyDescent="0.3">
      <c r="A440">
        <v>823780001</v>
      </c>
      <c r="B440" t="str">
        <f>VLOOKUP(A440,'ine i comarca'!$A$1:$H$367,6,0)</f>
        <v>Osona</v>
      </c>
      <c r="C440" t="s">
        <v>243</v>
      </c>
      <c r="D440" t="s">
        <v>41</v>
      </c>
      <c r="E440" t="s">
        <v>42</v>
      </c>
      <c r="F440" t="s">
        <v>48</v>
      </c>
      <c r="G440" s="8">
        <f>IF('respostes SINDIC'!F440=1,(IF('respostes SINDIC'!$AS440=2021,variables!$E$10,IF('respostes SINDIC'!$AS440=2022,variables!$F$10))),0)</f>
        <v>7.5</v>
      </c>
      <c r="H440" s="8">
        <f>IF('respostes SINDIC'!G440=1,(IF('respostes SINDIC'!$AS440=2021,variables!$E$11,IF('respostes SINDIC'!$AS440=2022,variables!$F$11))),0)</f>
        <v>7.5</v>
      </c>
      <c r="I440" s="14">
        <f>IF('respostes SINDIC'!H440=1,(IF('respostes SINDIC'!$AS440=2021,variables!$E$12,IF('respostes SINDIC'!$AS440=2022,variables!$F$12))),0)</f>
        <v>25</v>
      </c>
      <c r="J440" s="11">
        <f>IF('respostes SINDIC'!I440=1,(IF('respostes SINDIC'!$AS440=2021,variables!$E$13,IF('respostes SINDIC'!$AS440=2022,variables!$F$13))),0)</f>
        <v>1</v>
      </c>
      <c r="K440" s="11">
        <f>IF('respostes SINDIC'!J440=1,(IF('respostes SINDIC'!$AS440=2021,variables!$E$14,IF('respostes SINDIC'!$AS440=2022,variables!$F$14))),0)</f>
        <v>0</v>
      </c>
      <c r="L440" s="11">
        <f>IF('respostes SINDIC'!K440=1,(IF('respostes SINDIC'!$AS440=2021,variables!$E$15,IF('respostes SINDIC'!$AS440=2022,variables!$F$15))),0)</f>
        <v>0</v>
      </c>
      <c r="M440" s="11">
        <f>IF('respostes SINDIC'!L440=1,(IF('respostes SINDIC'!$AS440=2021,variables!$E$16,IF('respostes SINDIC'!$AS440=2022,variables!$F$16))),0)</f>
        <v>0</v>
      </c>
      <c r="N440" s="11">
        <f>IF('respostes SINDIC'!M440=1,(IF('respostes SINDIC'!$AS440=2021,variables!$E$17,IF('respostes SINDIC'!$AS440=2022,variables!$F$17))),0)</f>
        <v>0</v>
      </c>
      <c r="O440" s="11">
        <f>IF('respostes SINDIC'!N440="Dintre de termini",(IF('respostes SINDIC'!$AS440=2021,variables!$E$18,IF('respostes SINDIC'!$AS440=2022,variables!$F$18))),0)</f>
        <v>0</v>
      </c>
      <c r="P440" s="16">
        <f>IF('respostes SINDIC'!O440="Null",0,(IF('respostes SINDIC'!$AS440=2021,variables!$E$20,IF('respostes SINDIC'!$AS440=2022,variables!$F$20))))</f>
        <v>25</v>
      </c>
      <c r="Q440" s="16">
        <f>IF('respostes SINDIC'!P440=1,(IF('respostes SINDIC'!$AS440=2021,variables!$E$20,IF('respostes SINDIC'!$AS440=2022,variables!$F$20))),0)</f>
        <v>0</v>
      </c>
      <c r="R440" s="16">
        <f>IF('respostes SINDIC'!Q440=1,(IF('respostes SINDIC'!$AS440=2021,variables!$E$21,IF('respostes SINDIC'!$AS440=2022,variables!$F$21))),0)</f>
        <v>0</v>
      </c>
      <c r="S440" s="16">
        <f>IF('respostes SINDIC'!R440=1,(IF('respostes SINDIC'!$AS440=2021,variables!$E$22,IF('respostes SINDIC'!$AS440=2022,variables!$F$22))),0)</f>
        <v>0</v>
      </c>
      <c r="T440" s="11">
        <f>IF('respostes SINDIC'!S440=1,(IF('respostes SINDIC'!$AS440=2021,variables!$E$23,IF('respostes SINDIC'!$AS440=2022,variables!$F$23))),0)</f>
        <v>10</v>
      </c>
      <c r="U440" s="14">
        <f>IF('respostes SINDIC'!T440=1,(IF('respostes SINDIC'!$AS440=2021,variables!$E$24,IF('respostes SINDIC'!$AS440=2022,variables!$F$24))),0)</f>
        <v>25</v>
      </c>
      <c r="V440" s="8">
        <f>IF('respostes SINDIC'!U440=1,(IF('respostes SINDIC'!$AS440=2021,variables!$E$25,IF('respostes SINDIC'!$AS440=2022,variables!$F$25))),0)</f>
        <v>0</v>
      </c>
      <c r="W440" s="8">
        <f>IF('respostes SINDIC'!V440=1,(IF('respostes SINDIC'!$AS440=2021,variables!$E$26,IF('respostes SINDIC'!$AS440=2022,variables!$F$26))),0)</f>
        <v>5</v>
      </c>
      <c r="X440" s="8">
        <f>IF('respostes SINDIC'!W440=1,(IF('respostes SINDIC'!$AS440=2021,variables!$E$27,IF('respostes SINDIC'!$AS440=2022,variables!$F$27))),0)</f>
        <v>10</v>
      </c>
      <c r="Y440" s="11">
        <f>IF('respostes SINDIC'!X440=1,(IF('respostes SINDIC'!$AS440=2021,variables!$E$28,IF('respostes SINDIC'!$AS440=2022,variables!$F$28))),0)</f>
        <v>0</v>
      </c>
      <c r="Z440" s="11">
        <f>IF('respostes SINDIC'!Y440=1,(IF('respostes SINDIC'!$AS440=2021,variables!$E$29,IF('respostes SINDIC'!$AS440=2022,variables!$F$29))),0)</f>
        <v>20</v>
      </c>
      <c r="AA440" s="18">
        <f>IF('respostes SINDIC'!Z440=1,(IF('respostes SINDIC'!$AS440=2021,variables!$E$30,IF('respostes SINDIC'!$AS440=2022,variables!$F$30))),0)</f>
        <v>0</v>
      </c>
      <c r="AB440" s="18">
        <f>IF('respostes SINDIC'!AA440=1,(IF('respostes SINDIC'!$AS440=2021,variables!$E$31,IF('respostes SINDIC'!$AS440=2022,variables!$F$31))),0)</f>
        <v>0</v>
      </c>
      <c r="AC440" s="18">
        <f>IF('respostes SINDIC'!AB440=1,(IF('respostes SINDIC'!$AS440=2021,variables!$E$32,IF('respostes SINDIC'!$AS440=2022,variables!$F$32))),0)</f>
        <v>25</v>
      </c>
      <c r="AD440" s="18">
        <f>IF('respostes SINDIC'!AC440=1,(IF('respostes SINDIC'!$AS440=2021,variables!$E$33,IF('respostes SINDIC'!$AS440=2022,variables!$F$33))),0)</f>
        <v>0</v>
      </c>
      <c r="AE440" s="20">
        <f>IF('respostes SINDIC'!AD440=1,(IF('respostes SINDIC'!$AS440=2021,variables!$E$34,IF('respostes SINDIC'!$AS440=2022,variables!$F$34))),0)</f>
        <v>0</v>
      </c>
      <c r="AF440" s="20">
        <f>IF('respostes SINDIC'!AE440=1,(IF('respostes SINDIC'!$AS440=2021,variables!$E$35,IF('respostes SINDIC'!$AS440=2022,variables!$F$35))),0)</f>
        <v>0</v>
      </c>
      <c r="AG440" s="20">
        <f>IF('respostes SINDIC'!AF440=1,(IF('respostes SINDIC'!$AS440=2021,variables!$E$36,IF('respostes SINDIC'!$AS440=2022,variables!$F$36))),0)</f>
        <v>0</v>
      </c>
      <c r="AH440" s="20">
        <f>IF('respostes SINDIC'!AG440=1,(IF('respostes SINDIC'!$AS440=2021,variables!$E$37,IF('respostes SINDIC'!$AS440=2022,variables!$F$37))),0)</f>
        <v>0</v>
      </c>
      <c r="AI440" s="14">
        <f>IF('respostes SINDIC'!AH440=1,(IF('respostes SINDIC'!$AS440=2021,variables!$E$38,IF('respostes SINDIC'!$AS440=2022,variables!$F$38))),0)</f>
        <v>25</v>
      </c>
      <c r="AJ440" s="20">
        <f>IF('respostes SINDIC'!AI440=1,(IF('respostes SINDIC'!$AS440=2021,variables!$E$39,IF('respostes SINDIC'!$AS440=2022,variables!$F$39))),0)</f>
        <v>20</v>
      </c>
      <c r="AK440" s="14">
        <f>IF('respostes SINDIC'!AJ440=1,(IF('respostes SINDIC'!$AS440=2021,variables!$E$40,IF('respostes SINDIC'!$AS440=2022,variables!$F$40))),0)</f>
        <v>25</v>
      </c>
      <c r="AL440" s="8">
        <f>IF('respostes SINDIC'!AK440=0,(IF('respostes SINDIC'!$AS440=2021,variables!$E$41,IF('respostes SINDIC'!$AS440=2022,variables!$F$41))),0)</f>
        <v>20</v>
      </c>
      <c r="AM440" s="20">
        <f>IF('respostes SINDIC'!AL440=1,(IF('respostes SINDIC'!$AS440=2021,variables!$E$42,IF('respostes SINDIC'!$AS440=2022,variables!$F$42))),0)</f>
        <v>10</v>
      </c>
      <c r="AN440" s="11">
        <f>IF('respostes SINDIC'!AM440=1,(IF('respostes SINDIC'!$AS440=2021,variables!$E$43,IF('respostes SINDIC'!$AS440=2022,variables!$F$43))),0)</f>
        <v>50</v>
      </c>
      <c r="AO440" s="8">
        <f>IF('respostes SINDIC'!AN440=1,(IF('respostes SINDIC'!$AS440=2021,variables!$E$44,IF('respostes SINDIC'!$AS440=2022,variables!$F$44))),0)</f>
        <v>0</v>
      </c>
      <c r="AP440" s="8">
        <f>IF('respostes SINDIC'!AO440=1,(IF('respostes SINDIC'!$AS440=2021,variables!$E$45,IF('respostes SINDIC'!$AS440=2022,variables!$F$45))),0)</f>
        <v>0</v>
      </c>
      <c r="AQ440" s="20">
        <f>IF('respostes SINDIC'!AP440=1,(IF('respostes SINDIC'!$AS440=2021,variables!$E$46,IF('respostes SINDIC'!$AS440=2022,variables!$F$46))),0)</f>
        <v>10</v>
      </c>
      <c r="AT440">
        <v>2022</v>
      </c>
    </row>
    <row r="441" spans="1:46" x14ac:dyDescent="0.3">
      <c r="A441">
        <v>823840003</v>
      </c>
      <c r="B441" t="str">
        <f>VLOOKUP(A441,'ine i comarca'!$A$1:$H$367,6,0)</f>
        <v>Vallès Occidental</v>
      </c>
      <c r="C441" t="s">
        <v>244</v>
      </c>
      <c r="D441" t="s">
        <v>41</v>
      </c>
      <c r="E441" t="s">
        <v>42</v>
      </c>
      <c r="F441" t="s">
        <v>68</v>
      </c>
      <c r="G441" s="8">
        <f>IF('respostes SINDIC'!F441=1,(IF('respostes SINDIC'!$AS441=2021,variables!$E$10,IF('respostes SINDIC'!$AS441=2022,variables!$F$10))),0)</f>
        <v>7.5</v>
      </c>
      <c r="H441" s="8">
        <f>IF('respostes SINDIC'!G441=1,(IF('respostes SINDIC'!$AS441=2021,variables!$E$11,IF('respostes SINDIC'!$AS441=2022,variables!$F$11))),0)</f>
        <v>7.5</v>
      </c>
      <c r="I441" s="14">
        <f>IF('respostes SINDIC'!H441=1,(IF('respostes SINDIC'!$AS441=2021,variables!$E$12,IF('respostes SINDIC'!$AS441=2022,variables!$F$12))),0)</f>
        <v>25</v>
      </c>
      <c r="J441" s="11">
        <f>IF('respostes SINDIC'!I441=1,(IF('respostes SINDIC'!$AS441=2021,variables!$E$13,IF('respostes SINDIC'!$AS441=2022,variables!$F$13))),0)</f>
        <v>1</v>
      </c>
      <c r="K441" s="11">
        <f>IF('respostes SINDIC'!J441=1,(IF('respostes SINDIC'!$AS441=2021,variables!$E$14,IF('respostes SINDIC'!$AS441=2022,variables!$F$14))),0)</f>
        <v>0</v>
      </c>
      <c r="L441" s="11">
        <f>IF('respostes SINDIC'!K441=1,(IF('respostes SINDIC'!$AS441=2021,variables!$E$15,IF('respostes SINDIC'!$AS441=2022,variables!$F$15))),0)</f>
        <v>0</v>
      </c>
      <c r="M441" s="11">
        <f>IF('respostes SINDIC'!L441=1,(IF('respostes SINDIC'!$AS441=2021,variables!$E$16,IF('respostes SINDIC'!$AS441=2022,variables!$F$16))),0)</f>
        <v>0</v>
      </c>
      <c r="N441" s="11">
        <f>IF('respostes SINDIC'!M441=1,(IF('respostes SINDIC'!$AS441=2021,variables!$E$17,IF('respostes SINDIC'!$AS441=2022,variables!$F$17))),0)</f>
        <v>0</v>
      </c>
      <c r="O441" s="11">
        <f>IF('respostes SINDIC'!N441="Dintre de termini",(IF('respostes SINDIC'!$AS441=2021,variables!$E$18,IF('respostes SINDIC'!$AS441=2022,variables!$F$18))),0)</f>
        <v>0</v>
      </c>
      <c r="P441" s="16">
        <f>IF('respostes SINDIC'!O441="Null",0,(IF('respostes SINDIC'!$AS441=2021,variables!$E$20,IF('respostes SINDIC'!$AS441=2022,variables!$F$20))))</f>
        <v>0</v>
      </c>
      <c r="Q441" s="16">
        <f>IF('respostes SINDIC'!P441=1,(IF('respostes SINDIC'!$AS441=2021,variables!$E$20,IF('respostes SINDIC'!$AS441=2022,variables!$F$20))),0)</f>
        <v>0</v>
      </c>
      <c r="R441" s="16">
        <f>IF('respostes SINDIC'!Q441=1,(IF('respostes SINDIC'!$AS441=2021,variables!$E$21,IF('respostes SINDIC'!$AS441=2022,variables!$F$21))),0)</f>
        <v>0</v>
      </c>
      <c r="S441" s="16">
        <f>IF('respostes SINDIC'!R441=1,(IF('respostes SINDIC'!$AS441=2021,variables!$E$22,IF('respostes SINDIC'!$AS441=2022,variables!$F$22))),0)</f>
        <v>0</v>
      </c>
      <c r="T441" s="11">
        <f>IF('respostes SINDIC'!S441=1,(IF('respostes SINDIC'!$AS441=2021,variables!$E$23,IF('respostes SINDIC'!$AS441=2022,variables!$F$23))),0)</f>
        <v>0</v>
      </c>
      <c r="U441" s="14">
        <f>IF('respostes SINDIC'!T441=1,(IF('respostes SINDIC'!$AS441=2021,variables!$E$24,IF('respostes SINDIC'!$AS441=2022,variables!$F$24))),0)</f>
        <v>0</v>
      </c>
      <c r="V441" s="8">
        <f>IF('respostes SINDIC'!U441=1,(IF('respostes SINDIC'!$AS441=2021,variables!$E$25,IF('respostes SINDIC'!$AS441=2022,variables!$F$25))),0)</f>
        <v>20</v>
      </c>
      <c r="W441" s="8">
        <f>IF('respostes SINDIC'!V441=1,(IF('respostes SINDIC'!$AS441=2021,variables!$E$26,IF('respostes SINDIC'!$AS441=2022,variables!$F$26))),0)</f>
        <v>5</v>
      </c>
      <c r="X441" s="8">
        <f>IF('respostes SINDIC'!W441=1,(IF('respostes SINDIC'!$AS441=2021,variables!$E$27,IF('respostes SINDIC'!$AS441=2022,variables!$F$27))),0)</f>
        <v>10</v>
      </c>
      <c r="Y441" s="11">
        <f>IF('respostes SINDIC'!X441=1,(IF('respostes SINDIC'!$AS441=2021,variables!$E$28,IF('respostes SINDIC'!$AS441=2022,variables!$F$28))),0)</f>
        <v>0</v>
      </c>
      <c r="Z441" s="11">
        <f>IF('respostes SINDIC'!Y441=1,(IF('respostes SINDIC'!$AS441=2021,variables!$E$29,IF('respostes SINDIC'!$AS441=2022,variables!$F$29))),0)</f>
        <v>0</v>
      </c>
      <c r="AA441" s="18">
        <f>IF('respostes SINDIC'!Z441=1,(IF('respostes SINDIC'!$AS441=2021,variables!$E$30,IF('respostes SINDIC'!$AS441=2022,variables!$F$30))),0)</f>
        <v>0</v>
      </c>
      <c r="AB441" s="18">
        <f>IF('respostes SINDIC'!AA441=1,(IF('respostes SINDIC'!$AS441=2021,variables!$E$31,IF('respostes SINDIC'!$AS441=2022,variables!$F$31))),0)</f>
        <v>0</v>
      </c>
      <c r="AC441" s="18">
        <f>IF('respostes SINDIC'!AB441=1,(IF('respostes SINDIC'!$AS441=2021,variables!$E$32,IF('respostes SINDIC'!$AS441=2022,variables!$F$32))),0)</f>
        <v>0</v>
      </c>
      <c r="AD441" s="18">
        <f>IF('respostes SINDIC'!AC441=1,(IF('respostes SINDIC'!$AS441=2021,variables!$E$33,IF('respostes SINDIC'!$AS441=2022,variables!$F$33))),0)</f>
        <v>25</v>
      </c>
      <c r="AE441" s="20">
        <f>IF('respostes SINDIC'!AD441=1,(IF('respostes SINDIC'!$AS441=2021,variables!$E$34,IF('respostes SINDIC'!$AS441=2022,variables!$F$34))),0)</f>
        <v>0</v>
      </c>
      <c r="AF441" s="20">
        <f>IF('respostes SINDIC'!AE441=1,(IF('respostes SINDIC'!$AS441=2021,variables!$E$35,IF('respostes SINDIC'!$AS441=2022,variables!$F$35))),0)</f>
        <v>20</v>
      </c>
      <c r="AG441" s="20">
        <f>IF('respostes SINDIC'!AF441=1,(IF('respostes SINDIC'!$AS441=2021,variables!$E$36,IF('respostes SINDIC'!$AS441=2022,variables!$F$36))),0)</f>
        <v>10</v>
      </c>
      <c r="AH441" s="20">
        <f>IF('respostes SINDIC'!AG441=1,(IF('respostes SINDIC'!$AS441=2021,variables!$E$37,IF('respostes SINDIC'!$AS441=2022,variables!$F$37))),0)</f>
        <v>10</v>
      </c>
      <c r="AI441" s="14">
        <f>IF('respostes SINDIC'!AH441=1,(IF('respostes SINDIC'!$AS441=2021,variables!$E$38,IF('respostes SINDIC'!$AS441=2022,variables!$F$38))),0)</f>
        <v>25</v>
      </c>
      <c r="AJ441" s="20">
        <f>IF('respostes SINDIC'!AI441=1,(IF('respostes SINDIC'!$AS441=2021,variables!$E$39,IF('respostes SINDIC'!$AS441=2022,variables!$F$39))),0)</f>
        <v>20</v>
      </c>
      <c r="AK441" s="14">
        <f>IF('respostes SINDIC'!AJ441=1,(IF('respostes SINDIC'!$AS441=2021,variables!$E$40,IF('respostes SINDIC'!$AS441=2022,variables!$F$40))),0)</f>
        <v>0</v>
      </c>
      <c r="AL441" s="8">
        <f>IF('respostes SINDIC'!AK441=0,(IF('respostes SINDIC'!$AS441=2021,variables!$E$41,IF('respostes SINDIC'!$AS441=2022,variables!$F$41))),0)</f>
        <v>20</v>
      </c>
      <c r="AM441" s="20">
        <f>IF('respostes SINDIC'!AL441=1,(IF('respostes SINDIC'!$AS441=2021,variables!$E$42,IF('respostes SINDIC'!$AS441=2022,variables!$F$42))),0)</f>
        <v>0</v>
      </c>
      <c r="AN441" s="11">
        <f>IF('respostes SINDIC'!AM441=1,(IF('respostes SINDIC'!$AS441=2021,variables!$E$43,IF('respostes SINDIC'!$AS441=2022,variables!$F$43))),0)</f>
        <v>0</v>
      </c>
      <c r="AO441" s="8">
        <f>IF('respostes SINDIC'!AN441=1,(IF('respostes SINDIC'!$AS441=2021,variables!$E$44,IF('respostes SINDIC'!$AS441=2022,variables!$F$44))),0)</f>
        <v>10</v>
      </c>
      <c r="AP441" s="8">
        <f>IF('respostes SINDIC'!AO441=1,(IF('respostes SINDIC'!$AS441=2021,variables!$E$45,IF('respostes SINDIC'!$AS441=2022,variables!$F$45))),0)</f>
        <v>20</v>
      </c>
      <c r="AQ441" s="20">
        <f>IF('respostes SINDIC'!AP441=1,(IF('respostes SINDIC'!$AS441=2021,variables!$E$46,IF('respostes SINDIC'!$AS441=2022,variables!$F$46))),0)</f>
        <v>0</v>
      </c>
      <c r="AT441">
        <v>2022</v>
      </c>
    </row>
    <row r="442" spans="1:46" x14ac:dyDescent="0.3">
      <c r="A442">
        <v>823970005</v>
      </c>
      <c r="B442" t="str">
        <f>VLOOKUP(A442,'ine i comarca'!$A$1:$H$367,6,0)</f>
        <v>Moianès</v>
      </c>
      <c r="C442" t="s">
        <v>245</v>
      </c>
      <c r="D442" t="s">
        <v>41</v>
      </c>
      <c r="E442" t="s">
        <v>42</v>
      </c>
      <c r="F442" t="s">
        <v>48</v>
      </c>
      <c r="G442" s="8">
        <f>IF('respostes SINDIC'!F442=1,(IF('respostes SINDIC'!$AS442=2021,variables!$E$10,IF('respostes SINDIC'!$AS442=2022,variables!$F$10))),0)</f>
        <v>7.5</v>
      </c>
      <c r="H442" s="8">
        <f>IF('respostes SINDIC'!G442=1,(IF('respostes SINDIC'!$AS442=2021,variables!$E$11,IF('respostes SINDIC'!$AS442=2022,variables!$F$11))),0)</f>
        <v>7.5</v>
      </c>
      <c r="I442" s="14">
        <f>IF('respostes SINDIC'!H442=1,(IF('respostes SINDIC'!$AS442=2021,variables!$E$12,IF('respostes SINDIC'!$AS442=2022,variables!$F$12))),0)</f>
        <v>25</v>
      </c>
      <c r="J442" s="11">
        <f>IF('respostes SINDIC'!I442=1,(IF('respostes SINDIC'!$AS442=2021,variables!$E$13,IF('respostes SINDIC'!$AS442=2022,variables!$F$13))),0)</f>
        <v>1</v>
      </c>
      <c r="K442" s="11">
        <f>IF('respostes SINDIC'!J442=1,(IF('respostes SINDIC'!$AS442=2021,variables!$E$14,IF('respostes SINDIC'!$AS442=2022,variables!$F$14))),0)</f>
        <v>0</v>
      </c>
      <c r="L442" s="11">
        <f>IF('respostes SINDIC'!K442=1,(IF('respostes SINDIC'!$AS442=2021,variables!$E$15,IF('respostes SINDIC'!$AS442=2022,variables!$F$15))),0)</f>
        <v>0</v>
      </c>
      <c r="M442" s="11">
        <f>IF('respostes SINDIC'!L442=1,(IF('respostes SINDIC'!$AS442=2021,variables!$E$16,IF('respostes SINDIC'!$AS442=2022,variables!$F$16))),0)</f>
        <v>0</v>
      </c>
      <c r="N442" s="11">
        <f>IF('respostes SINDIC'!M442=1,(IF('respostes SINDIC'!$AS442=2021,variables!$E$17,IF('respostes SINDIC'!$AS442=2022,variables!$F$17))),0)</f>
        <v>0</v>
      </c>
      <c r="O442" s="11">
        <f>IF('respostes SINDIC'!N442="Dintre de termini",(IF('respostes SINDIC'!$AS442=2021,variables!$E$18,IF('respostes SINDIC'!$AS442=2022,variables!$F$18))),0)</f>
        <v>0</v>
      </c>
      <c r="P442" s="16">
        <f>IF('respostes SINDIC'!O442="Null",0,(IF('respostes SINDIC'!$AS442=2021,variables!$E$20,IF('respostes SINDIC'!$AS442=2022,variables!$F$20))))</f>
        <v>25</v>
      </c>
      <c r="Q442" s="16">
        <f>IF('respostes SINDIC'!P442=1,(IF('respostes SINDIC'!$AS442=2021,variables!$E$20,IF('respostes SINDIC'!$AS442=2022,variables!$F$20))),0)</f>
        <v>25</v>
      </c>
      <c r="R442" s="16">
        <f>IF('respostes SINDIC'!Q442=1,(IF('respostes SINDIC'!$AS442=2021,variables!$E$21,IF('respostes SINDIC'!$AS442=2022,variables!$F$21))),0)</f>
        <v>0</v>
      </c>
      <c r="S442" s="16">
        <f>IF('respostes SINDIC'!R442=1,(IF('respostes SINDIC'!$AS442=2021,variables!$E$22,IF('respostes SINDIC'!$AS442=2022,variables!$F$22))),0)</f>
        <v>0</v>
      </c>
      <c r="T442" s="11">
        <f>IF('respostes SINDIC'!S442=1,(IF('respostes SINDIC'!$AS442=2021,variables!$E$23,IF('respostes SINDIC'!$AS442=2022,variables!$F$23))),0)</f>
        <v>10</v>
      </c>
      <c r="U442" s="14">
        <f>IF('respostes SINDIC'!T442=1,(IF('respostes SINDIC'!$AS442=2021,variables!$E$24,IF('respostes SINDIC'!$AS442=2022,variables!$F$24))),0)</f>
        <v>25</v>
      </c>
      <c r="V442" s="8">
        <f>IF('respostes SINDIC'!U442=1,(IF('respostes SINDIC'!$AS442=2021,variables!$E$25,IF('respostes SINDIC'!$AS442=2022,variables!$F$25))),0)</f>
        <v>20</v>
      </c>
      <c r="W442" s="8">
        <f>IF('respostes SINDIC'!V442=1,(IF('respostes SINDIC'!$AS442=2021,variables!$E$26,IF('respostes SINDIC'!$AS442=2022,variables!$F$26))),0)</f>
        <v>5</v>
      </c>
      <c r="X442" s="8">
        <f>IF('respostes SINDIC'!W442=1,(IF('respostes SINDIC'!$AS442=2021,variables!$E$27,IF('respostes SINDIC'!$AS442=2022,variables!$F$27))),0)</f>
        <v>10</v>
      </c>
      <c r="Y442" s="11">
        <f>IF('respostes SINDIC'!X442=1,(IF('respostes SINDIC'!$AS442=2021,variables!$E$28,IF('respostes SINDIC'!$AS442=2022,variables!$F$28))),0)</f>
        <v>0</v>
      </c>
      <c r="Z442" s="11">
        <f>IF('respostes SINDIC'!Y442=1,(IF('respostes SINDIC'!$AS442=2021,variables!$E$29,IF('respostes SINDIC'!$AS442=2022,variables!$F$29))),0)</f>
        <v>20</v>
      </c>
      <c r="AA442" s="18">
        <f>IF('respostes SINDIC'!Z442=1,(IF('respostes SINDIC'!$AS442=2021,variables!$E$30,IF('respostes SINDIC'!$AS442=2022,variables!$F$30))),0)</f>
        <v>0</v>
      </c>
      <c r="AB442" s="18">
        <f>IF('respostes SINDIC'!AA442=1,(IF('respostes SINDIC'!$AS442=2021,variables!$E$31,IF('respostes SINDIC'!$AS442=2022,variables!$F$31))),0)</f>
        <v>25</v>
      </c>
      <c r="AC442" s="18">
        <f>IF('respostes SINDIC'!AB442=1,(IF('respostes SINDIC'!$AS442=2021,variables!$E$32,IF('respostes SINDIC'!$AS442=2022,variables!$F$32))),0)</f>
        <v>25</v>
      </c>
      <c r="AD442" s="18">
        <f>IF('respostes SINDIC'!AC442=1,(IF('respostes SINDIC'!$AS442=2021,variables!$E$33,IF('respostes SINDIC'!$AS442=2022,variables!$F$33))),0)</f>
        <v>0</v>
      </c>
      <c r="AE442" s="20">
        <f>IF('respostes SINDIC'!AD442=1,(IF('respostes SINDIC'!$AS442=2021,variables!$E$34,IF('respostes SINDIC'!$AS442=2022,variables!$F$34))),0)</f>
        <v>0</v>
      </c>
      <c r="AF442" s="20">
        <f>IF('respostes SINDIC'!AE442=1,(IF('respostes SINDIC'!$AS442=2021,variables!$E$35,IF('respostes SINDIC'!$AS442=2022,variables!$F$35))),0)</f>
        <v>0</v>
      </c>
      <c r="AG442" s="20">
        <f>IF('respostes SINDIC'!AF442=1,(IF('respostes SINDIC'!$AS442=2021,variables!$E$36,IF('respostes SINDIC'!$AS442=2022,variables!$F$36))),0)</f>
        <v>0</v>
      </c>
      <c r="AH442" s="20">
        <f>IF('respostes SINDIC'!AG442=1,(IF('respostes SINDIC'!$AS442=2021,variables!$E$37,IF('respostes SINDIC'!$AS442=2022,variables!$F$37))),0)</f>
        <v>0</v>
      </c>
      <c r="AI442" s="14">
        <f>IF('respostes SINDIC'!AH442=1,(IF('respostes SINDIC'!$AS442=2021,variables!$E$38,IF('respostes SINDIC'!$AS442=2022,variables!$F$38))),0)</f>
        <v>25</v>
      </c>
      <c r="AJ442" s="20">
        <f>IF('respostes SINDIC'!AI442=1,(IF('respostes SINDIC'!$AS442=2021,variables!$E$39,IF('respostes SINDIC'!$AS442=2022,variables!$F$39))),0)</f>
        <v>20</v>
      </c>
      <c r="AK442" s="14">
        <f>IF('respostes SINDIC'!AJ442=1,(IF('respostes SINDIC'!$AS442=2021,variables!$E$40,IF('respostes SINDIC'!$AS442=2022,variables!$F$40))),0)</f>
        <v>25</v>
      </c>
      <c r="AL442" s="8">
        <f>IF('respostes SINDIC'!AK442=0,(IF('respostes SINDIC'!$AS442=2021,variables!$E$41,IF('respostes SINDIC'!$AS442=2022,variables!$F$41))),0)</f>
        <v>20</v>
      </c>
      <c r="AM442" s="20">
        <f>IF('respostes SINDIC'!AL442=1,(IF('respostes SINDIC'!$AS442=2021,variables!$E$42,IF('respostes SINDIC'!$AS442=2022,variables!$F$42))),0)</f>
        <v>10</v>
      </c>
      <c r="AN442" s="11">
        <f>IF('respostes SINDIC'!AM442=1,(IF('respostes SINDIC'!$AS442=2021,variables!$E$43,IF('respostes SINDIC'!$AS442=2022,variables!$F$43))),0)</f>
        <v>50</v>
      </c>
      <c r="AO442" s="8">
        <f>IF('respostes SINDIC'!AN442=1,(IF('respostes SINDIC'!$AS442=2021,variables!$E$44,IF('respostes SINDIC'!$AS442=2022,variables!$F$44))),0)</f>
        <v>0</v>
      </c>
      <c r="AP442" s="8">
        <f>IF('respostes SINDIC'!AO442=1,(IF('respostes SINDIC'!$AS442=2021,variables!$E$45,IF('respostes SINDIC'!$AS442=2022,variables!$F$45))),0)</f>
        <v>0</v>
      </c>
      <c r="AQ442" s="20">
        <f>IF('respostes SINDIC'!AP442=1,(IF('respostes SINDIC'!$AS442=2021,variables!$E$46,IF('respostes SINDIC'!$AS442=2022,variables!$F$46))),0)</f>
        <v>10</v>
      </c>
      <c r="AT442">
        <v>2022</v>
      </c>
    </row>
    <row r="443" spans="1:46" x14ac:dyDescent="0.3">
      <c r="A443">
        <v>824010007</v>
      </c>
      <c r="B443" t="str">
        <f>VLOOKUP(A443,'ine i comarca'!$A$1:$H$367,6,0)</f>
        <v>Alt Penedès</v>
      </c>
      <c r="C443" t="s">
        <v>246</v>
      </c>
      <c r="D443" t="s">
        <v>41</v>
      </c>
      <c r="E443" t="s">
        <v>42</v>
      </c>
      <c r="F443" t="s">
        <v>43</v>
      </c>
      <c r="G443" s="8">
        <f>IF('respostes SINDIC'!F443=1,(IF('respostes SINDIC'!$AS443=2021,variables!$E$10,IF('respostes SINDIC'!$AS443=2022,variables!$F$10))),0)</f>
        <v>7.5</v>
      </c>
      <c r="H443" s="8">
        <f>IF('respostes SINDIC'!G443=1,(IF('respostes SINDIC'!$AS443=2021,variables!$E$11,IF('respostes SINDIC'!$AS443=2022,variables!$F$11))),0)</f>
        <v>7.5</v>
      </c>
      <c r="I443" s="14">
        <f>IF('respostes SINDIC'!H443=1,(IF('respostes SINDIC'!$AS443=2021,variables!$E$12,IF('respostes SINDIC'!$AS443=2022,variables!$F$12))),0)</f>
        <v>25</v>
      </c>
      <c r="J443" s="11">
        <f>IF('respostes SINDIC'!I443=1,(IF('respostes SINDIC'!$AS443=2021,variables!$E$13,IF('respostes SINDIC'!$AS443=2022,variables!$F$13))),0)</f>
        <v>1</v>
      </c>
      <c r="K443" s="11">
        <f>IF('respostes SINDIC'!J443=1,(IF('respostes SINDIC'!$AS443=2021,variables!$E$14,IF('respostes SINDIC'!$AS443=2022,variables!$F$14))),0)</f>
        <v>0</v>
      </c>
      <c r="L443" s="11">
        <f>IF('respostes SINDIC'!K443=1,(IF('respostes SINDIC'!$AS443=2021,variables!$E$15,IF('respostes SINDIC'!$AS443=2022,variables!$F$15))),0)</f>
        <v>0</v>
      </c>
      <c r="M443" s="11">
        <f>IF('respostes SINDIC'!L443=1,(IF('respostes SINDIC'!$AS443=2021,variables!$E$16,IF('respostes SINDIC'!$AS443=2022,variables!$F$16))),0)</f>
        <v>0</v>
      </c>
      <c r="N443" s="11">
        <f>IF('respostes SINDIC'!M443=1,(IF('respostes SINDIC'!$AS443=2021,variables!$E$17,IF('respostes SINDIC'!$AS443=2022,variables!$F$17))),0)</f>
        <v>0</v>
      </c>
      <c r="O443" s="11">
        <f>IF('respostes SINDIC'!N443="Dintre de termini",(IF('respostes SINDIC'!$AS443=2021,variables!$E$18,IF('respostes SINDIC'!$AS443=2022,variables!$F$18))),0)</f>
        <v>10</v>
      </c>
      <c r="P443" s="16">
        <f>IF('respostes SINDIC'!O443="Null",0,(IF('respostes SINDIC'!$AS443=2021,variables!$E$20,IF('respostes SINDIC'!$AS443=2022,variables!$F$20))))</f>
        <v>25</v>
      </c>
      <c r="Q443" s="16">
        <f>IF('respostes SINDIC'!P443=1,(IF('respostes SINDIC'!$AS443=2021,variables!$E$20,IF('respostes SINDIC'!$AS443=2022,variables!$F$20))),0)</f>
        <v>25</v>
      </c>
      <c r="R443" s="16">
        <f>IF('respostes SINDIC'!Q443=1,(IF('respostes SINDIC'!$AS443=2021,variables!$E$21,IF('respostes SINDIC'!$AS443=2022,variables!$F$21))),0)</f>
        <v>0</v>
      </c>
      <c r="S443" s="16">
        <f>IF('respostes SINDIC'!R443=1,(IF('respostes SINDIC'!$AS443=2021,variables!$E$22,IF('respostes SINDIC'!$AS443=2022,variables!$F$22))),0)</f>
        <v>0</v>
      </c>
      <c r="T443" s="11">
        <f>IF('respostes SINDIC'!S443=1,(IF('respostes SINDIC'!$AS443=2021,variables!$E$23,IF('respostes SINDIC'!$AS443=2022,variables!$F$23))),0)</f>
        <v>10</v>
      </c>
      <c r="U443" s="14">
        <f>IF('respostes SINDIC'!T443=1,(IF('respostes SINDIC'!$AS443=2021,variables!$E$24,IF('respostes SINDIC'!$AS443=2022,variables!$F$24))),0)</f>
        <v>25</v>
      </c>
      <c r="V443" s="8">
        <f>IF('respostes SINDIC'!U443=1,(IF('respostes SINDIC'!$AS443=2021,variables!$E$25,IF('respostes SINDIC'!$AS443=2022,variables!$F$25))),0)</f>
        <v>20</v>
      </c>
      <c r="W443" s="8">
        <f>IF('respostes SINDIC'!V443=1,(IF('respostes SINDIC'!$AS443=2021,variables!$E$26,IF('respostes SINDIC'!$AS443=2022,variables!$F$26))),0)</f>
        <v>5</v>
      </c>
      <c r="X443" s="8">
        <f>IF('respostes SINDIC'!W443=1,(IF('respostes SINDIC'!$AS443=2021,variables!$E$27,IF('respostes SINDIC'!$AS443=2022,variables!$F$27))),0)</f>
        <v>10</v>
      </c>
      <c r="Y443" s="11">
        <f>IF('respostes SINDIC'!X443=1,(IF('respostes SINDIC'!$AS443=2021,variables!$E$28,IF('respostes SINDIC'!$AS443=2022,variables!$F$28))),0)</f>
        <v>0</v>
      </c>
      <c r="Z443" s="11">
        <f>IF('respostes SINDIC'!Y443=1,(IF('respostes SINDIC'!$AS443=2021,variables!$E$29,IF('respostes SINDIC'!$AS443=2022,variables!$F$29))),0)</f>
        <v>20</v>
      </c>
      <c r="AA443" s="18">
        <f>IF('respostes SINDIC'!Z443=1,(IF('respostes SINDIC'!$AS443=2021,variables!$E$30,IF('respostes SINDIC'!$AS443=2022,variables!$F$30))),0)</f>
        <v>0</v>
      </c>
      <c r="AB443" s="18">
        <f>IF('respostes SINDIC'!AA443=1,(IF('respostes SINDIC'!$AS443=2021,variables!$E$31,IF('respostes SINDIC'!$AS443=2022,variables!$F$31))),0)</f>
        <v>0</v>
      </c>
      <c r="AC443" s="18">
        <f>IF('respostes SINDIC'!AB443=1,(IF('respostes SINDIC'!$AS443=2021,variables!$E$32,IF('respostes SINDIC'!$AS443=2022,variables!$F$32))),0)</f>
        <v>25</v>
      </c>
      <c r="AD443" s="18">
        <f>IF('respostes SINDIC'!AC443=1,(IF('respostes SINDIC'!$AS443=2021,variables!$E$33,IF('respostes SINDIC'!$AS443=2022,variables!$F$33))),0)</f>
        <v>0</v>
      </c>
      <c r="AE443" s="20">
        <f>IF('respostes SINDIC'!AD443=1,(IF('respostes SINDIC'!$AS443=2021,variables!$E$34,IF('respostes SINDIC'!$AS443=2022,variables!$F$34))),0)</f>
        <v>0</v>
      </c>
      <c r="AF443" s="20">
        <f>IF('respostes SINDIC'!AE443=1,(IF('respostes SINDIC'!$AS443=2021,variables!$E$35,IF('respostes SINDIC'!$AS443=2022,variables!$F$35))),0)</f>
        <v>20</v>
      </c>
      <c r="AG443" s="20">
        <f>IF('respostes SINDIC'!AF443=1,(IF('respostes SINDIC'!$AS443=2021,variables!$E$36,IF('respostes SINDIC'!$AS443=2022,variables!$F$36))),0)</f>
        <v>0</v>
      </c>
      <c r="AH443" s="20">
        <f>IF('respostes SINDIC'!AG443=1,(IF('respostes SINDIC'!$AS443=2021,variables!$E$37,IF('respostes SINDIC'!$AS443=2022,variables!$F$37))),0)</f>
        <v>0</v>
      </c>
      <c r="AI443" s="14">
        <f>IF('respostes SINDIC'!AH443=1,(IF('respostes SINDIC'!$AS443=2021,variables!$E$38,IF('respostes SINDIC'!$AS443=2022,variables!$F$38))),0)</f>
        <v>25</v>
      </c>
      <c r="AJ443" s="20">
        <f>IF('respostes SINDIC'!AI443=1,(IF('respostes SINDIC'!$AS443=2021,variables!$E$39,IF('respostes SINDIC'!$AS443=2022,variables!$F$39))),0)</f>
        <v>20</v>
      </c>
      <c r="AK443" s="14">
        <f>IF('respostes SINDIC'!AJ443=1,(IF('respostes SINDIC'!$AS443=2021,variables!$E$40,IF('respostes SINDIC'!$AS443=2022,variables!$F$40))),0)</f>
        <v>25</v>
      </c>
      <c r="AL443" s="8">
        <f>IF('respostes SINDIC'!AK443=0,(IF('respostes SINDIC'!$AS443=2021,variables!$E$41,IF('respostes SINDIC'!$AS443=2022,variables!$F$41))),0)</f>
        <v>20</v>
      </c>
      <c r="AM443" s="20">
        <f>IF('respostes SINDIC'!AL443=1,(IF('respostes SINDIC'!$AS443=2021,variables!$E$42,IF('respostes SINDIC'!$AS443=2022,variables!$F$42))),0)</f>
        <v>10</v>
      </c>
      <c r="AN443" s="11">
        <f>IF('respostes SINDIC'!AM443=1,(IF('respostes SINDIC'!$AS443=2021,variables!$E$43,IF('respostes SINDIC'!$AS443=2022,variables!$F$43))),0)</f>
        <v>50</v>
      </c>
      <c r="AO443" s="8">
        <f>IF('respostes SINDIC'!AN443=1,(IF('respostes SINDIC'!$AS443=2021,variables!$E$44,IF('respostes SINDIC'!$AS443=2022,variables!$F$44))),0)</f>
        <v>10</v>
      </c>
      <c r="AP443" s="8">
        <f>IF('respostes SINDIC'!AO443=1,(IF('respostes SINDIC'!$AS443=2021,variables!$E$45,IF('respostes SINDIC'!$AS443=2022,variables!$F$45))),0)</f>
        <v>20</v>
      </c>
      <c r="AQ443" s="20">
        <f>IF('respostes SINDIC'!AP443=1,(IF('respostes SINDIC'!$AS443=2021,variables!$E$46,IF('respostes SINDIC'!$AS443=2022,variables!$F$46))),0)</f>
        <v>0</v>
      </c>
      <c r="AT443">
        <v>2022</v>
      </c>
    </row>
    <row r="444" spans="1:46" x14ac:dyDescent="0.3">
      <c r="A444">
        <v>809830008</v>
      </c>
      <c r="B444" t="str">
        <f>VLOOKUP(A444,'ine i comarca'!$A$1:$H$367,6,0)</f>
        <v>Bages</v>
      </c>
      <c r="C444" t="s">
        <v>247</v>
      </c>
      <c r="D444" t="s">
        <v>41</v>
      </c>
      <c r="E444" t="s">
        <v>42</v>
      </c>
      <c r="F444" t="s">
        <v>48</v>
      </c>
      <c r="G444" s="8">
        <f>IF('respostes SINDIC'!F444=1,(IF('respostes SINDIC'!$AS444=2021,variables!$E$10,IF('respostes SINDIC'!$AS444=2022,variables!$F$10))),0)</f>
        <v>7.5</v>
      </c>
      <c r="H444" s="8">
        <f>IF('respostes SINDIC'!G444=1,(IF('respostes SINDIC'!$AS444=2021,variables!$E$11,IF('respostes SINDIC'!$AS444=2022,variables!$F$11))),0)</f>
        <v>7.5</v>
      </c>
      <c r="I444" s="14">
        <f>IF('respostes SINDIC'!H444=1,(IF('respostes SINDIC'!$AS444=2021,variables!$E$12,IF('respostes SINDIC'!$AS444=2022,variables!$F$12))),0)</f>
        <v>25</v>
      </c>
      <c r="J444" s="11">
        <f>IF('respostes SINDIC'!I444=1,(IF('respostes SINDIC'!$AS444=2021,variables!$E$13,IF('respostes SINDIC'!$AS444=2022,variables!$F$13))),0)</f>
        <v>1</v>
      </c>
      <c r="K444" s="11">
        <f>IF('respostes SINDIC'!J444=1,(IF('respostes SINDIC'!$AS444=2021,variables!$E$14,IF('respostes SINDIC'!$AS444=2022,variables!$F$14))),0)</f>
        <v>0</v>
      </c>
      <c r="L444" s="11">
        <f>IF('respostes SINDIC'!K444=1,(IF('respostes SINDIC'!$AS444=2021,variables!$E$15,IF('respostes SINDIC'!$AS444=2022,variables!$F$15))),0)</f>
        <v>0</v>
      </c>
      <c r="M444" s="11">
        <f>IF('respostes SINDIC'!L444=1,(IF('respostes SINDIC'!$AS444=2021,variables!$E$16,IF('respostes SINDIC'!$AS444=2022,variables!$F$16))),0)</f>
        <v>0</v>
      </c>
      <c r="N444" s="11">
        <f>IF('respostes SINDIC'!M444=1,(IF('respostes SINDIC'!$AS444=2021,variables!$E$17,IF('respostes SINDIC'!$AS444=2022,variables!$F$17))),0)</f>
        <v>0</v>
      </c>
      <c r="O444" s="11">
        <f>IF('respostes SINDIC'!N444="Dintre de termini",(IF('respostes SINDIC'!$AS444=2021,variables!$E$18,IF('respostes SINDIC'!$AS444=2022,variables!$F$18))),0)</f>
        <v>0</v>
      </c>
      <c r="P444" s="16">
        <f>IF('respostes SINDIC'!O444="Null",0,(IF('respostes SINDIC'!$AS444=2021,variables!$E$20,IF('respostes SINDIC'!$AS444=2022,variables!$F$20))))</f>
        <v>25</v>
      </c>
      <c r="Q444" s="16">
        <f>IF('respostes SINDIC'!P444=1,(IF('respostes SINDIC'!$AS444=2021,variables!$E$20,IF('respostes SINDIC'!$AS444=2022,variables!$F$20))),0)</f>
        <v>25</v>
      </c>
      <c r="R444" s="16">
        <f>IF('respostes SINDIC'!Q444=1,(IF('respostes SINDIC'!$AS444=2021,variables!$E$21,IF('respostes SINDIC'!$AS444=2022,variables!$F$21))),0)</f>
        <v>0</v>
      </c>
      <c r="S444" s="16">
        <f>IF('respostes SINDIC'!R444=1,(IF('respostes SINDIC'!$AS444=2021,variables!$E$22,IF('respostes SINDIC'!$AS444=2022,variables!$F$22))),0)</f>
        <v>0</v>
      </c>
      <c r="T444" s="11">
        <f>IF('respostes SINDIC'!S444=1,(IF('respostes SINDIC'!$AS444=2021,variables!$E$23,IF('respostes SINDIC'!$AS444=2022,variables!$F$23))),0)</f>
        <v>10</v>
      </c>
      <c r="U444" s="14">
        <f>IF('respostes SINDIC'!T444=1,(IF('respostes SINDIC'!$AS444=2021,variables!$E$24,IF('respostes SINDIC'!$AS444=2022,variables!$F$24))),0)</f>
        <v>0</v>
      </c>
      <c r="V444" s="8">
        <f>IF('respostes SINDIC'!U444=1,(IF('respostes SINDIC'!$AS444=2021,variables!$E$25,IF('respostes SINDIC'!$AS444=2022,variables!$F$25))),0)</f>
        <v>20</v>
      </c>
      <c r="W444" s="8">
        <f>IF('respostes SINDIC'!V444=1,(IF('respostes SINDIC'!$AS444=2021,variables!$E$26,IF('respostes SINDIC'!$AS444=2022,variables!$F$26))),0)</f>
        <v>5</v>
      </c>
      <c r="X444" s="8">
        <f>IF('respostes SINDIC'!W444=1,(IF('respostes SINDIC'!$AS444=2021,variables!$E$27,IF('respostes SINDIC'!$AS444=2022,variables!$F$27))),0)</f>
        <v>10</v>
      </c>
      <c r="Y444" s="11">
        <f>IF('respostes SINDIC'!X444=1,(IF('respostes SINDIC'!$AS444=2021,variables!$E$28,IF('respostes SINDIC'!$AS444=2022,variables!$F$28))),0)</f>
        <v>0</v>
      </c>
      <c r="Z444" s="11">
        <f>IF('respostes SINDIC'!Y444=1,(IF('respostes SINDIC'!$AS444=2021,variables!$E$29,IF('respostes SINDIC'!$AS444=2022,variables!$F$29))),0)</f>
        <v>20</v>
      </c>
      <c r="AA444" s="18">
        <f>IF('respostes SINDIC'!Z444=1,(IF('respostes SINDIC'!$AS444=2021,variables!$E$30,IF('respostes SINDIC'!$AS444=2022,variables!$F$30))),0)</f>
        <v>0</v>
      </c>
      <c r="AB444" s="18">
        <f>IF('respostes SINDIC'!AA444=1,(IF('respostes SINDIC'!$AS444=2021,variables!$E$31,IF('respostes SINDIC'!$AS444=2022,variables!$F$31))),0)</f>
        <v>0</v>
      </c>
      <c r="AC444" s="18">
        <f>IF('respostes SINDIC'!AB444=1,(IF('respostes SINDIC'!$AS444=2021,variables!$E$32,IF('respostes SINDIC'!$AS444=2022,variables!$F$32))),0)</f>
        <v>0</v>
      </c>
      <c r="AD444" s="18">
        <f>IF('respostes SINDIC'!AC444=1,(IF('respostes SINDIC'!$AS444=2021,variables!$E$33,IF('respostes SINDIC'!$AS444=2022,variables!$F$33))),0)</f>
        <v>0</v>
      </c>
      <c r="AE444" s="20">
        <f>IF('respostes SINDIC'!AD444=1,(IF('respostes SINDIC'!$AS444=2021,variables!$E$34,IF('respostes SINDIC'!$AS444=2022,variables!$F$34))),0)</f>
        <v>0</v>
      </c>
      <c r="AF444" s="20">
        <f>IF('respostes SINDIC'!AE444=1,(IF('respostes SINDIC'!$AS444=2021,variables!$E$35,IF('respostes SINDIC'!$AS444=2022,variables!$F$35))),0)</f>
        <v>0</v>
      </c>
      <c r="AG444" s="20">
        <f>IF('respostes SINDIC'!AF444=1,(IF('respostes SINDIC'!$AS444=2021,variables!$E$36,IF('respostes SINDIC'!$AS444=2022,variables!$F$36))),0)</f>
        <v>0</v>
      </c>
      <c r="AH444" s="20">
        <f>IF('respostes SINDIC'!AG444=1,(IF('respostes SINDIC'!$AS444=2021,variables!$E$37,IF('respostes SINDIC'!$AS444=2022,variables!$F$37))),0)</f>
        <v>0</v>
      </c>
      <c r="AI444" s="14">
        <f>IF('respostes SINDIC'!AH444=1,(IF('respostes SINDIC'!$AS444=2021,variables!$E$38,IF('respostes SINDIC'!$AS444=2022,variables!$F$38))),0)</f>
        <v>25</v>
      </c>
      <c r="AJ444" s="20">
        <f>IF('respostes SINDIC'!AI444=1,(IF('respostes SINDIC'!$AS444=2021,variables!$E$39,IF('respostes SINDIC'!$AS444=2022,variables!$F$39))),0)</f>
        <v>20</v>
      </c>
      <c r="AK444" s="14">
        <f>IF('respostes SINDIC'!AJ444=1,(IF('respostes SINDIC'!$AS444=2021,variables!$E$40,IF('respostes SINDIC'!$AS444=2022,variables!$F$40))),0)</f>
        <v>25</v>
      </c>
      <c r="AL444" s="8">
        <f>IF('respostes SINDIC'!AK444=0,(IF('respostes SINDIC'!$AS444=2021,variables!$E$41,IF('respostes SINDIC'!$AS444=2022,variables!$F$41))),0)</f>
        <v>20</v>
      </c>
      <c r="AM444" s="20">
        <f>IF('respostes SINDIC'!AL444=1,(IF('respostes SINDIC'!$AS444=2021,variables!$E$42,IF('respostes SINDIC'!$AS444=2022,variables!$F$42))),0)</f>
        <v>10</v>
      </c>
      <c r="AN444" s="11">
        <f>IF('respostes SINDIC'!AM444=1,(IF('respostes SINDIC'!$AS444=2021,variables!$E$43,IF('respostes SINDIC'!$AS444=2022,variables!$F$43))),0)</f>
        <v>0</v>
      </c>
      <c r="AO444" s="8">
        <f>IF('respostes SINDIC'!AN444=1,(IF('respostes SINDIC'!$AS444=2021,variables!$E$44,IF('respostes SINDIC'!$AS444=2022,variables!$F$44))),0)</f>
        <v>0</v>
      </c>
      <c r="AP444" s="8">
        <f>IF('respostes SINDIC'!AO444=1,(IF('respostes SINDIC'!$AS444=2021,variables!$E$45,IF('respostes SINDIC'!$AS444=2022,variables!$F$45))),0)</f>
        <v>0</v>
      </c>
      <c r="AQ444" s="20">
        <f>IF('respostes SINDIC'!AP444=1,(IF('respostes SINDIC'!$AS444=2021,variables!$E$46,IF('respostes SINDIC'!$AS444=2022,variables!$F$46))),0)</f>
        <v>0</v>
      </c>
      <c r="AT444">
        <v>2022</v>
      </c>
    </row>
    <row r="445" spans="1:46" x14ac:dyDescent="0.3">
      <c r="A445">
        <v>826280001</v>
      </c>
      <c r="B445" t="str">
        <f>VLOOKUP(A445,'ine i comarca'!$A$1:$H$367,6,0)</f>
        <v>Bages</v>
      </c>
      <c r="C445" t="s">
        <v>248</v>
      </c>
      <c r="D445" t="s">
        <v>41</v>
      </c>
      <c r="E445" t="s">
        <v>42</v>
      </c>
      <c r="F445" t="s">
        <v>43</v>
      </c>
      <c r="G445" s="8">
        <f>IF('respostes SINDIC'!F445=1,(IF('respostes SINDIC'!$AS445=2021,variables!$E$10,IF('respostes SINDIC'!$AS445=2022,variables!$F$10))),0)</f>
        <v>7.5</v>
      </c>
      <c r="H445" s="8">
        <f>IF('respostes SINDIC'!G445=1,(IF('respostes SINDIC'!$AS445=2021,variables!$E$11,IF('respostes SINDIC'!$AS445=2022,variables!$F$11))),0)</f>
        <v>7.5</v>
      </c>
      <c r="I445" s="14">
        <f>IF('respostes SINDIC'!H445=1,(IF('respostes SINDIC'!$AS445=2021,variables!$E$12,IF('respostes SINDIC'!$AS445=2022,variables!$F$12))),0)</f>
        <v>25</v>
      </c>
      <c r="J445" s="11">
        <f>IF('respostes SINDIC'!I445=1,(IF('respostes SINDIC'!$AS445=2021,variables!$E$13,IF('respostes SINDIC'!$AS445=2022,variables!$F$13))),0)</f>
        <v>1</v>
      </c>
      <c r="K445" s="11">
        <f>IF('respostes SINDIC'!J445=1,(IF('respostes SINDIC'!$AS445=2021,variables!$E$14,IF('respostes SINDIC'!$AS445=2022,variables!$F$14))),0)</f>
        <v>0</v>
      </c>
      <c r="L445" s="11">
        <f>IF('respostes SINDIC'!K445=1,(IF('respostes SINDIC'!$AS445=2021,variables!$E$15,IF('respostes SINDIC'!$AS445=2022,variables!$F$15))),0)</f>
        <v>0</v>
      </c>
      <c r="M445" s="11">
        <f>IF('respostes SINDIC'!L445=1,(IF('respostes SINDIC'!$AS445=2021,variables!$E$16,IF('respostes SINDIC'!$AS445=2022,variables!$F$16))),0)</f>
        <v>0</v>
      </c>
      <c r="N445" s="11">
        <f>IF('respostes SINDIC'!M445=1,(IF('respostes SINDIC'!$AS445=2021,variables!$E$17,IF('respostes SINDIC'!$AS445=2022,variables!$F$17))),0)</f>
        <v>0</v>
      </c>
      <c r="O445" s="11">
        <f>IF('respostes SINDIC'!N445="Dintre de termini",(IF('respostes SINDIC'!$AS445=2021,variables!$E$18,IF('respostes SINDIC'!$AS445=2022,variables!$F$18))),0)</f>
        <v>10</v>
      </c>
      <c r="P445" s="16">
        <f>IF('respostes SINDIC'!O445="Null",0,(IF('respostes SINDIC'!$AS445=2021,variables!$E$20,IF('respostes SINDIC'!$AS445=2022,variables!$F$20))))</f>
        <v>25</v>
      </c>
      <c r="Q445" s="16">
        <f>IF('respostes SINDIC'!P445=1,(IF('respostes SINDIC'!$AS445=2021,variables!$E$20,IF('respostes SINDIC'!$AS445=2022,variables!$F$20))),0)</f>
        <v>25</v>
      </c>
      <c r="R445" s="16">
        <f>IF('respostes SINDIC'!Q445=1,(IF('respostes SINDIC'!$AS445=2021,variables!$E$21,IF('respostes SINDIC'!$AS445=2022,variables!$F$21))),0)</f>
        <v>25</v>
      </c>
      <c r="S445" s="16">
        <f>IF('respostes SINDIC'!R445=1,(IF('respostes SINDIC'!$AS445=2021,variables!$E$22,IF('respostes SINDIC'!$AS445=2022,variables!$F$22))),0)</f>
        <v>25</v>
      </c>
      <c r="T445" s="11">
        <f>IF('respostes SINDIC'!S445=1,(IF('respostes SINDIC'!$AS445=2021,variables!$E$23,IF('respostes SINDIC'!$AS445=2022,variables!$F$23))),0)</f>
        <v>10</v>
      </c>
      <c r="U445" s="14">
        <f>IF('respostes SINDIC'!T445=1,(IF('respostes SINDIC'!$AS445=2021,variables!$E$24,IF('respostes SINDIC'!$AS445=2022,variables!$F$24))),0)</f>
        <v>25</v>
      </c>
      <c r="V445" s="8">
        <f>IF('respostes SINDIC'!U445=1,(IF('respostes SINDIC'!$AS445=2021,variables!$E$25,IF('respostes SINDIC'!$AS445=2022,variables!$F$25))),0)</f>
        <v>20</v>
      </c>
      <c r="W445" s="8">
        <f>IF('respostes SINDIC'!V445=1,(IF('respostes SINDIC'!$AS445=2021,variables!$E$26,IF('respostes SINDIC'!$AS445=2022,variables!$F$26))),0)</f>
        <v>5</v>
      </c>
      <c r="X445" s="8">
        <f>IF('respostes SINDIC'!W445=1,(IF('respostes SINDIC'!$AS445=2021,variables!$E$27,IF('respostes SINDIC'!$AS445=2022,variables!$F$27))),0)</f>
        <v>10</v>
      </c>
      <c r="Y445" s="11">
        <f>IF('respostes SINDIC'!X445=1,(IF('respostes SINDIC'!$AS445=2021,variables!$E$28,IF('respostes SINDIC'!$AS445=2022,variables!$F$28))),0)</f>
        <v>0</v>
      </c>
      <c r="Z445" s="11">
        <f>IF('respostes SINDIC'!Y445=1,(IF('respostes SINDIC'!$AS445=2021,variables!$E$29,IF('respostes SINDIC'!$AS445=2022,variables!$F$29))),0)</f>
        <v>20</v>
      </c>
      <c r="AA445" s="18">
        <f>IF('respostes SINDIC'!Z445=1,(IF('respostes SINDIC'!$AS445=2021,variables!$E$30,IF('respostes SINDIC'!$AS445=2022,variables!$F$30))),0)</f>
        <v>0</v>
      </c>
      <c r="AB445" s="18">
        <f>IF('respostes SINDIC'!AA445=1,(IF('respostes SINDIC'!$AS445=2021,variables!$E$31,IF('respostes SINDIC'!$AS445=2022,variables!$F$31))),0)</f>
        <v>25</v>
      </c>
      <c r="AC445" s="18">
        <f>IF('respostes SINDIC'!AB445=1,(IF('respostes SINDIC'!$AS445=2021,variables!$E$32,IF('respostes SINDIC'!$AS445=2022,variables!$F$32))),0)</f>
        <v>25</v>
      </c>
      <c r="AD445" s="18">
        <f>IF('respostes SINDIC'!AC445=1,(IF('respostes SINDIC'!$AS445=2021,variables!$E$33,IF('respostes SINDIC'!$AS445=2022,variables!$F$33))),0)</f>
        <v>0</v>
      </c>
      <c r="AE445" s="20">
        <f>IF('respostes SINDIC'!AD445=1,(IF('respostes SINDIC'!$AS445=2021,variables!$E$34,IF('respostes SINDIC'!$AS445=2022,variables!$F$34))),0)</f>
        <v>0</v>
      </c>
      <c r="AF445" s="20">
        <f>IF('respostes SINDIC'!AE445=1,(IF('respostes SINDIC'!$AS445=2021,variables!$E$35,IF('respostes SINDIC'!$AS445=2022,variables!$F$35))),0)</f>
        <v>20</v>
      </c>
      <c r="AG445" s="20">
        <f>IF('respostes SINDIC'!AF445=1,(IF('respostes SINDIC'!$AS445=2021,variables!$E$36,IF('respostes SINDIC'!$AS445=2022,variables!$F$36))),0)</f>
        <v>0</v>
      </c>
      <c r="AH445" s="20">
        <f>IF('respostes SINDIC'!AG445=1,(IF('respostes SINDIC'!$AS445=2021,variables!$E$37,IF('respostes SINDIC'!$AS445=2022,variables!$F$37))),0)</f>
        <v>10</v>
      </c>
      <c r="AI445" s="14">
        <f>IF('respostes SINDIC'!AH445=1,(IF('respostes SINDIC'!$AS445=2021,variables!$E$38,IF('respostes SINDIC'!$AS445=2022,variables!$F$38))),0)</f>
        <v>25</v>
      </c>
      <c r="AJ445" s="20">
        <f>IF('respostes SINDIC'!AI445=1,(IF('respostes SINDIC'!$AS445=2021,variables!$E$39,IF('respostes SINDIC'!$AS445=2022,variables!$F$39))),0)</f>
        <v>20</v>
      </c>
      <c r="AK445" s="14">
        <f>IF('respostes SINDIC'!AJ445=1,(IF('respostes SINDIC'!$AS445=2021,variables!$E$40,IF('respostes SINDIC'!$AS445=2022,variables!$F$40))),0)</f>
        <v>25</v>
      </c>
      <c r="AL445" s="8">
        <f>IF('respostes SINDIC'!AK445=0,(IF('respostes SINDIC'!$AS445=2021,variables!$E$41,IF('respostes SINDIC'!$AS445=2022,variables!$F$41))),0)</f>
        <v>20</v>
      </c>
      <c r="AM445" s="20">
        <f>IF('respostes SINDIC'!AL445=1,(IF('respostes SINDIC'!$AS445=2021,variables!$E$42,IF('respostes SINDIC'!$AS445=2022,variables!$F$42))),0)</f>
        <v>10</v>
      </c>
      <c r="AN445" s="11">
        <f>IF('respostes SINDIC'!AM445=1,(IF('respostes SINDIC'!$AS445=2021,variables!$E$43,IF('respostes SINDIC'!$AS445=2022,variables!$F$43))),0)</f>
        <v>50</v>
      </c>
      <c r="AO445" s="8">
        <f>IF('respostes SINDIC'!AN445=1,(IF('respostes SINDIC'!$AS445=2021,variables!$E$44,IF('respostes SINDIC'!$AS445=2022,variables!$F$44))),0)</f>
        <v>10</v>
      </c>
      <c r="AP445" s="8">
        <f>IF('respostes SINDIC'!AO445=1,(IF('respostes SINDIC'!$AS445=2021,variables!$E$45,IF('respostes SINDIC'!$AS445=2022,variables!$F$45))),0)</f>
        <v>20</v>
      </c>
      <c r="AQ445" s="20">
        <f>IF('respostes SINDIC'!AP445=1,(IF('respostes SINDIC'!$AS445=2021,variables!$E$46,IF('respostes SINDIC'!$AS445=2022,variables!$F$46))),0)</f>
        <v>10</v>
      </c>
      <c r="AT445">
        <v>2022</v>
      </c>
    </row>
    <row r="446" spans="1:46" x14ac:dyDescent="0.3">
      <c r="A446">
        <v>826490004</v>
      </c>
      <c r="B446" t="str">
        <f>VLOOKUP(A446,'ine i comarca'!$A$1:$H$367,6,0)</f>
        <v>Maresme</v>
      </c>
      <c r="C446" t="s">
        <v>249</v>
      </c>
      <c r="D446" t="s">
        <v>41</v>
      </c>
      <c r="E446" t="s">
        <v>42</v>
      </c>
      <c r="F446" t="s">
        <v>43</v>
      </c>
      <c r="G446" s="8">
        <f>IF('respostes SINDIC'!F446=1,(IF('respostes SINDIC'!$AS446=2021,variables!$E$10,IF('respostes SINDIC'!$AS446=2022,variables!$F$10))),0)</f>
        <v>7.5</v>
      </c>
      <c r="H446" s="8">
        <f>IF('respostes SINDIC'!G446=1,(IF('respostes SINDIC'!$AS446=2021,variables!$E$11,IF('respostes SINDIC'!$AS446=2022,variables!$F$11))),0)</f>
        <v>7.5</v>
      </c>
      <c r="I446" s="14">
        <f>IF('respostes SINDIC'!H446=1,(IF('respostes SINDIC'!$AS446=2021,variables!$E$12,IF('respostes SINDIC'!$AS446=2022,variables!$F$12))),0)</f>
        <v>25</v>
      </c>
      <c r="J446" s="11">
        <f>IF('respostes SINDIC'!I446=1,(IF('respostes SINDIC'!$AS446=2021,variables!$E$13,IF('respostes SINDIC'!$AS446=2022,variables!$F$13))),0)</f>
        <v>1</v>
      </c>
      <c r="K446" s="11">
        <f>IF('respostes SINDIC'!J446=1,(IF('respostes SINDIC'!$AS446=2021,variables!$E$14,IF('respostes SINDIC'!$AS446=2022,variables!$F$14))),0)</f>
        <v>0</v>
      </c>
      <c r="L446" s="11">
        <f>IF('respostes SINDIC'!K446=1,(IF('respostes SINDIC'!$AS446=2021,variables!$E$15,IF('respostes SINDIC'!$AS446=2022,variables!$F$15))),0)</f>
        <v>0</v>
      </c>
      <c r="M446" s="11">
        <f>IF('respostes SINDIC'!L446=1,(IF('respostes SINDIC'!$AS446=2021,variables!$E$16,IF('respostes SINDIC'!$AS446=2022,variables!$F$16))),0)</f>
        <v>0</v>
      </c>
      <c r="N446" s="11">
        <f>IF('respostes SINDIC'!M446=1,(IF('respostes SINDIC'!$AS446=2021,variables!$E$17,IF('respostes SINDIC'!$AS446=2022,variables!$F$17))),0)</f>
        <v>0</v>
      </c>
      <c r="O446" s="11">
        <f>IF('respostes SINDIC'!N446="Dintre de termini",(IF('respostes SINDIC'!$AS446=2021,variables!$E$18,IF('respostes SINDIC'!$AS446=2022,variables!$F$18))),0)</f>
        <v>10</v>
      </c>
      <c r="P446" s="16">
        <f>IF('respostes SINDIC'!O446="Null",0,(IF('respostes SINDIC'!$AS446=2021,variables!$E$20,IF('respostes SINDIC'!$AS446=2022,variables!$F$20))))</f>
        <v>25</v>
      </c>
      <c r="Q446" s="16">
        <f>IF('respostes SINDIC'!P446=1,(IF('respostes SINDIC'!$AS446=2021,variables!$E$20,IF('respostes SINDIC'!$AS446=2022,variables!$F$20))),0)</f>
        <v>25</v>
      </c>
      <c r="R446" s="16">
        <f>IF('respostes SINDIC'!Q446=1,(IF('respostes SINDIC'!$AS446=2021,variables!$E$21,IF('respostes SINDIC'!$AS446=2022,variables!$F$21))),0)</f>
        <v>0</v>
      </c>
      <c r="S446" s="16">
        <f>IF('respostes SINDIC'!R446=1,(IF('respostes SINDIC'!$AS446=2021,variables!$E$22,IF('respostes SINDIC'!$AS446=2022,variables!$F$22))),0)</f>
        <v>0</v>
      </c>
      <c r="T446" s="11">
        <f>IF('respostes SINDIC'!S446=1,(IF('respostes SINDIC'!$AS446=2021,variables!$E$23,IF('respostes SINDIC'!$AS446=2022,variables!$F$23))),0)</f>
        <v>10</v>
      </c>
      <c r="U446" s="14">
        <f>IF('respostes SINDIC'!T446=1,(IF('respostes SINDIC'!$AS446=2021,variables!$E$24,IF('respostes SINDIC'!$AS446=2022,variables!$F$24))),0)</f>
        <v>25</v>
      </c>
      <c r="V446" s="8">
        <f>IF('respostes SINDIC'!U446=1,(IF('respostes SINDIC'!$AS446=2021,variables!$E$25,IF('respostes SINDIC'!$AS446=2022,variables!$F$25))),0)</f>
        <v>20</v>
      </c>
      <c r="W446" s="8">
        <f>IF('respostes SINDIC'!V446=1,(IF('respostes SINDIC'!$AS446=2021,variables!$E$26,IF('respostes SINDIC'!$AS446=2022,variables!$F$26))),0)</f>
        <v>5</v>
      </c>
      <c r="X446" s="8">
        <f>IF('respostes SINDIC'!W446=1,(IF('respostes SINDIC'!$AS446=2021,variables!$E$27,IF('respostes SINDIC'!$AS446=2022,variables!$F$27))),0)</f>
        <v>10</v>
      </c>
      <c r="Y446" s="11">
        <f>IF('respostes SINDIC'!X446=1,(IF('respostes SINDIC'!$AS446=2021,variables!$E$28,IF('respostes SINDIC'!$AS446=2022,variables!$F$28))),0)</f>
        <v>0</v>
      </c>
      <c r="Z446" s="11">
        <f>IF('respostes SINDIC'!Y446=1,(IF('respostes SINDIC'!$AS446=2021,variables!$E$29,IF('respostes SINDIC'!$AS446=2022,variables!$F$29))),0)</f>
        <v>20</v>
      </c>
      <c r="AA446" s="18">
        <f>IF('respostes SINDIC'!Z446=1,(IF('respostes SINDIC'!$AS446=2021,variables!$E$30,IF('respostes SINDIC'!$AS446=2022,variables!$F$30))),0)</f>
        <v>0</v>
      </c>
      <c r="AB446" s="18">
        <f>IF('respostes SINDIC'!AA446=1,(IF('respostes SINDIC'!$AS446=2021,variables!$E$31,IF('respostes SINDIC'!$AS446=2022,variables!$F$31))),0)</f>
        <v>25</v>
      </c>
      <c r="AC446" s="18">
        <f>IF('respostes SINDIC'!AB446=1,(IF('respostes SINDIC'!$AS446=2021,variables!$E$32,IF('respostes SINDIC'!$AS446=2022,variables!$F$32))),0)</f>
        <v>25</v>
      </c>
      <c r="AD446" s="18">
        <f>IF('respostes SINDIC'!AC446=1,(IF('respostes SINDIC'!$AS446=2021,variables!$E$33,IF('respostes SINDIC'!$AS446=2022,variables!$F$33))),0)</f>
        <v>0</v>
      </c>
      <c r="AE446" s="20">
        <f>IF('respostes SINDIC'!AD446=1,(IF('respostes SINDIC'!$AS446=2021,variables!$E$34,IF('respostes SINDIC'!$AS446=2022,variables!$F$34))),0)</f>
        <v>0</v>
      </c>
      <c r="AF446" s="20">
        <f>IF('respostes SINDIC'!AE446=1,(IF('respostes SINDIC'!$AS446=2021,variables!$E$35,IF('respostes SINDIC'!$AS446=2022,variables!$F$35))),0)</f>
        <v>0</v>
      </c>
      <c r="AG446" s="20">
        <f>IF('respostes SINDIC'!AF446=1,(IF('respostes SINDIC'!$AS446=2021,variables!$E$36,IF('respostes SINDIC'!$AS446=2022,variables!$F$36))),0)</f>
        <v>0</v>
      </c>
      <c r="AH446" s="20">
        <f>IF('respostes SINDIC'!AG446=1,(IF('respostes SINDIC'!$AS446=2021,variables!$E$37,IF('respostes SINDIC'!$AS446=2022,variables!$F$37))),0)</f>
        <v>0</v>
      </c>
      <c r="AI446" s="14">
        <f>IF('respostes SINDIC'!AH446=1,(IF('respostes SINDIC'!$AS446=2021,variables!$E$38,IF('respostes SINDIC'!$AS446=2022,variables!$F$38))),0)</f>
        <v>25</v>
      </c>
      <c r="AJ446" s="20">
        <f>IF('respostes SINDIC'!AI446=1,(IF('respostes SINDIC'!$AS446=2021,variables!$E$39,IF('respostes SINDIC'!$AS446=2022,variables!$F$39))),0)</f>
        <v>20</v>
      </c>
      <c r="AK446" s="14">
        <f>IF('respostes SINDIC'!AJ446=1,(IF('respostes SINDIC'!$AS446=2021,variables!$E$40,IF('respostes SINDIC'!$AS446=2022,variables!$F$40))),0)</f>
        <v>25</v>
      </c>
      <c r="AL446" s="8">
        <f>IF('respostes SINDIC'!AK446=0,(IF('respostes SINDIC'!$AS446=2021,variables!$E$41,IF('respostes SINDIC'!$AS446=2022,variables!$F$41))),0)</f>
        <v>20</v>
      </c>
      <c r="AM446" s="20">
        <f>IF('respostes SINDIC'!AL446=1,(IF('respostes SINDIC'!$AS446=2021,variables!$E$42,IF('respostes SINDIC'!$AS446=2022,variables!$F$42))),0)</f>
        <v>10</v>
      </c>
      <c r="AN446" s="11">
        <f>IF('respostes SINDIC'!AM446=1,(IF('respostes SINDIC'!$AS446=2021,variables!$E$43,IF('respostes SINDIC'!$AS446=2022,variables!$F$43))),0)</f>
        <v>50</v>
      </c>
      <c r="AO446" s="8">
        <f>IF('respostes SINDIC'!AN446=1,(IF('respostes SINDIC'!$AS446=2021,variables!$E$44,IF('respostes SINDIC'!$AS446=2022,variables!$F$44))),0)</f>
        <v>10</v>
      </c>
      <c r="AP446" s="8">
        <f>IF('respostes SINDIC'!AO446=1,(IF('respostes SINDIC'!$AS446=2021,variables!$E$45,IF('respostes SINDIC'!$AS446=2022,variables!$F$45))),0)</f>
        <v>20</v>
      </c>
      <c r="AQ446" s="20">
        <f>IF('respostes SINDIC'!AP446=1,(IF('respostes SINDIC'!$AS446=2021,variables!$E$46,IF('respostes SINDIC'!$AS446=2022,variables!$F$46))),0)</f>
        <v>10</v>
      </c>
      <c r="AT446">
        <v>2022</v>
      </c>
    </row>
    <row r="447" spans="1:46" x14ac:dyDescent="0.3">
      <c r="A447">
        <v>826520002</v>
      </c>
      <c r="B447" t="str">
        <f>VLOOKUP(A447,'ine i comarca'!$A$1:$H$367,6,0)</f>
        <v>Osona</v>
      </c>
      <c r="C447" t="s">
        <v>250</v>
      </c>
      <c r="D447" t="s">
        <v>41</v>
      </c>
      <c r="E447" t="s">
        <v>42</v>
      </c>
      <c r="F447" t="s">
        <v>48</v>
      </c>
      <c r="G447" s="8">
        <f>IF('respostes SINDIC'!F447=1,(IF('respostes SINDIC'!$AS447=2021,variables!$E$10,IF('respostes SINDIC'!$AS447=2022,variables!$F$10))),0)</f>
        <v>7.5</v>
      </c>
      <c r="H447" s="8">
        <f>IF('respostes SINDIC'!G447=1,(IF('respostes SINDIC'!$AS447=2021,variables!$E$11,IF('respostes SINDIC'!$AS447=2022,variables!$F$11))),0)</f>
        <v>7.5</v>
      </c>
      <c r="I447" s="14">
        <f>IF('respostes SINDIC'!H447=1,(IF('respostes SINDIC'!$AS447=2021,variables!$E$12,IF('respostes SINDIC'!$AS447=2022,variables!$F$12))),0)</f>
        <v>25</v>
      </c>
      <c r="J447" s="11">
        <f>IF('respostes SINDIC'!I447=1,(IF('respostes SINDIC'!$AS447=2021,variables!$E$13,IF('respostes SINDIC'!$AS447=2022,variables!$F$13))),0)</f>
        <v>1</v>
      </c>
      <c r="K447" s="11">
        <f>IF('respostes SINDIC'!J447=1,(IF('respostes SINDIC'!$AS447=2021,variables!$E$14,IF('respostes SINDIC'!$AS447=2022,variables!$F$14))),0)</f>
        <v>0</v>
      </c>
      <c r="L447" s="11">
        <f>IF('respostes SINDIC'!K447=1,(IF('respostes SINDIC'!$AS447=2021,variables!$E$15,IF('respostes SINDIC'!$AS447=2022,variables!$F$15))),0)</f>
        <v>0</v>
      </c>
      <c r="M447" s="11">
        <f>IF('respostes SINDIC'!L447=1,(IF('respostes SINDIC'!$AS447=2021,variables!$E$16,IF('respostes SINDIC'!$AS447=2022,variables!$F$16))),0)</f>
        <v>0</v>
      </c>
      <c r="N447" s="11">
        <f>IF('respostes SINDIC'!M447=1,(IF('respostes SINDIC'!$AS447=2021,variables!$E$17,IF('respostes SINDIC'!$AS447=2022,variables!$F$17))),0)</f>
        <v>0</v>
      </c>
      <c r="O447" s="11">
        <f>IF('respostes SINDIC'!N447="Dintre de termini",(IF('respostes SINDIC'!$AS447=2021,variables!$E$18,IF('respostes SINDIC'!$AS447=2022,variables!$F$18))),0)</f>
        <v>10</v>
      </c>
      <c r="P447" s="16">
        <f>IF('respostes SINDIC'!O447="Null",0,(IF('respostes SINDIC'!$AS447=2021,variables!$E$20,IF('respostes SINDIC'!$AS447=2022,variables!$F$20))))</f>
        <v>25</v>
      </c>
      <c r="Q447" s="16">
        <f>IF('respostes SINDIC'!P447=1,(IF('respostes SINDIC'!$AS447=2021,variables!$E$20,IF('respostes SINDIC'!$AS447=2022,variables!$F$20))),0)</f>
        <v>25</v>
      </c>
      <c r="R447" s="16">
        <f>IF('respostes SINDIC'!Q447=1,(IF('respostes SINDIC'!$AS447=2021,variables!$E$21,IF('respostes SINDIC'!$AS447=2022,variables!$F$21))),0)</f>
        <v>25</v>
      </c>
      <c r="S447" s="16">
        <f>IF('respostes SINDIC'!R447=1,(IF('respostes SINDIC'!$AS447=2021,variables!$E$22,IF('respostes SINDIC'!$AS447=2022,variables!$F$22))),0)</f>
        <v>0</v>
      </c>
      <c r="T447" s="11">
        <f>IF('respostes SINDIC'!S447=1,(IF('respostes SINDIC'!$AS447=2021,variables!$E$23,IF('respostes SINDIC'!$AS447=2022,variables!$F$23))),0)</f>
        <v>10</v>
      </c>
      <c r="U447" s="14">
        <f>IF('respostes SINDIC'!T447=1,(IF('respostes SINDIC'!$AS447=2021,variables!$E$24,IF('respostes SINDIC'!$AS447=2022,variables!$F$24))),0)</f>
        <v>25</v>
      </c>
      <c r="V447" s="8">
        <f>IF('respostes SINDIC'!U447=1,(IF('respostes SINDIC'!$AS447=2021,variables!$E$25,IF('respostes SINDIC'!$AS447=2022,variables!$F$25))),0)</f>
        <v>20</v>
      </c>
      <c r="W447" s="8">
        <f>IF('respostes SINDIC'!V447=1,(IF('respostes SINDIC'!$AS447=2021,variables!$E$26,IF('respostes SINDIC'!$AS447=2022,variables!$F$26))),0)</f>
        <v>5</v>
      </c>
      <c r="X447" s="8">
        <f>IF('respostes SINDIC'!W447=1,(IF('respostes SINDIC'!$AS447=2021,variables!$E$27,IF('respostes SINDIC'!$AS447=2022,variables!$F$27))),0)</f>
        <v>10</v>
      </c>
      <c r="Y447" s="11">
        <f>IF('respostes SINDIC'!X447=1,(IF('respostes SINDIC'!$AS447=2021,variables!$E$28,IF('respostes SINDIC'!$AS447=2022,variables!$F$28))),0)</f>
        <v>0</v>
      </c>
      <c r="Z447" s="11">
        <f>IF('respostes SINDIC'!Y447=1,(IF('respostes SINDIC'!$AS447=2021,variables!$E$29,IF('respostes SINDIC'!$AS447=2022,variables!$F$29))),0)</f>
        <v>20</v>
      </c>
      <c r="AA447" s="18">
        <f>IF('respostes SINDIC'!Z447=1,(IF('respostes SINDIC'!$AS447=2021,variables!$E$30,IF('respostes SINDIC'!$AS447=2022,variables!$F$30))),0)</f>
        <v>0</v>
      </c>
      <c r="AB447" s="18">
        <f>IF('respostes SINDIC'!AA447=1,(IF('respostes SINDIC'!$AS447=2021,variables!$E$31,IF('respostes SINDIC'!$AS447=2022,variables!$F$31))),0)</f>
        <v>25</v>
      </c>
      <c r="AC447" s="18">
        <f>IF('respostes SINDIC'!AB447=1,(IF('respostes SINDIC'!$AS447=2021,variables!$E$32,IF('respostes SINDIC'!$AS447=2022,variables!$F$32))),0)</f>
        <v>25</v>
      </c>
      <c r="AD447" s="18">
        <f>IF('respostes SINDIC'!AC447=1,(IF('respostes SINDIC'!$AS447=2021,variables!$E$33,IF('respostes SINDIC'!$AS447=2022,variables!$F$33))),0)</f>
        <v>25</v>
      </c>
      <c r="AE447" s="20">
        <f>IF('respostes SINDIC'!AD447=1,(IF('respostes SINDIC'!$AS447=2021,variables!$E$34,IF('respostes SINDIC'!$AS447=2022,variables!$F$34))),0)</f>
        <v>0</v>
      </c>
      <c r="AF447" s="20">
        <f>IF('respostes SINDIC'!AE447=1,(IF('respostes SINDIC'!$AS447=2021,variables!$E$35,IF('respostes SINDIC'!$AS447=2022,variables!$F$35))),0)</f>
        <v>0</v>
      </c>
      <c r="AG447" s="20">
        <f>IF('respostes SINDIC'!AF447=1,(IF('respostes SINDIC'!$AS447=2021,variables!$E$36,IF('respostes SINDIC'!$AS447=2022,variables!$F$36))),0)</f>
        <v>0</v>
      </c>
      <c r="AH447" s="20">
        <f>IF('respostes SINDIC'!AG447=1,(IF('respostes SINDIC'!$AS447=2021,variables!$E$37,IF('respostes SINDIC'!$AS447=2022,variables!$F$37))),0)</f>
        <v>0</v>
      </c>
      <c r="AI447" s="14">
        <f>IF('respostes SINDIC'!AH447=1,(IF('respostes SINDIC'!$AS447=2021,variables!$E$38,IF('respostes SINDIC'!$AS447=2022,variables!$F$38))),0)</f>
        <v>25</v>
      </c>
      <c r="AJ447" s="20">
        <f>IF('respostes SINDIC'!AI447=1,(IF('respostes SINDIC'!$AS447=2021,variables!$E$39,IF('respostes SINDIC'!$AS447=2022,variables!$F$39))),0)</f>
        <v>20</v>
      </c>
      <c r="AK447" s="14">
        <f>IF('respostes SINDIC'!AJ447=1,(IF('respostes SINDIC'!$AS447=2021,variables!$E$40,IF('respostes SINDIC'!$AS447=2022,variables!$F$40))),0)</f>
        <v>25</v>
      </c>
      <c r="AL447" s="8">
        <f>IF('respostes SINDIC'!AK447=0,(IF('respostes SINDIC'!$AS447=2021,variables!$E$41,IF('respostes SINDIC'!$AS447=2022,variables!$F$41))),0)</f>
        <v>20</v>
      </c>
      <c r="AM447" s="20">
        <f>IF('respostes SINDIC'!AL447=1,(IF('respostes SINDIC'!$AS447=2021,variables!$E$42,IF('respostes SINDIC'!$AS447=2022,variables!$F$42))),0)</f>
        <v>10</v>
      </c>
      <c r="AN447" s="11">
        <f>IF('respostes SINDIC'!AM447=1,(IF('respostes SINDIC'!$AS447=2021,variables!$E$43,IF('respostes SINDIC'!$AS447=2022,variables!$F$43))),0)</f>
        <v>50</v>
      </c>
      <c r="AO447" s="8">
        <f>IF('respostes SINDIC'!AN447=1,(IF('respostes SINDIC'!$AS447=2021,variables!$E$44,IF('respostes SINDIC'!$AS447=2022,variables!$F$44))),0)</f>
        <v>0</v>
      </c>
      <c r="AP447" s="8">
        <f>IF('respostes SINDIC'!AO447=1,(IF('respostes SINDIC'!$AS447=2021,variables!$E$45,IF('respostes SINDIC'!$AS447=2022,variables!$F$45))),0)</f>
        <v>0</v>
      </c>
      <c r="AQ447" s="20">
        <f>IF('respostes SINDIC'!AP447=1,(IF('respostes SINDIC'!$AS447=2021,variables!$E$46,IF('respostes SINDIC'!$AS447=2022,variables!$F$46))),0)</f>
        <v>10</v>
      </c>
      <c r="AT447">
        <v>2022</v>
      </c>
    </row>
    <row r="448" spans="1:46" x14ac:dyDescent="0.3">
      <c r="A448">
        <v>826340003</v>
      </c>
      <c r="B448" t="str">
        <f>VLOOKUP(A448,'ine i comarca'!$A$1:$H$367,6,0)</f>
        <v>Baix Llobregat</v>
      </c>
      <c r="C448" t="s">
        <v>251</v>
      </c>
      <c r="D448" t="s">
        <v>41</v>
      </c>
      <c r="E448" t="s">
        <v>42</v>
      </c>
      <c r="F448" t="s">
        <v>68</v>
      </c>
      <c r="G448" s="8">
        <f>IF('respostes SINDIC'!F448=1,(IF('respostes SINDIC'!$AS448=2021,variables!$E$10,IF('respostes SINDIC'!$AS448=2022,variables!$F$10))),0)</f>
        <v>7.5</v>
      </c>
      <c r="H448" s="8">
        <f>IF('respostes SINDIC'!G448=1,(IF('respostes SINDIC'!$AS448=2021,variables!$E$11,IF('respostes SINDIC'!$AS448=2022,variables!$F$11))),0)</f>
        <v>7.5</v>
      </c>
      <c r="I448" s="14">
        <f>IF('respostes SINDIC'!H448=1,(IF('respostes SINDIC'!$AS448=2021,variables!$E$12,IF('respostes SINDIC'!$AS448=2022,variables!$F$12))),0)</f>
        <v>25</v>
      </c>
      <c r="J448" s="11">
        <f>IF('respostes SINDIC'!I448=1,(IF('respostes SINDIC'!$AS448=2021,variables!$E$13,IF('respostes SINDIC'!$AS448=2022,variables!$F$13))),0)</f>
        <v>1</v>
      </c>
      <c r="K448" s="11">
        <f>IF('respostes SINDIC'!J448=1,(IF('respostes SINDIC'!$AS448=2021,variables!$E$14,IF('respostes SINDIC'!$AS448=2022,variables!$F$14))),0)</f>
        <v>0</v>
      </c>
      <c r="L448" s="11">
        <f>IF('respostes SINDIC'!K448=1,(IF('respostes SINDIC'!$AS448=2021,variables!$E$15,IF('respostes SINDIC'!$AS448=2022,variables!$F$15))),0)</f>
        <v>0</v>
      </c>
      <c r="M448" s="11">
        <f>IF('respostes SINDIC'!L448=1,(IF('respostes SINDIC'!$AS448=2021,variables!$E$16,IF('respostes SINDIC'!$AS448=2022,variables!$F$16))),0)</f>
        <v>0</v>
      </c>
      <c r="N448" s="11">
        <f>IF('respostes SINDIC'!M448=1,(IF('respostes SINDIC'!$AS448=2021,variables!$E$17,IF('respostes SINDIC'!$AS448=2022,variables!$F$17))),0)</f>
        <v>0</v>
      </c>
      <c r="O448" s="11">
        <f>IF('respostes SINDIC'!N448="Dintre de termini",(IF('respostes SINDIC'!$AS448=2021,variables!$E$18,IF('respostes SINDIC'!$AS448=2022,variables!$F$18))),0)</f>
        <v>0</v>
      </c>
      <c r="P448" s="16">
        <f>IF('respostes SINDIC'!O448="Null",0,(IF('respostes SINDIC'!$AS448=2021,variables!$E$20,IF('respostes SINDIC'!$AS448=2022,variables!$F$20))))</f>
        <v>25</v>
      </c>
      <c r="Q448" s="16">
        <f>IF('respostes SINDIC'!P448=1,(IF('respostes SINDIC'!$AS448=2021,variables!$E$20,IF('respostes SINDIC'!$AS448=2022,variables!$F$20))),0)</f>
        <v>25</v>
      </c>
      <c r="R448" s="16">
        <f>IF('respostes SINDIC'!Q448=1,(IF('respostes SINDIC'!$AS448=2021,variables!$E$21,IF('respostes SINDIC'!$AS448=2022,variables!$F$21))),0)</f>
        <v>25</v>
      </c>
      <c r="S448" s="16">
        <f>IF('respostes SINDIC'!R448=1,(IF('respostes SINDIC'!$AS448=2021,variables!$E$22,IF('respostes SINDIC'!$AS448=2022,variables!$F$22))),0)</f>
        <v>25</v>
      </c>
      <c r="T448" s="11">
        <f>IF('respostes SINDIC'!S448=1,(IF('respostes SINDIC'!$AS448=2021,variables!$E$23,IF('respostes SINDIC'!$AS448=2022,variables!$F$23))),0)</f>
        <v>10</v>
      </c>
      <c r="U448" s="14">
        <f>IF('respostes SINDIC'!T448=1,(IF('respostes SINDIC'!$AS448=2021,variables!$E$24,IF('respostes SINDIC'!$AS448=2022,variables!$F$24))),0)</f>
        <v>25</v>
      </c>
      <c r="V448" s="8">
        <f>IF('respostes SINDIC'!U448=1,(IF('respostes SINDIC'!$AS448=2021,variables!$E$25,IF('respostes SINDIC'!$AS448=2022,variables!$F$25))),0)</f>
        <v>20</v>
      </c>
      <c r="W448" s="8">
        <f>IF('respostes SINDIC'!V448=1,(IF('respostes SINDIC'!$AS448=2021,variables!$E$26,IF('respostes SINDIC'!$AS448=2022,variables!$F$26))),0)</f>
        <v>5</v>
      </c>
      <c r="X448" s="8">
        <f>IF('respostes SINDIC'!W448=1,(IF('respostes SINDIC'!$AS448=2021,variables!$E$27,IF('respostes SINDIC'!$AS448=2022,variables!$F$27))),0)</f>
        <v>10</v>
      </c>
      <c r="Y448" s="11">
        <f>IF('respostes SINDIC'!X448=1,(IF('respostes SINDIC'!$AS448=2021,variables!$E$28,IF('respostes SINDIC'!$AS448=2022,variables!$F$28))),0)</f>
        <v>0</v>
      </c>
      <c r="Z448" s="11">
        <f>IF('respostes SINDIC'!Y448=1,(IF('respostes SINDIC'!$AS448=2021,variables!$E$29,IF('respostes SINDIC'!$AS448=2022,variables!$F$29))),0)</f>
        <v>20</v>
      </c>
      <c r="AA448" s="18">
        <f>IF('respostes SINDIC'!Z448=1,(IF('respostes SINDIC'!$AS448=2021,variables!$E$30,IF('respostes SINDIC'!$AS448=2022,variables!$F$30))),0)</f>
        <v>0</v>
      </c>
      <c r="AB448" s="18">
        <f>IF('respostes SINDIC'!AA448=1,(IF('respostes SINDIC'!$AS448=2021,variables!$E$31,IF('respostes SINDIC'!$AS448=2022,variables!$F$31))),0)</f>
        <v>25</v>
      </c>
      <c r="AC448" s="18">
        <f>IF('respostes SINDIC'!AB448=1,(IF('respostes SINDIC'!$AS448=2021,variables!$E$32,IF('respostes SINDIC'!$AS448=2022,variables!$F$32))),0)</f>
        <v>25</v>
      </c>
      <c r="AD448" s="18">
        <f>IF('respostes SINDIC'!AC448=1,(IF('respostes SINDIC'!$AS448=2021,variables!$E$33,IF('respostes SINDIC'!$AS448=2022,variables!$F$33))),0)</f>
        <v>0</v>
      </c>
      <c r="AE448" s="20">
        <f>IF('respostes SINDIC'!AD448=1,(IF('respostes SINDIC'!$AS448=2021,variables!$E$34,IF('respostes SINDIC'!$AS448=2022,variables!$F$34))),0)</f>
        <v>0</v>
      </c>
      <c r="AF448" s="20">
        <f>IF('respostes SINDIC'!AE448=1,(IF('respostes SINDIC'!$AS448=2021,variables!$E$35,IF('respostes SINDIC'!$AS448=2022,variables!$F$35))),0)</f>
        <v>0</v>
      </c>
      <c r="AG448" s="20">
        <f>IF('respostes SINDIC'!AF448=1,(IF('respostes SINDIC'!$AS448=2021,variables!$E$36,IF('respostes SINDIC'!$AS448=2022,variables!$F$36))),0)</f>
        <v>0</v>
      </c>
      <c r="AH448" s="20">
        <f>IF('respostes SINDIC'!AG448=1,(IF('respostes SINDIC'!$AS448=2021,variables!$E$37,IF('respostes SINDIC'!$AS448=2022,variables!$F$37))),0)</f>
        <v>0</v>
      </c>
      <c r="AI448" s="14">
        <f>IF('respostes SINDIC'!AH448=1,(IF('respostes SINDIC'!$AS448=2021,variables!$E$38,IF('respostes SINDIC'!$AS448=2022,variables!$F$38))),0)</f>
        <v>25</v>
      </c>
      <c r="AJ448" s="20">
        <f>IF('respostes SINDIC'!AI448=1,(IF('respostes SINDIC'!$AS448=2021,variables!$E$39,IF('respostes SINDIC'!$AS448=2022,variables!$F$39))),0)</f>
        <v>20</v>
      </c>
      <c r="AK448" s="14">
        <f>IF('respostes SINDIC'!AJ448=1,(IF('respostes SINDIC'!$AS448=2021,variables!$E$40,IF('respostes SINDIC'!$AS448=2022,variables!$F$40))),0)</f>
        <v>25</v>
      </c>
      <c r="AL448" s="8">
        <f>IF('respostes SINDIC'!AK448=0,(IF('respostes SINDIC'!$AS448=2021,variables!$E$41,IF('respostes SINDIC'!$AS448=2022,variables!$F$41))),0)</f>
        <v>20</v>
      </c>
      <c r="AM448" s="20">
        <f>IF('respostes SINDIC'!AL448=1,(IF('respostes SINDIC'!$AS448=2021,variables!$E$42,IF('respostes SINDIC'!$AS448=2022,variables!$F$42))),0)</f>
        <v>10</v>
      </c>
      <c r="AN448" s="11">
        <f>IF('respostes SINDIC'!AM448=1,(IF('respostes SINDIC'!$AS448=2021,variables!$E$43,IF('respostes SINDIC'!$AS448=2022,variables!$F$43))),0)</f>
        <v>50</v>
      </c>
      <c r="AO448" s="8">
        <f>IF('respostes SINDIC'!AN448=1,(IF('respostes SINDIC'!$AS448=2021,variables!$E$44,IF('respostes SINDIC'!$AS448=2022,variables!$F$44))),0)</f>
        <v>10</v>
      </c>
      <c r="AP448" s="8">
        <f>IF('respostes SINDIC'!AO448=1,(IF('respostes SINDIC'!$AS448=2021,variables!$E$45,IF('respostes SINDIC'!$AS448=2022,variables!$F$45))),0)</f>
        <v>20</v>
      </c>
      <c r="AQ448" s="20">
        <f>IF('respostes SINDIC'!AP448=1,(IF('respostes SINDIC'!$AS448=2021,variables!$E$46,IF('respostes SINDIC'!$AS448=2022,variables!$F$46))),0)</f>
        <v>10</v>
      </c>
      <c r="AT448">
        <v>2022</v>
      </c>
    </row>
    <row r="449" spans="1:46" x14ac:dyDescent="0.3">
      <c r="A449">
        <v>824440003</v>
      </c>
      <c r="B449" t="str">
        <f>VLOOKUP(A449,'ine i comarca'!$A$1:$H$367,6,0)</f>
        <v>Baix Llobregat</v>
      </c>
      <c r="C449" t="s">
        <v>252</v>
      </c>
      <c r="D449" t="s">
        <v>41</v>
      </c>
      <c r="E449" t="s">
        <v>42</v>
      </c>
      <c r="F449" t="s">
        <v>43</v>
      </c>
      <c r="G449" s="8">
        <f>IF('respostes SINDIC'!F449=1,(IF('respostes SINDIC'!$AS449=2021,variables!$E$10,IF('respostes SINDIC'!$AS449=2022,variables!$F$10))),0)</f>
        <v>7.5</v>
      </c>
      <c r="H449" s="8">
        <f>IF('respostes SINDIC'!G449=1,(IF('respostes SINDIC'!$AS449=2021,variables!$E$11,IF('respostes SINDIC'!$AS449=2022,variables!$F$11))),0)</f>
        <v>7.5</v>
      </c>
      <c r="I449" s="14">
        <f>IF('respostes SINDIC'!H449=1,(IF('respostes SINDIC'!$AS449=2021,variables!$E$12,IF('respostes SINDIC'!$AS449=2022,variables!$F$12))),0)</f>
        <v>25</v>
      </c>
      <c r="J449" s="11">
        <f>IF('respostes SINDIC'!I449=1,(IF('respostes SINDIC'!$AS449=2021,variables!$E$13,IF('respostes SINDIC'!$AS449=2022,variables!$F$13))),0)</f>
        <v>1</v>
      </c>
      <c r="K449" s="11">
        <f>IF('respostes SINDIC'!J449=1,(IF('respostes SINDIC'!$AS449=2021,variables!$E$14,IF('respostes SINDIC'!$AS449=2022,variables!$F$14))),0)</f>
        <v>0</v>
      </c>
      <c r="L449" s="11">
        <f>IF('respostes SINDIC'!K449=1,(IF('respostes SINDIC'!$AS449=2021,variables!$E$15,IF('respostes SINDIC'!$AS449=2022,variables!$F$15))),0)</f>
        <v>0</v>
      </c>
      <c r="M449" s="11">
        <f>IF('respostes SINDIC'!L449=1,(IF('respostes SINDIC'!$AS449=2021,variables!$E$16,IF('respostes SINDIC'!$AS449=2022,variables!$F$16))),0)</f>
        <v>0</v>
      </c>
      <c r="N449" s="11">
        <f>IF('respostes SINDIC'!M449=1,(IF('respostes SINDIC'!$AS449=2021,variables!$E$17,IF('respostes SINDIC'!$AS449=2022,variables!$F$17))),0)</f>
        <v>0</v>
      </c>
      <c r="O449" s="11">
        <f>IF('respostes SINDIC'!N449="Dintre de termini",(IF('respostes SINDIC'!$AS449=2021,variables!$E$18,IF('respostes SINDIC'!$AS449=2022,variables!$F$18))),0)</f>
        <v>0</v>
      </c>
      <c r="P449" s="16">
        <f>IF('respostes SINDIC'!O449="Null",0,(IF('respostes SINDIC'!$AS449=2021,variables!$E$20,IF('respostes SINDIC'!$AS449=2022,variables!$F$20))))</f>
        <v>25</v>
      </c>
      <c r="Q449" s="16">
        <f>IF('respostes SINDIC'!P449=1,(IF('respostes SINDIC'!$AS449=2021,variables!$E$20,IF('respostes SINDIC'!$AS449=2022,variables!$F$20))),0)</f>
        <v>25</v>
      </c>
      <c r="R449" s="16">
        <f>IF('respostes SINDIC'!Q449=1,(IF('respostes SINDIC'!$AS449=2021,variables!$E$21,IF('respostes SINDIC'!$AS449=2022,variables!$F$21))),0)</f>
        <v>0</v>
      </c>
      <c r="S449" s="16">
        <f>IF('respostes SINDIC'!R449=1,(IF('respostes SINDIC'!$AS449=2021,variables!$E$22,IF('respostes SINDIC'!$AS449=2022,variables!$F$22))),0)</f>
        <v>0</v>
      </c>
      <c r="T449" s="11">
        <f>IF('respostes SINDIC'!S449=1,(IF('respostes SINDIC'!$AS449=2021,variables!$E$23,IF('respostes SINDIC'!$AS449=2022,variables!$F$23))),0)</f>
        <v>10</v>
      </c>
      <c r="U449" s="14">
        <f>IF('respostes SINDIC'!T449=1,(IF('respostes SINDIC'!$AS449=2021,variables!$E$24,IF('respostes SINDIC'!$AS449=2022,variables!$F$24))),0)</f>
        <v>25</v>
      </c>
      <c r="V449" s="8">
        <f>IF('respostes SINDIC'!U449=1,(IF('respostes SINDIC'!$AS449=2021,variables!$E$25,IF('respostes SINDIC'!$AS449=2022,variables!$F$25))),0)</f>
        <v>20</v>
      </c>
      <c r="W449" s="8">
        <f>IF('respostes SINDIC'!V449=1,(IF('respostes SINDIC'!$AS449=2021,variables!$E$26,IF('respostes SINDIC'!$AS449=2022,variables!$F$26))),0)</f>
        <v>5</v>
      </c>
      <c r="X449" s="8">
        <f>IF('respostes SINDIC'!W449=1,(IF('respostes SINDIC'!$AS449=2021,variables!$E$27,IF('respostes SINDIC'!$AS449=2022,variables!$F$27))),0)</f>
        <v>10</v>
      </c>
      <c r="Y449" s="11">
        <f>IF('respostes SINDIC'!X449=1,(IF('respostes SINDIC'!$AS449=2021,variables!$E$28,IF('respostes SINDIC'!$AS449=2022,variables!$F$28))),0)</f>
        <v>0</v>
      </c>
      <c r="Z449" s="11">
        <f>IF('respostes SINDIC'!Y449=1,(IF('respostes SINDIC'!$AS449=2021,variables!$E$29,IF('respostes SINDIC'!$AS449=2022,variables!$F$29))),0)</f>
        <v>20</v>
      </c>
      <c r="AA449" s="18">
        <f>IF('respostes SINDIC'!Z449=1,(IF('respostes SINDIC'!$AS449=2021,variables!$E$30,IF('respostes SINDIC'!$AS449=2022,variables!$F$30))),0)</f>
        <v>0</v>
      </c>
      <c r="AB449" s="18">
        <f>IF('respostes SINDIC'!AA449=1,(IF('respostes SINDIC'!$AS449=2021,variables!$E$31,IF('respostes SINDIC'!$AS449=2022,variables!$F$31))),0)</f>
        <v>25</v>
      </c>
      <c r="AC449" s="18">
        <f>IF('respostes SINDIC'!AB449=1,(IF('respostes SINDIC'!$AS449=2021,variables!$E$32,IF('respostes SINDIC'!$AS449=2022,variables!$F$32))),0)</f>
        <v>25</v>
      </c>
      <c r="AD449" s="18">
        <f>IF('respostes SINDIC'!AC449=1,(IF('respostes SINDIC'!$AS449=2021,variables!$E$33,IF('respostes SINDIC'!$AS449=2022,variables!$F$33))),0)</f>
        <v>0</v>
      </c>
      <c r="AE449" s="20">
        <f>IF('respostes SINDIC'!AD449=1,(IF('respostes SINDIC'!$AS449=2021,variables!$E$34,IF('respostes SINDIC'!$AS449=2022,variables!$F$34))),0)</f>
        <v>0</v>
      </c>
      <c r="AF449" s="20">
        <f>IF('respostes SINDIC'!AE449=1,(IF('respostes SINDIC'!$AS449=2021,variables!$E$35,IF('respostes SINDIC'!$AS449=2022,variables!$F$35))),0)</f>
        <v>20</v>
      </c>
      <c r="AG449" s="20">
        <f>IF('respostes SINDIC'!AF449=1,(IF('respostes SINDIC'!$AS449=2021,variables!$E$36,IF('respostes SINDIC'!$AS449=2022,variables!$F$36))),0)</f>
        <v>0</v>
      </c>
      <c r="AH449" s="20">
        <f>IF('respostes SINDIC'!AG449=1,(IF('respostes SINDIC'!$AS449=2021,variables!$E$37,IF('respostes SINDIC'!$AS449=2022,variables!$F$37))),0)</f>
        <v>0</v>
      </c>
      <c r="AI449" s="14">
        <f>IF('respostes SINDIC'!AH449=1,(IF('respostes SINDIC'!$AS449=2021,variables!$E$38,IF('respostes SINDIC'!$AS449=2022,variables!$F$38))),0)</f>
        <v>25</v>
      </c>
      <c r="AJ449" s="20">
        <f>IF('respostes SINDIC'!AI449=1,(IF('respostes SINDIC'!$AS449=2021,variables!$E$39,IF('respostes SINDIC'!$AS449=2022,variables!$F$39))),0)</f>
        <v>20</v>
      </c>
      <c r="AK449" s="14">
        <f>IF('respostes SINDIC'!AJ449=1,(IF('respostes SINDIC'!$AS449=2021,variables!$E$40,IF('respostes SINDIC'!$AS449=2022,variables!$F$40))),0)</f>
        <v>25</v>
      </c>
      <c r="AL449" s="8">
        <f>IF('respostes SINDIC'!AK449=0,(IF('respostes SINDIC'!$AS449=2021,variables!$E$41,IF('respostes SINDIC'!$AS449=2022,variables!$F$41))),0)</f>
        <v>0</v>
      </c>
      <c r="AM449" s="20">
        <f>IF('respostes SINDIC'!AL449=1,(IF('respostes SINDIC'!$AS449=2021,variables!$E$42,IF('respostes SINDIC'!$AS449=2022,variables!$F$42))),0)</f>
        <v>10</v>
      </c>
      <c r="AN449" s="11">
        <f>IF('respostes SINDIC'!AM449=1,(IF('respostes SINDIC'!$AS449=2021,variables!$E$43,IF('respostes SINDIC'!$AS449=2022,variables!$F$43))),0)</f>
        <v>50</v>
      </c>
      <c r="AO449" s="8">
        <f>IF('respostes SINDIC'!AN449=1,(IF('respostes SINDIC'!$AS449=2021,variables!$E$44,IF('respostes SINDIC'!$AS449=2022,variables!$F$44))),0)</f>
        <v>10</v>
      </c>
      <c r="AP449" s="8">
        <f>IF('respostes SINDIC'!AO449=1,(IF('respostes SINDIC'!$AS449=2021,variables!$E$45,IF('respostes SINDIC'!$AS449=2022,variables!$F$45))),0)</f>
        <v>20</v>
      </c>
      <c r="AQ449" s="20">
        <f>IF('respostes SINDIC'!AP449=1,(IF('respostes SINDIC'!$AS449=2021,variables!$E$46,IF('respostes SINDIC'!$AS449=2022,variables!$F$46))),0)</f>
        <v>0</v>
      </c>
      <c r="AT449">
        <v>2022</v>
      </c>
    </row>
    <row r="450" spans="1:46" x14ac:dyDescent="0.3">
      <c r="A450">
        <v>824570005</v>
      </c>
      <c r="B450" t="e">
        <f>VLOOKUP(A450,'ine i comarca'!$A$1:$H$367,6,0)</f>
        <v>#N/A</v>
      </c>
      <c r="C450" t="s">
        <v>253</v>
      </c>
      <c r="D450" t="s">
        <v>41</v>
      </c>
      <c r="E450" t="s">
        <v>42</v>
      </c>
      <c r="F450" t="s">
        <v>61</v>
      </c>
      <c r="G450" s="8">
        <f>IF('respostes SINDIC'!F450=1,(IF('respostes SINDIC'!$AS450=2021,variables!$E$10,IF('respostes SINDIC'!$AS450=2022,variables!$F$10))),0)</f>
        <v>7.5</v>
      </c>
      <c r="H450" s="8">
        <f>IF('respostes SINDIC'!G450=1,(IF('respostes SINDIC'!$AS450=2021,variables!$E$11,IF('respostes SINDIC'!$AS450=2022,variables!$F$11))),0)</f>
        <v>7.5</v>
      </c>
      <c r="I450" s="14">
        <f>IF('respostes SINDIC'!H450=1,(IF('respostes SINDIC'!$AS450=2021,variables!$E$12,IF('respostes SINDIC'!$AS450=2022,variables!$F$12))),0)</f>
        <v>25</v>
      </c>
      <c r="J450" s="11">
        <f>IF('respostes SINDIC'!I450=1,(IF('respostes SINDIC'!$AS450=2021,variables!$E$13,IF('respostes SINDIC'!$AS450=2022,variables!$F$13))),0)</f>
        <v>1</v>
      </c>
      <c r="K450" s="11">
        <f>IF('respostes SINDIC'!J450=1,(IF('respostes SINDIC'!$AS450=2021,variables!$E$14,IF('respostes SINDIC'!$AS450=2022,variables!$F$14))),0)</f>
        <v>2</v>
      </c>
      <c r="L450" s="11">
        <f>IF('respostes SINDIC'!K450=1,(IF('respostes SINDIC'!$AS450=2021,variables!$E$15,IF('respostes SINDIC'!$AS450=2022,variables!$F$15))),0)</f>
        <v>2</v>
      </c>
      <c r="M450" s="11">
        <f>IF('respostes SINDIC'!L450=1,(IF('respostes SINDIC'!$AS450=2021,variables!$E$16,IF('respostes SINDIC'!$AS450=2022,variables!$F$16))),0)</f>
        <v>2</v>
      </c>
      <c r="N450" s="11">
        <f>IF('respostes SINDIC'!M450=1,(IF('respostes SINDIC'!$AS450=2021,variables!$E$17,IF('respostes SINDIC'!$AS450=2022,variables!$F$17))),0)</f>
        <v>1</v>
      </c>
      <c r="O450" s="11">
        <f>IF('respostes SINDIC'!N450="Dintre de termini",(IF('respostes SINDIC'!$AS450=2021,variables!$E$18,IF('respostes SINDIC'!$AS450=2022,variables!$F$18))),0)</f>
        <v>0</v>
      </c>
      <c r="P450" s="16">
        <f>IF('respostes SINDIC'!O450="Null",0,(IF('respostes SINDIC'!$AS450=2021,variables!$E$20,IF('respostes SINDIC'!$AS450=2022,variables!$F$20))))</f>
        <v>25</v>
      </c>
      <c r="Q450" s="16">
        <f>IF('respostes SINDIC'!P450=1,(IF('respostes SINDIC'!$AS450=2021,variables!$E$20,IF('respostes SINDIC'!$AS450=2022,variables!$F$20))),0)</f>
        <v>25</v>
      </c>
      <c r="R450" s="16">
        <f>IF('respostes SINDIC'!Q450=1,(IF('respostes SINDIC'!$AS450=2021,variables!$E$21,IF('respostes SINDIC'!$AS450=2022,variables!$F$21))),0)</f>
        <v>0</v>
      </c>
      <c r="S450" s="16">
        <f>IF('respostes SINDIC'!R450=1,(IF('respostes SINDIC'!$AS450=2021,variables!$E$22,IF('respostes SINDIC'!$AS450=2022,variables!$F$22))),0)</f>
        <v>0</v>
      </c>
      <c r="T450" s="11">
        <f>IF('respostes SINDIC'!S450=1,(IF('respostes SINDIC'!$AS450=2021,variables!$E$23,IF('respostes SINDIC'!$AS450=2022,variables!$F$23))),0)</f>
        <v>10</v>
      </c>
      <c r="U450" s="14">
        <f>IF('respostes SINDIC'!T450=1,(IF('respostes SINDIC'!$AS450=2021,variables!$E$24,IF('respostes SINDIC'!$AS450=2022,variables!$F$24))),0)</f>
        <v>25</v>
      </c>
      <c r="V450" s="8">
        <f>IF('respostes SINDIC'!U450=1,(IF('respostes SINDIC'!$AS450=2021,variables!$E$25,IF('respostes SINDIC'!$AS450=2022,variables!$F$25))),0)</f>
        <v>20</v>
      </c>
      <c r="W450" s="8">
        <f>IF('respostes SINDIC'!V450=1,(IF('respostes SINDIC'!$AS450=2021,variables!$E$26,IF('respostes SINDIC'!$AS450=2022,variables!$F$26))),0)</f>
        <v>5</v>
      </c>
      <c r="X450" s="8">
        <f>IF('respostes SINDIC'!W450=1,(IF('respostes SINDIC'!$AS450=2021,variables!$E$27,IF('respostes SINDIC'!$AS450=2022,variables!$F$27))),0)</f>
        <v>10</v>
      </c>
      <c r="Y450" s="11">
        <f>IF('respostes SINDIC'!X450=1,(IF('respostes SINDIC'!$AS450=2021,variables!$E$28,IF('respostes SINDIC'!$AS450=2022,variables!$F$28))),0)</f>
        <v>0</v>
      </c>
      <c r="Z450" s="11">
        <f>IF('respostes SINDIC'!Y450=1,(IF('respostes SINDIC'!$AS450=2021,variables!$E$29,IF('respostes SINDIC'!$AS450=2022,variables!$F$29))),0)</f>
        <v>20</v>
      </c>
      <c r="AA450" s="18">
        <f>IF('respostes SINDIC'!Z450=1,(IF('respostes SINDIC'!$AS450=2021,variables!$E$30,IF('respostes SINDIC'!$AS450=2022,variables!$F$30))),0)</f>
        <v>25</v>
      </c>
      <c r="AB450" s="18">
        <f>IF('respostes SINDIC'!AA450=1,(IF('respostes SINDIC'!$AS450=2021,variables!$E$31,IF('respostes SINDIC'!$AS450=2022,variables!$F$31))),0)</f>
        <v>25</v>
      </c>
      <c r="AC450" s="18">
        <f>IF('respostes SINDIC'!AB450=1,(IF('respostes SINDIC'!$AS450=2021,variables!$E$32,IF('respostes SINDIC'!$AS450=2022,variables!$F$32))),0)</f>
        <v>25</v>
      </c>
      <c r="AD450" s="18">
        <f>IF('respostes SINDIC'!AC450=1,(IF('respostes SINDIC'!$AS450=2021,variables!$E$33,IF('respostes SINDIC'!$AS450=2022,variables!$F$33))),0)</f>
        <v>0</v>
      </c>
      <c r="AE450" s="20">
        <f>IF('respostes SINDIC'!AD450=1,(IF('respostes SINDIC'!$AS450=2021,variables!$E$34,IF('respostes SINDIC'!$AS450=2022,variables!$F$34))),0)</f>
        <v>0</v>
      </c>
      <c r="AF450" s="20">
        <f>IF('respostes SINDIC'!AE450=1,(IF('respostes SINDIC'!$AS450=2021,variables!$E$35,IF('respostes SINDIC'!$AS450=2022,variables!$F$35))),0)</f>
        <v>20</v>
      </c>
      <c r="AG450" s="20">
        <f>IF('respostes SINDIC'!AF450=1,(IF('respostes SINDIC'!$AS450=2021,variables!$E$36,IF('respostes SINDIC'!$AS450=2022,variables!$F$36))),0)</f>
        <v>0</v>
      </c>
      <c r="AH450" s="20">
        <f>IF('respostes SINDIC'!AG450=1,(IF('respostes SINDIC'!$AS450=2021,variables!$E$37,IF('respostes SINDIC'!$AS450=2022,variables!$F$37))),0)</f>
        <v>0</v>
      </c>
      <c r="AI450" s="14">
        <f>IF('respostes SINDIC'!AH450=1,(IF('respostes SINDIC'!$AS450=2021,variables!$E$38,IF('respostes SINDIC'!$AS450=2022,variables!$F$38))),0)</f>
        <v>25</v>
      </c>
      <c r="AJ450" s="20">
        <f>IF('respostes SINDIC'!AI450=1,(IF('respostes SINDIC'!$AS450=2021,variables!$E$39,IF('respostes SINDIC'!$AS450=2022,variables!$F$39))),0)</f>
        <v>20</v>
      </c>
      <c r="AK450" s="14">
        <f>IF('respostes SINDIC'!AJ450=1,(IF('respostes SINDIC'!$AS450=2021,variables!$E$40,IF('respostes SINDIC'!$AS450=2022,variables!$F$40))),0)</f>
        <v>25</v>
      </c>
      <c r="AL450" s="8">
        <f>IF('respostes SINDIC'!AK450=0,(IF('respostes SINDIC'!$AS450=2021,variables!$E$41,IF('respostes SINDIC'!$AS450=2022,variables!$F$41))),0)</f>
        <v>20</v>
      </c>
      <c r="AM450" s="20">
        <f>IF('respostes SINDIC'!AL450=1,(IF('respostes SINDIC'!$AS450=2021,variables!$E$42,IF('respostes SINDIC'!$AS450=2022,variables!$F$42))),0)</f>
        <v>10</v>
      </c>
      <c r="AN450" s="11">
        <f>IF('respostes SINDIC'!AM450=1,(IF('respostes SINDIC'!$AS450=2021,variables!$E$43,IF('respostes SINDIC'!$AS450=2022,variables!$F$43))),0)</f>
        <v>50</v>
      </c>
      <c r="AO450" s="8">
        <f>IF('respostes SINDIC'!AN450=1,(IF('respostes SINDIC'!$AS450=2021,variables!$E$44,IF('respostes SINDIC'!$AS450=2022,variables!$F$44))),0)</f>
        <v>10</v>
      </c>
      <c r="AP450" s="8">
        <f>IF('respostes SINDIC'!AO450=1,(IF('respostes SINDIC'!$AS450=2021,variables!$E$45,IF('respostes SINDIC'!$AS450=2022,variables!$F$45))),0)</f>
        <v>20</v>
      </c>
      <c r="AQ450" s="20">
        <f>IF('respostes SINDIC'!AP450=1,(IF('respostes SINDIC'!$AS450=2021,variables!$E$46,IF('respostes SINDIC'!$AS450=2022,variables!$F$46))),0)</f>
        <v>10</v>
      </c>
      <c r="AT450">
        <v>2022</v>
      </c>
    </row>
    <row r="451" spans="1:46" x14ac:dyDescent="0.3">
      <c r="A451">
        <v>824600000</v>
      </c>
      <c r="B451" t="str">
        <f>VLOOKUP(A451,'ine i comarca'!$A$1:$H$367,6,0)</f>
        <v>Osona</v>
      </c>
      <c r="C451" t="s">
        <v>254</v>
      </c>
      <c r="D451" t="s">
        <v>41</v>
      </c>
      <c r="E451" t="s">
        <v>42</v>
      </c>
      <c r="F451" t="s">
        <v>48</v>
      </c>
      <c r="G451" s="8">
        <f>IF('respostes SINDIC'!F451=1,(IF('respostes SINDIC'!$AS451=2021,variables!$E$10,IF('respostes SINDIC'!$AS451=2022,variables!$F$10))),0)</f>
        <v>7.5</v>
      </c>
      <c r="H451" s="8">
        <f>IF('respostes SINDIC'!G451=1,(IF('respostes SINDIC'!$AS451=2021,variables!$E$11,IF('respostes SINDIC'!$AS451=2022,variables!$F$11))),0)</f>
        <v>7.5</v>
      </c>
      <c r="I451" s="14">
        <f>IF('respostes SINDIC'!H451=1,(IF('respostes SINDIC'!$AS451=2021,variables!$E$12,IF('respostes SINDIC'!$AS451=2022,variables!$F$12))),0)</f>
        <v>25</v>
      </c>
      <c r="J451" s="11">
        <f>IF('respostes SINDIC'!I451=1,(IF('respostes SINDIC'!$AS451=2021,variables!$E$13,IF('respostes SINDIC'!$AS451=2022,variables!$F$13))),0)</f>
        <v>1</v>
      </c>
      <c r="K451" s="11">
        <f>IF('respostes SINDIC'!J451=1,(IF('respostes SINDIC'!$AS451=2021,variables!$E$14,IF('respostes SINDIC'!$AS451=2022,variables!$F$14))),0)</f>
        <v>0</v>
      </c>
      <c r="L451" s="11">
        <f>IF('respostes SINDIC'!K451=1,(IF('respostes SINDIC'!$AS451=2021,variables!$E$15,IF('respostes SINDIC'!$AS451=2022,variables!$F$15))),0)</f>
        <v>0</v>
      </c>
      <c r="M451" s="11">
        <f>IF('respostes SINDIC'!L451=1,(IF('respostes SINDIC'!$AS451=2021,variables!$E$16,IF('respostes SINDIC'!$AS451=2022,variables!$F$16))),0)</f>
        <v>0</v>
      </c>
      <c r="N451" s="11">
        <f>IF('respostes SINDIC'!M451=1,(IF('respostes SINDIC'!$AS451=2021,variables!$E$17,IF('respostes SINDIC'!$AS451=2022,variables!$F$17))),0)</f>
        <v>0</v>
      </c>
      <c r="O451" s="11">
        <f>IF('respostes SINDIC'!N451="Dintre de termini",(IF('respostes SINDIC'!$AS451=2021,variables!$E$18,IF('respostes SINDIC'!$AS451=2022,variables!$F$18))),0)</f>
        <v>10</v>
      </c>
      <c r="P451" s="16">
        <f>IF('respostes SINDIC'!O451="Null",0,(IF('respostes SINDIC'!$AS451=2021,variables!$E$20,IF('respostes SINDIC'!$AS451=2022,variables!$F$20))))</f>
        <v>25</v>
      </c>
      <c r="Q451" s="16">
        <f>IF('respostes SINDIC'!P451=1,(IF('respostes SINDIC'!$AS451=2021,variables!$E$20,IF('respostes SINDIC'!$AS451=2022,variables!$F$20))),0)</f>
        <v>25</v>
      </c>
      <c r="R451" s="16">
        <f>IF('respostes SINDIC'!Q451=1,(IF('respostes SINDIC'!$AS451=2021,variables!$E$21,IF('respostes SINDIC'!$AS451=2022,variables!$F$21))),0)</f>
        <v>25</v>
      </c>
      <c r="S451" s="16">
        <f>IF('respostes SINDIC'!R451=1,(IF('respostes SINDIC'!$AS451=2021,variables!$E$22,IF('respostes SINDIC'!$AS451=2022,variables!$F$22))),0)</f>
        <v>0</v>
      </c>
      <c r="T451" s="11">
        <f>IF('respostes SINDIC'!S451=1,(IF('respostes SINDIC'!$AS451=2021,variables!$E$23,IF('respostes SINDIC'!$AS451=2022,variables!$F$23))),0)</f>
        <v>10</v>
      </c>
      <c r="U451" s="14">
        <f>IF('respostes SINDIC'!T451=1,(IF('respostes SINDIC'!$AS451=2021,variables!$E$24,IF('respostes SINDIC'!$AS451=2022,variables!$F$24))),0)</f>
        <v>25</v>
      </c>
      <c r="V451" s="8">
        <f>IF('respostes SINDIC'!U451=1,(IF('respostes SINDIC'!$AS451=2021,variables!$E$25,IF('respostes SINDIC'!$AS451=2022,variables!$F$25))),0)</f>
        <v>20</v>
      </c>
      <c r="W451" s="8">
        <f>IF('respostes SINDIC'!V451=1,(IF('respostes SINDIC'!$AS451=2021,variables!$E$26,IF('respostes SINDIC'!$AS451=2022,variables!$F$26))),0)</f>
        <v>5</v>
      </c>
      <c r="X451" s="8">
        <f>IF('respostes SINDIC'!W451=1,(IF('respostes SINDIC'!$AS451=2021,variables!$E$27,IF('respostes SINDIC'!$AS451=2022,variables!$F$27))),0)</f>
        <v>10</v>
      </c>
      <c r="Y451" s="11">
        <f>IF('respostes SINDIC'!X451=1,(IF('respostes SINDIC'!$AS451=2021,variables!$E$28,IF('respostes SINDIC'!$AS451=2022,variables!$F$28))),0)</f>
        <v>0</v>
      </c>
      <c r="Z451" s="11">
        <f>IF('respostes SINDIC'!Y451=1,(IF('respostes SINDIC'!$AS451=2021,variables!$E$29,IF('respostes SINDIC'!$AS451=2022,variables!$F$29))),0)</f>
        <v>20</v>
      </c>
      <c r="AA451" s="18">
        <f>IF('respostes SINDIC'!Z451=1,(IF('respostes SINDIC'!$AS451=2021,variables!$E$30,IF('respostes SINDIC'!$AS451=2022,variables!$F$30))),0)</f>
        <v>0</v>
      </c>
      <c r="AB451" s="18">
        <f>IF('respostes SINDIC'!AA451=1,(IF('respostes SINDIC'!$AS451=2021,variables!$E$31,IF('respostes SINDIC'!$AS451=2022,variables!$F$31))),0)</f>
        <v>25</v>
      </c>
      <c r="AC451" s="18">
        <f>IF('respostes SINDIC'!AB451=1,(IF('respostes SINDIC'!$AS451=2021,variables!$E$32,IF('respostes SINDIC'!$AS451=2022,variables!$F$32))),0)</f>
        <v>25</v>
      </c>
      <c r="AD451" s="18">
        <f>IF('respostes SINDIC'!AC451=1,(IF('respostes SINDIC'!$AS451=2021,variables!$E$33,IF('respostes SINDIC'!$AS451=2022,variables!$F$33))),0)</f>
        <v>0</v>
      </c>
      <c r="AE451" s="20">
        <f>IF('respostes SINDIC'!AD451=1,(IF('respostes SINDIC'!$AS451=2021,variables!$E$34,IF('respostes SINDIC'!$AS451=2022,variables!$F$34))),0)</f>
        <v>0</v>
      </c>
      <c r="AF451" s="20">
        <f>IF('respostes SINDIC'!AE451=1,(IF('respostes SINDIC'!$AS451=2021,variables!$E$35,IF('respostes SINDIC'!$AS451=2022,variables!$F$35))),0)</f>
        <v>0</v>
      </c>
      <c r="AG451" s="20">
        <f>IF('respostes SINDIC'!AF451=1,(IF('respostes SINDIC'!$AS451=2021,variables!$E$36,IF('respostes SINDIC'!$AS451=2022,variables!$F$36))),0)</f>
        <v>0</v>
      </c>
      <c r="AH451" s="20">
        <f>IF('respostes SINDIC'!AG451=1,(IF('respostes SINDIC'!$AS451=2021,variables!$E$37,IF('respostes SINDIC'!$AS451=2022,variables!$F$37))),0)</f>
        <v>0</v>
      </c>
      <c r="AI451" s="14">
        <f>IF('respostes SINDIC'!AH451=1,(IF('respostes SINDIC'!$AS451=2021,variables!$E$38,IF('respostes SINDIC'!$AS451=2022,variables!$F$38))),0)</f>
        <v>25</v>
      </c>
      <c r="AJ451" s="20">
        <f>IF('respostes SINDIC'!AI451=1,(IF('respostes SINDIC'!$AS451=2021,variables!$E$39,IF('respostes SINDIC'!$AS451=2022,variables!$F$39))),0)</f>
        <v>20</v>
      </c>
      <c r="AK451" s="14">
        <f>IF('respostes SINDIC'!AJ451=1,(IF('respostes SINDIC'!$AS451=2021,variables!$E$40,IF('respostes SINDIC'!$AS451=2022,variables!$F$40))),0)</f>
        <v>25</v>
      </c>
      <c r="AL451" s="8">
        <f>IF('respostes SINDIC'!AK451=0,(IF('respostes SINDIC'!$AS451=2021,variables!$E$41,IF('respostes SINDIC'!$AS451=2022,variables!$F$41))),0)</f>
        <v>20</v>
      </c>
      <c r="AM451" s="20">
        <f>IF('respostes SINDIC'!AL451=1,(IF('respostes SINDIC'!$AS451=2021,variables!$E$42,IF('respostes SINDIC'!$AS451=2022,variables!$F$42))),0)</f>
        <v>10</v>
      </c>
      <c r="AN451" s="11">
        <f>IF('respostes SINDIC'!AM451=1,(IF('respostes SINDIC'!$AS451=2021,variables!$E$43,IF('respostes SINDIC'!$AS451=2022,variables!$F$43))),0)</f>
        <v>50</v>
      </c>
      <c r="AO451" s="8">
        <f>IF('respostes SINDIC'!AN451=1,(IF('respostes SINDIC'!$AS451=2021,variables!$E$44,IF('respostes SINDIC'!$AS451=2022,variables!$F$44))),0)</f>
        <v>0</v>
      </c>
      <c r="AP451" s="8">
        <f>IF('respostes SINDIC'!AO451=1,(IF('respostes SINDIC'!$AS451=2021,variables!$E$45,IF('respostes SINDIC'!$AS451=2022,variables!$F$45))),0)</f>
        <v>0</v>
      </c>
      <c r="AQ451" s="20">
        <f>IF('respostes SINDIC'!AP451=1,(IF('respostes SINDIC'!$AS451=2021,variables!$E$46,IF('respostes SINDIC'!$AS451=2022,variables!$F$46))),0)</f>
        <v>10</v>
      </c>
      <c r="AT451">
        <v>2022</v>
      </c>
    </row>
    <row r="452" spans="1:46" x14ac:dyDescent="0.3">
      <c r="A452">
        <v>824760009</v>
      </c>
      <c r="B452" t="str">
        <f>VLOOKUP(A452,'ine i comarca'!$A$1:$H$367,6,0)</f>
        <v>Osona</v>
      </c>
      <c r="C452" t="s">
        <v>255</v>
      </c>
      <c r="D452" t="s">
        <v>41</v>
      </c>
      <c r="E452" t="s">
        <v>42</v>
      </c>
      <c r="F452" t="s">
        <v>48</v>
      </c>
      <c r="G452" s="8">
        <f>IF('respostes SINDIC'!F452=1,(IF('respostes SINDIC'!$AS452=2021,variables!$E$10,IF('respostes SINDIC'!$AS452=2022,variables!$F$10))),0)</f>
        <v>7.5</v>
      </c>
      <c r="H452" s="8">
        <f>IF('respostes SINDIC'!G452=1,(IF('respostes SINDIC'!$AS452=2021,variables!$E$11,IF('respostes SINDIC'!$AS452=2022,variables!$F$11))),0)</f>
        <v>7.5</v>
      </c>
      <c r="I452" s="14">
        <f>IF('respostes SINDIC'!H452=1,(IF('respostes SINDIC'!$AS452=2021,variables!$E$12,IF('respostes SINDIC'!$AS452=2022,variables!$F$12))),0)</f>
        <v>25</v>
      </c>
      <c r="J452" s="11">
        <f>IF('respostes SINDIC'!I452=1,(IF('respostes SINDIC'!$AS452=2021,variables!$E$13,IF('respostes SINDIC'!$AS452=2022,variables!$F$13))),0)</f>
        <v>1</v>
      </c>
      <c r="K452" s="11">
        <f>IF('respostes SINDIC'!J452=1,(IF('respostes SINDIC'!$AS452=2021,variables!$E$14,IF('respostes SINDIC'!$AS452=2022,variables!$F$14))),0)</f>
        <v>0</v>
      </c>
      <c r="L452" s="11">
        <f>IF('respostes SINDIC'!K452=1,(IF('respostes SINDIC'!$AS452=2021,variables!$E$15,IF('respostes SINDIC'!$AS452=2022,variables!$F$15))),0)</f>
        <v>0</v>
      </c>
      <c r="M452" s="11">
        <f>IF('respostes SINDIC'!L452=1,(IF('respostes SINDIC'!$AS452=2021,variables!$E$16,IF('respostes SINDIC'!$AS452=2022,variables!$F$16))),0)</f>
        <v>0</v>
      </c>
      <c r="N452" s="11">
        <f>IF('respostes SINDIC'!M452=1,(IF('respostes SINDIC'!$AS452=2021,variables!$E$17,IF('respostes SINDIC'!$AS452=2022,variables!$F$17))),0)</f>
        <v>0</v>
      </c>
      <c r="O452" s="11">
        <f>IF('respostes SINDIC'!N452="Dintre de termini",(IF('respostes SINDIC'!$AS452=2021,variables!$E$18,IF('respostes SINDIC'!$AS452=2022,variables!$F$18))),0)</f>
        <v>0</v>
      </c>
      <c r="P452" s="16">
        <f>IF('respostes SINDIC'!O452="Null",0,(IF('respostes SINDIC'!$AS452=2021,variables!$E$20,IF('respostes SINDIC'!$AS452=2022,variables!$F$20))))</f>
        <v>25</v>
      </c>
      <c r="Q452" s="16">
        <f>IF('respostes SINDIC'!P452=1,(IF('respostes SINDIC'!$AS452=2021,variables!$E$20,IF('respostes SINDIC'!$AS452=2022,variables!$F$20))),0)</f>
        <v>25</v>
      </c>
      <c r="R452" s="16">
        <f>IF('respostes SINDIC'!Q452=1,(IF('respostes SINDIC'!$AS452=2021,variables!$E$21,IF('respostes SINDIC'!$AS452=2022,variables!$F$21))),0)</f>
        <v>0</v>
      </c>
      <c r="S452" s="16">
        <f>IF('respostes SINDIC'!R452=1,(IF('respostes SINDIC'!$AS452=2021,variables!$E$22,IF('respostes SINDIC'!$AS452=2022,variables!$F$22))),0)</f>
        <v>0</v>
      </c>
      <c r="T452" s="11">
        <f>IF('respostes SINDIC'!S452=1,(IF('respostes SINDIC'!$AS452=2021,variables!$E$23,IF('respostes SINDIC'!$AS452=2022,variables!$F$23))),0)</f>
        <v>10</v>
      </c>
      <c r="U452" s="14">
        <f>IF('respostes SINDIC'!T452=1,(IF('respostes SINDIC'!$AS452=2021,variables!$E$24,IF('respostes SINDIC'!$AS452=2022,variables!$F$24))),0)</f>
        <v>25</v>
      </c>
      <c r="V452" s="8">
        <f>IF('respostes SINDIC'!U452=1,(IF('respostes SINDIC'!$AS452=2021,variables!$E$25,IF('respostes SINDIC'!$AS452=2022,variables!$F$25))),0)</f>
        <v>0</v>
      </c>
      <c r="W452" s="8">
        <f>IF('respostes SINDIC'!V452=1,(IF('respostes SINDIC'!$AS452=2021,variables!$E$26,IF('respostes SINDIC'!$AS452=2022,variables!$F$26))),0)</f>
        <v>5</v>
      </c>
      <c r="X452" s="8">
        <f>IF('respostes SINDIC'!W452=1,(IF('respostes SINDIC'!$AS452=2021,variables!$E$27,IF('respostes SINDIC'!$AS452=2022,variables!$F$27))),0)</f>
        <v>10</v>
      </c>
      <c r="Y452" s="11">
        <f>IF('respostes SINDIC'!X452=1,(IF('respostes SINDIC'!$AS452=2021,variables!$E$28,IF('respostes SINDIC'!$AS452=2022,variables!$F$28))),0)</f>
        <v>0</v>
      </c>
      <c r="Z452" s="11">
        <f>IF('respostes SINDIC'!Y452=1,(IF('respostes SINDIC'!$AS452=2021,variables!$E$29,IF('respostes SINDIC'!$AS452=2022,variables!$F$29))),0)</f>
        <v>20</v>
      </c>
      <c r="AA452" s="18">
        <f>IF('respostes SINDIC'!Z452=1,(IF('respostes SINDIC'!$AS452=2021,variables!$E$30,IF('respostes SINDIC'!$AS452=2022,variables!$F$30))),0)</f>
        <v>0</v>
      </c>
      <c r="AB452" s="18">
        <f>IF('respostes SINDIC'!AA452=1,(IF('respostes SINDIC'!$AS452=2021,variables!$E$31,IF('respostes SINDIC'!$AS452=2022,variables!$F$31))),0)</f>
        <v>25</v>
      </c>
      <c r="AC452" s="18">
        <f>IF('respostes SINDIC'!AB452=1,(IF('respostes SINDIC'!$AS452=2021,variables!$E$32,IF('respostes SINDIC'!$AS452=2022,variables!$F$32))),0)</f>
        <v>25</v>
      </c>
      <c r="AD452" s="18">
        <f>IF('respostes SINDIC'!AC452=1,(IF('respostes SINDIC'!$AS452=2021,variables!$E$33,IF('respostes SINDIC'!$AS452=2022,variables!$F$33))),0)</f>
        <v>0</v>
      </c>
      <c r="AE452" s="20">
        <f>IF('respostes SINDIC'!AD452=1,(IF('respostes SINDIC'!$AS452=2021,variables!$E$34,IF('respostes SINDIC'!$AS452=2022,variables!$F$34))),0)</f>
        <v>0</v>
      </c>
      <c r="AF452" s="20">
        <f>IF('respostes SINDIC'!AE452=1,(IF('respostes SINDIC'!$AS452=2021,variables!$E$35,IF('respostes SINDIC'!$AS452=2022,variables!$F$35))),0)</f>
        <v>0</v>
      </c>
      <c r="AG452" s="20">
        <f>IF('respostes SINDIC'!AF452=1,(IF('respostes SINDIC'!$AS452=2021,variables!$E$36,IF('respostes SINDIC'!$AS452=2022,variables!$F$36))),0)</f>
        <v>0</v>
      </c>
      <c r="AH452" s="20">
        <f>IF('respostes SINDIC'!AG452=1,(IF('respostes SINDIC'!$AS452=2021,variables!$E$37,IF('respostes SINDIC'!$AS452=2022,variables!$F$37))),0)</f>
        <v>0</v>
      </c>
      <c r="AI452" s="14">
        <f>IF('respostes SINDIC'!AH452=1,(IF('respostes SINDIC'!$AS452=2021,variables!$E$38,IF('respostes SINDIC'!$AS452=2022,variables!$F$38))),0)</f>
        <v>25</v>
      </c>
      <c r="AJ452" s="20">
        <f>IF('respostes SINDIC'!AI452=1,(IF('respostes SINDIC'!$AS452=2021,variables!$E$39,IF('respostes SINDIC'!$AS452=2022,variables!$F$39))),0)</f>
        <v>20</v>
      </c>
      <c r="AK452" s="14">
        <f>IF('respostes SINDIC'!AJ452=1,(IF('respostes SINDIC'!$AS452=2021,variables!$E$40,IF('respostes SINDIC'!$AS452=2022,variables!$F$40))),0)</f>
        <v>25</v>
      </c>
      <c r="AL452" s="8">
        <f>IF('respostes SINDIC'!AK452=0,(IF('respostes SINDIC'!$AS452=2021,variables!$E$41,IF('respostes SINDIC'!$AS452=2022,variables!$F$41))),0)</f>
        <v>20</v>
      </c>
      <c r="AM452" s="20">
        <f>IF('respostes SINDIC'!AL452=1,(IF('respostes SINDIC'!$AS452=2021,variables!$E$42,IF('respostes SINDIC'!$AS452=2022,variables!$F$42))),0)</f>
        <v>10</v>
      </c>
      <c r="AN452" s="11">
        <f>IF('respostes SINDIC'!AM452=1,(IF('respostes SINDIC'!$AS452=2021,variables!$E$43,IF('respostes SINDIC'!$AS452=2022,variables!$F$43))),0)</f>
        <v>50</v>
      </c>
      <c r="AO452" s="8">
        <f>IF('respostes SINDIC'!AN452=1,(IF('respostes SINDIC'!$AS452=2021,variables!$E$44,IF('respostes SINDIC'!$AS452=2022,variables!$F$44))),0)</f>
        <v>0</v>
      </c>
      <c r="AP452" s="8">
        <f>IF('respostes SINDIC'!AO452=1,(IF('respostes SINDIC'!$AS452=2021,variables!$E$45,IF('respostes SINDIC'!$AS452=2022,variables!$F$45))),0)</f>
        <v>0</v>
      </c>
      <c r="AQ452" s="20">
        <f>IF('respostes SINDIC'!AP452=1,(IF('respostes SINDIC'!$AS452=2021,variables!$E$46,IF('respostes SINDIC'!$AS452=2022,variables!$F$46))),0)</f>
        <v>10</v>
      </c>
      <c r="AT452">
        <v>2022</v>
      </c>
    </row>
    <row r="453" spans="1:46" x14ac:dyDescent="0.3">
      <c r="A453">
        <v>824820002</v>
      </c>
      <c r="B453" t="str">
        <f>VLOOKUP(A453,'ine i comarca'!$A$1:$H$367,6,0)</f>
        <v>Vallès Oriental</v>
      </c>
      <c r="C453" t="s">
        <v>256</v>
      </c>
      <c r="D453" t="s">
        <v>41</v>
      </c>
      <c r="E453" t="s">
        <v>42</v>
      </c>
      <c r="F453" t="s">
        <v>43</v>
      </c>
      <c r="G453" s="8">
        <f>IF('respostes SINDIC'!F453=1,(IF('respostes SINDIC'!$AS453=2021,variables!$E$10,IF('respostes SINDIC'!$AS453=2022,variables!$F$10))),0)</f>
        <v>7.5</v>
      </c>
      <c r="H453" s="8">
        <f>IF('respostes SINDIC'!G453=1,(IF('respostes SINDIC'!$AS453=2021,variables!$E$11,IF('respostes SINDIC'!$AS453=2022,variables!$F$11))),0)</f>
        <v>7.5</v>
      </c>
      <c r="I453" s="14">
        <f>IF('respostes SINDIC'!H453=1,(IF('respostes SINDIC'!$AS453=2021,variables!$E$12,IF('respostes SINDIC'!$AS453=2022,variables!$F$12))),0)</f>
        <v>25</v>
      </c>
      <c r="J453" s="11">
        <f>IF('respostes SINDIC'!I453=1,(IF('respostes SINDIC'!$AS453=2021,variables!$E$13,IF('respostes SINDIC'!$AS453=2022,variables!$F$13))),0)</f>
        <v>1</v>
      </c>
      <c r="K453" s="11">
        <f>IF('respostes SINDIC'!J453=1,(IF('respostes SINDIC'!$AS453=2021,variables!$E$14,IF('respostes SINDIC'!$AS453=2022,variables!$F$14))),0)</f>
        <v>0</v>
      </c>
      <c r="L453" s="11">
        <f>IF('respostes SINDIC'!K453=1,(IF('respostes SINDIC'!$AS453=2021,variables!$E$15,IF('respostes SINDIC'!$AS453=2022,variables!$F$15))),0)</f>
        <v>0</v>
      </c>
      <c r="M453" s="11">
        <f>IF('respostes SINDIC'!L453=1,(IF('respostes SINDIC'!$AS453=2021,variables!$E$16,IF('respostes SINDIC'!$AS453=2022,variables!$F$16))),0)</f>
        <v>0</v>
      </c>
      <c r="N453" s="11">
        <f>IF('respostes SINDIC'!M453=1,(IF('respostes SINDIC'!$AS453=2021,variables!$E$17,IF('respostes SINDIC'!$AS453=2022,variables!$F$17))),0)</f>
        <v>0</v>
      </c>
      <c r="O453" s="11">
        <f>IF('respostes SINDIC'!N453="Dintre de termini",(IF('respostes SINDIC'!$AS453=2021,variables!$E$18,IF('respostes SINDIC'!$AS453=2022,variables!$F$18))),0)</f>
        <v>10</v>
      </c>
      <c r="P453" s="16">
        <f>IF('respostes SINDIC'!O453="Null",0,(IF('respostes SINDIC'!$AS453=2021,variables!$E$20,IF('respostes SINDIC'!$AS453=2022,variables!$F$20))))</f>
        <v>25</v>
      </c>
      <c r="Q453" s="16">
        <f>IF('respostes SINDIC'!P453=1,(IF('respostes SINDIC'!$AS453=2021,variables!$E$20,IF('respostes SINDIC'!$AS453=2022,variables!$F$20))),0)</f>
        <v>25</v>
      </c>
      <c r="R453" s="16">
        <f>IF('respostes SINDIC'!Q453=1,(IF('respostes SINDIC'!$AS453=2021,variables!$E$21,IF('respostes SINDIC'!$AS453=2022,variables!$F$21))),0)</f>
        <v>0</v>
      </c>
      <c r="S453" s="16">
        <f>IF('respostes SINDIC'!R453=1,(IF('respostes SINDIC'!$AS453=2021,variables!$E$22,IF('respostes SINDIC'!$AS453=2022,variables!$F$22))),0)</f>
        <v>0</v>
      </c>
      <c r="T453" s="11">
        <f>IF('respostes SINDIC'!S453=1,(IF('respostes SINDIC'!$AS453=2021,variables!$E$23,IF('respostes SINDIC'!$AS453=2022,variables!$F$23))),0)</f>
        <v>10</v>
      </c>
      <c r="U453" s="14">
        <f>IF('respostes SINDIC'!T453=1,(IF('respostes SINDIC'!$AS453=2021,variables!$E$24,IF('respostes SINDIC'!$AS453=2022,variables!$F$24))),0)</f>
        <v>25</v>
      </c>
      <c r="V453" s="8">
        <f>IF('respostes SINDIC'!U453=1,(IF('respostes SINDIC'!$AS453=2021,variables!$E$25,IF('respostes SINDIC'!$AS453=2022,variables!$F$25))),0)</f>
        <v>20</v>
      </c>
      <c r="W453" s="8">
        <f>IF('respostes SINDIC'!V453=1,(IF('respostes SINDIC'!$AS453=2021,variables!$E$26,IF('respostes SINDIC'!$AS453=2022,variables!$F$26))),0)</f>
        <v>5</v>
      </c>
      <c r="X453" s="8">
        <f>IF('respostes SINDIC'!W453=1,(IF('respostes SINDIC'!$AS453=2021,variables!$E$27,IF('respostes SINDIC'!$AS453=2022,variables!$F$27))),0)</f>
        <v>10</v>
      </c>
      <c r="Y453" s="11">
        <f>IF('respostes SINDIC'!X453=1,(IF('respostes SINDIC'!$AS453=2021,variables!$E$28,IF('respostes SINDIC'!$AS453=2022,variables!$F$28))),0)</f>
        <v>0</v>
      </c>
      <c r="Z453" s="11">
        <f>IF('respostes SINDIC'!Y453=1,(IF('respostes SINDIC'!$AS453=2021,variables!$E$29,IF('respostes SINDIC'!$AS453=2022,variables!$F$29))),0)</f>
        <v>20</v>
      </c>
      <c r="AA453" s="18">
        <f>IF('respostes SINDIC'!Z453=1,(IF('respostes SINDIC'!$AS453=2021,variables!$E$30,IF('respostes SINDIC'!$AS453=2022,variables!$F$30))),0)</f>
        <v>0</v>
      </c>
      <c r="AB453" s="18">
        <f>IF('respostes SINDIC'!AA453=1,(IF('respostes SINDIC'!$AS453=2021,variables!$E$31,IF('respostes SINDIC'!$AS453=2022,variables!$F$31))),0)</f>
        <v>25</v>
      </c>
      <c r="AC453" s="18">
        <f>IF('respostes SINDIC'!AB453=1,(IF('respostes SINDIC'!$AS453=2021,variables!$E$32,IF('respostes SINDIC'!$AS453=2022,variables!$F$32))),0)</f>
        <v>25</v>
      </c>
      <c r="AD453" s="18">
        <f>IF('respostes SINDIC'!AC453=1,(IF('respostes SINDIC'!$AS453=2021,variables!$E$33,IF('respostes SINDIC'!$AS453=2022,variables!$F$33))),0)</f>
        <v>0</v>
      </c>
      <c r="AE453" s="20">
        <f>IF('respostes SINDIC'!AD453=1,(IF('respostes SINDIC'!$AS453=2021,variables!$E$34,IF('respostes SINDIC'!$AS453=2022,variables!$F$34))),0)</f>
        <v>0</v>
      </c>
      <c r="AF453" s="20">
        <f>IF('respostes SINDIC'!AE453=1,(IF('respostes SINDIC'!$AS453=2021,variables!$E$35,IF('respostes SINDIC'!$AS453=2022,variables!$F$35))),0)</f>
        <v>0</v>
      </c>
      <c r="AG453" s="20">
        <f>IF('respostes SINDIC'!AF453=1,(IF('respostes SINDIC'!$AS453=2021,variables!$E$36,IF('respostes SINDIC'!$AS453=2022,variables!$F$36))),0)</f>
        <v>0</v>
      </c>
      <c r="AH453" s="20">
        <f>IF('respostes SINDIC'!AG453=1,(IF('respostes SINDIC'!$AS453=2021,variables!$E$37,IF('respostes SINDIC'!$AS453=2022,variables!$F$37))),0)</f>
        <v>0</v>
      </c>
      <c r="AI453" s="14">
        <f>IF('respostes SINDIC'!AH453=1,(IF('respostes SINDIC'!$AS453=2021,variables!$E$38,IF('respostes SINDIC'!$AS453=2022,variables!$F$38))),0)</f>
        <v>25</v>
      </c>
      <c r="AJ453" s="20">
        <f>IF('respostes SINDIC'!AI453=1,(IF('respostes SINDIC'!$AS453=2021,variables!$E$39,IF('respostes SINDIC'!$AS453=2022,variables!$F$39))),0)</f>
        <v>20</v>
      </c>
      <c r="AK453" s="14">
        <f>IF('respostes SINDIC'!AJ453=1,(IF('respostes SINDIC'!$AS453=2021,variables!$E$40,IF('respostes SINDIC'!$AS453=2022,variables!$F$40))),0)</f>
        <v>25</v>
      </c>
      <c r="AL453" s="8">
        <f>IF('respostes SINDIC'!AK453=0,(IF('respostes SINDIC'!$AS453=2021,variables!$E$41,IF('respostes SINDIC'!$AS453=2022,variables!$F$41))),0)</f>
        <v>20</v>
      </c>
      <c r="AM453" s="20">
        <f>IF('respostes SINDIC'!AL453=1,(IF('respostes SINDIC'!$AS453=2021,variables!$E$42,IF('respostes SINDIC'!$AS453=2022,variables!$F$42))),0)</f>
        <v>10</v>
      </c>
      <c r="AN453" s="11">
        <f>IF('respostes SINDIC'!AM453=1,(IF('respostes SINDIC'!$AS453=2021,variables!$E$43,IF('respostes SINDIC'!$AS453=2022,variables!$F$43))),0)</f>
        <v>50</v>
      </c>
      <c r="AO453" s="8">
        <f>IF('respostes SINDIC'!AN453=1,(IF('respostes SINDIC'!$AS453=2021,variables!$E$44,IF('respostes SINDIC'!$AS453=2022,variables!$F$44))),0)</f>
        <v>10</v>
      </c>
      <c r="AP453" s="8">
        <f>IF('respostes SINDIC'!AO453=1,(IF('respostes SINDIC'!$AS453=2021,variables!$E$45,IF('respostes SINDIC'!$AS453=2022,variables!$F$45))),0)</f>
        <v>20</v>
      </c>
      <c r="AQ453" s="20">
        <f>IF('respostes SINDIC'!AP453=1,(IF('respostes SINDIC'!$AS453=2021,variables!$E$46,IF('respostes SINDIC'!$AS453=2022,variables!$F$46))),0)</f>
        <v>0</v>
      </c>
      <c r="AT453">
        <v>2022</v>
      </c>
    </row>
    <row r="454" spans="1:46" x14ac:dyDescent="0.3">
      <c r="A454">
        <v>825080001</v>
      </c>
      <c r="B454" t="str">
        <f>VLOOKUP(A454,'ine i comarca'!$A$1:$H$367,6,0)</f>
        <v>Anoia</v>
      </c>
      <c r="C454" t="s">
        <v>257</v>
      </c>
      <c r="D454" t="s">
        <v>41</v>
      </c>
      <c r="E454" t="s">
        <v>42</v>
      </c>
      <c r="F454" t="s">
        <v>43</v>
      </c>
      <c r="G454" s="8">
        <f>IF('respostes SINDIC'!F454=1,(IF('respostes SINDIC'!$AS454=2021,variables!$E$10,IF('respostes SINDIC'!$AS454=2022,variables!$F$10))),0)</f>
        <v>7.5</v>
      </c>
      <c r="H454" s="8">
        <f>IF('respostes SINDIC'!G454=1,(IF('respostes SINDIC'!$AS454=2021,variables!$E$11,IF('respostes SINDIC'!$AS454=2022,variables!$F$11))),0)</f>
        <v>7.5</v>
      </c>
      <c r="I454" s="14">
        <f>IF('respostes SINDIC'!H454=1,(IF('respostes SINDIC'!$AS454=2021,variables!$E$12,IF('respostes SINDIC'!$AS454=2022,variables!$F$12))),0)</f>
        <v>25</v>
      </c>
      <c r="J454" s="11">
        <f>IF('respostes SINDIC'!I454=1,(IF('respostes SINDIC'!$AS454=2021,variables!$E$13,IF('respostes SINDIC'!$AS454=2022,variables!$F$13))),0)</f>
        <v>1</v>
      </c>
      <c r="K454" s="11">
        <f>IF('respostes SINDIC'!J454=1,(IF('respostes SINDIC'!$AS454=2021,variables!$E$14,IF('respostes SINDIC'!$AS454=2022,variables!$F$14))),0)</f>
        <v>0</v>
      </c>
      <c r="L454" s="11">
        <f>IF('respostes SINDIC'!K454=1,(IF('respostes SINDIC'!$AS454=2021,variables!$E$15,IF('respostes SINDIC'!$AS454=2022,variables!$F$15))),0)</f>
        <v>0</v>
      </c>
      <c r="M454" s="11">
        <f>IF('respostes SINDIC'!L454=1,(IF('respostes SINDIC'!$AS454=2021,variables!$E$16,IF('respostes SINDIC'!$AS454=2022,variables!$F$16))),0)</f>
        <v>0</v>
      </c>
      <c r="N454" s="11">
        <f>IF('respostes SINDIC'!M454=1,(IF('respostes SINDIC'!$AS454=2021,variables!$E$17,IF('respostes SINDIC'!$AS454=2022,variables!$F$17))),0)</f>
        <v>0</v>
      </c>
      <c r="O454" s="11">
        <f>IF('respostes SINDIC'!N454="Dintre de termini",(IF('respostes SINDIC'!$AS454=2021,variables!$E$18,IF('respostes SINDIC'!$AS454=2022,variables!$F$18))),0)</f>
        <v>0</v>
      </c>
      <c r="P454" s="16">
        <f>IF('respostes SINDIC'!O454="Null",0,(IF('respostes SINDIC'!$AS454=2021,variables!$E$20,IF('respostes SINDIC'!$AS454=2022,variables!$F$20))))</f>
        <v>25</v>
      </c>
      <c r="Q454" s="16">
        <f>IF('respostes SINDIC'!P454=1,(IF('respostes SINDIC'!$AS454=2021,variables!$E$20,IF('respostes SINDIC'!$AS454=2022,variables!$F$20))),0)</f>
        <v>25</v>
      </c>
      <c r="R454" s="16">
        <f>IF('respostes SINDIC'!Q454=1,(IF('respostes SINDIC'!$AS454=2021,variables!$E$21,IF('respostes SINDIC'!$AS454=2022,variables!$F$21))),0)</f>
        <v>25</v>
      </c>
      <c r="S454" s="16">
        <f>IF('respostes SINDIC'!R454=1,(IF('respostes SINDIC'!$AS454=2021,variables!$E$22,IF('respostes SINDIC'!$AS454=2022,variables!$F$22))),0)</f>
        <v>0</v>
      </c>
      <c r="T454" s="11">
        <f>IF('respostes SINDIC'!S454=1,(IF('respostes SINDIC'!$AS454=2021,variables!$E$23,IF('respostes SINDIC'!$AS454=2022,variables!$F$23))),0)</f>
        <v>10</v>
      </c>
      <c r="U454" s="14">
        <f>IF('respostes SINDIC'!T454=1,(IF('respostes SINDIC'!$AS454=2021,variables!$E$24,IF('respostes SINDIC'!$AS454=2022,variables!$F$24))),0)</f>
        <v>25</v>
      </c>
      <c r="V454" s="8">
        <f>IF('respostes SINDIC'!U454=1,(IF('respostes SINDIC'!$AS454=2021,variables!$E$25,IF('respostes SINDIC'!$AS454=2022,variables!$F$25))),0)</f>
        <v>20</v>
      </c>
      <c r="W454" s="8">
        <f>IF('respostes SINDIC'!V454=1,(IF('respostes SINDIC'!$AS454=2021,variables!$E$26,IF('respostes SINDIC'!$AS454=2022,variables!$F$26))),0)</f>
        <v>5</v>
      </c>
      <c r="X454" s="8">
        <f>IF('respostes SINDIC'!W454=1,(IF('respostes SINDIC'!$AS454=2021,variables!$E$27,IF('respostes SINDIC'!$AS454=2022,variables!$F$27))),0)</f>
        <v>10</v>
      </c>
      <c r="Y454" s="11">
        <f>IF('respostes SINDIC'!X454=1,(IF('respostes SINDIC'!$AS454=2021,variables!$E$28,IF('respostes SINDIC'!$AS454=2022,variables!$F$28))),0)</f>
        <v>0</v>
      </c>
      <c r="Z454" s="11">
        <f>IF('respostes SINDIC'!Y454=1,(IF('respostes SINDIC'!$AS454=2021,variables!$E$29,IF('respostes SINDIC'!$AS454=2022,variables!$F$29))),0)</f>
        <v>20</v>
      </c>
      <c r="AA454" s="18">
        <f>IF('respostes SINDIC'!Z454=1,(IF('respostes SINDIC'!$AS454=2021,variables!$E$30,IF('respostes SINDIC'!$AS454=2022,variables!$F$30))),0)</f>
        <v>0</v>
      </c>
      <c r="AB454" s="18">
        <f>IF('respostes SINDIC'!AA454=1,(IF('respostes SINDIC'!$AS454=2021,variables!$E$31,IF('respostes SINDIC'!$AS454=2022,variables!$F$31))),0)</f>
        <v>25</v>
      </c>
      <c r="AC454" s="18">
        <f>IF('respostes SINDIC'!AB454=1,(IF('respostes SINDIC'!$AS454=2021,variables!$E$32,IF('respostes SINDIC'!$AS454=2022,variables!$F$32))),0)</f>
        <v>25</v>
      </c>
      <c r="AD454" s="18">
        <f>IF('respostes SINDIC'!AC454=1,(IF('respostes SINDIC'!$AS454=2021,variables!$E$33,IF('respostes SINDIC'!$AS454=2022,variables!$F$33))),0)</f>
        <v>0</v>
      </c>
      <c r="AE454" s="20">
        <f>IF('respostes SINDIC'!AD454=1,(IF('respostes SINDIC'!$AS454=2021,variables!$E$34,IF('respostes SINDIC'!$AS454=2022,variables!$F$34))),0)</f>
        <v>0</v>
      </c>
      <c r="AF454" s="20">
        <f>IF('respostes SINDIC'!AE454=1,(IF('respostes SINDIC'!$AS454=2021,variables!$E$35,IF('respostes SINDIC'!$AS454=2022,variables!$F$35))),0)</f>
        <v>0</v>
      </c>
      <c r="AG454" s="20">
        <f>IF('respostes SINDIC'!AF454=1,(IF('respostes SINDIC'!$AS454=2021,variables!$E$36,IF('respostes SINDIC'!$AS454=2022,variables!$F$36))),0)</f>
        <v>0</v>
      </c>
      <c r="AH454" s="20">
        <f>IF('respostes SINDIC'!AG454=1,(IF('respostes SINDIC'!$AS454=2021,variables!$E$37,IF('respostes SINDIC'!$AS454=2022,variables!$F$37))),0)</f>
        <v>0</v>
      </c>
      <c r="AI454" s="14">
        <f>IF('respostes SINDIC'!AH454=1,(IF('respostes SINDIC'!$AS454=2021,variables!$E$38,IF('respostes SINDIC'!$AS454=2022,variables!$F$38))),0)</f>
        <v>25</v>
      </c>
      <c r="AJ454" s="20">
        <f>IF('respostes SINDIC'!AI454=1,(IF('respostes SINDIC'!$AS454=2021,variables!$E$39,IF('respostes SINDIC'!$AS454=2022,variables!$F$39))),0)</f>
        <v>0</v>
      </c>
      <c r="AK454" s="14">
        <f>IF('respostes SINDIC'!AJ454=1,(IF('respostes SINDIC'!$AS454=2021,variables!$E$40,IF('respostes SINDIC'!$AS454=2022,variables!$F$40))),0)</f>
        <v>25</v>
      </c>
      <c r="AL454" s="8">
        <f>IF('respostes SINDIC'!AK454=0,(IF('respostes SINDIC'!$AS454=2021,variables!$E$41,IF('respostes SINDIC'!$AS454=2022,variables!$F$41))),0)</f>
        <v>20</v>
      </c>
      <c r="AM454" s="20">
        <f>IF('respostes SINDIC'!AL454=1,(IF('respostes SINDIC'!$AS454=2021,variables!$E$42,IF('respostes SINDIC'!$AS454=2022,variables!$F$42))),0)</f>
        <v>10</v>
      </c>
      <c r="AN454" s="11">
        <f>IF('respostes SINDIC'!AM454=1,(IF('respostes SINDIC'!$AS454=2021,variables!$E$43,IF('respostes SINDIC'!$AS454=2022,variables!$F$43))),0)</f>
        <v>50</v>
      </c>
      <c r="AO454" s="8">
        <f>IF('respostes SINDIC'!AN454=1,(IF('respostes SINDIC'!$AS454=2021,variables!$E$44,IF('respostes SINDIC'!$AS454=2022,variables!$F$44))),0)</f>
        <v>10</v>
      </c>
      <c r="AP454" s="8">
        <f>IF('respostes SINDIC'!AO454=1,(IF('respostes SINDIC'!$AS454=2021,variables!$E$45,IF('respostes SINDIC'!$AS454=2022,variables!$F$45))),0)</f>
        <v>20</v>
      </c>
      <c r="AQ454" s="20">
        <f>IF('respostes SINDIC'!AP454=1,(IF('respostes SINDIC'!$AS454=2021,variables!$E$46,IF('respostes SINDIC'!$AS454=2022,variables!$F$46))),0)</f>
        <v>10</v>
      </c>
      <c r="AT454">
        <v>2022</v>
      </c>
    </row>
    <row r="455" spans="1:46" x14ac:dyDescent="0.3">
      <c r="A455">
        <v>825150006</v>
      </c>
      <c r="B455" t="str">
        <f>VLOOKUP(A455,'ine i comarca'!$A$1:$H$367,6,0)</f>
        <v>Alt Penedès</v>
      </c>
      <c r="C455" t="s">
        <v>258</v>
      </c>
      <c r="D455" t="s">
        <v>41</v>
      </c>
      <c r="E455" t="s">
        <v>42</v>
      </c>
      <c r="F455" t="s">
        <v>43</v>
      </c>
      <c r="G455" s="8">
        <f>IF('respostes SINDIC'!F455=1,(IF('respostes SINDIC'!$AS455=2021,variables!$E$10,IF('respostes SINDIC'!$AS455=2022,variables!$F$10))),0)</f>
        <v>7.5</v>
      </c>
      <c r="H455" s="8">
        <f>IF('respostes SINDIC'!G455=1,(IF('respostes SINDIC'!$AS455=2021,variables!$E$11,IF('respostes SINDIC'!$AS455=2022,variables!$F$11))),0)</f>
        <v>7.5</v>
      </c>
      <c r="I455" s="14">
        <f>IF('respostes SINDIC'!H455=1,(IF('respostes SINDIC'!$AS455=2021,variables!$E$12,IF('respostes SINDIC'!$AS455=2022,variables!$F$12))),0)</f>
        <v>25</v>
      </c>
      <c r="J455" s="11">
        <f>IF('respostes SINDIC'!I455=1,(IF('respostes SINDIC'!$AS455=2021,variables!$E$13,IF('respostes SINDIC'!$AS455=2022,variables!$F$13))),0)</f>
        <v>1</v>
      </c>
      <c r="K455" s="11">
        <f>IF('respostes SINDIC'!J455=1,(IF('respostes SINDIC'!$AS455=2021,variables!$E$14,IF('respostes SINDIC'!$AS455=2022,variables!$F$14))),0)</f>
        <v>0</v>
      </c>
      <c r="L455" s="11">
        <f>IF('respostes SINDIC'!K455=1,(IF('respostes SINDIC'!$AS455=2021,variables!$E$15,IF('respostes SINDIC'!$AS455=2022,variables!$F$15))),0)</f>
        <v>0</v>
      </c>
      <c r="M455" s="11">
        <f>IF('respostes SINDIC'!L455=1,(IF('respostes SINDIC'!$AS455=2021,variables!$E$16,IF('respostes SINDIC'!$AS455=2022,variables!$F$16))),0)</f>
        <v>0</v>
      </c>
      <c r="N455" s="11">
        <f>IF('respostes SINDIC'!M455=1,(IF('respostes SINDIC'!$AS455=2021,variables!$E$17,IF('respostes SINDIC'!$AS455=2022,variables!$F$17))),0)</f>
        <v>0</v>
      </c>
      <c r="O455" s="11">
        <f>IF('respostes SINDIC'!N455="Dintre de termini",(IF('respostes SINDIC'!$AS455=2021,variables!$E$18,IF('respostes SINDIC'!$AS455=2022,variables!$F$18))),0)</f>
        <v>0</v>
      </c>
      <c r="P455" s="16">
        <f>IF('respostes SINDIC'!O455="Null",0,(IF('respostes SINDIC'!$AS455=2021,variables!$E$20,IF('respostes SINDIC'!$AS455=2022,variables!$F$20))))</f>
        <v>25</v>
      </c>
      <c r="Q455" s="16">
        <f>IF('respostes SINDIC'!P455=1,(IF('respostes SINDIC'!$AS455=2021,variables!$E$20,IF('respostes SINDIC'!$AS455=2022,variables!$F$20))),0)</f>
        <v>25</v>
      </c>
      <c r="R455" s="16">
        <f>IF('respostes SINDIC'!Q455=1,(IF('respostes SINDIC'!$AS455=2021,variables!$E$21,IF('respostes SINDIC'!$AS455=2022,variables!$F$21))),0)</f>
        <v>25</v>
      </c>
      <c r="S455" s="16">
        <f>IF('respostes SINDIC'!R455=1,(IF('respostes SINDIC'!$AS455=2021,variables!$E$22,IF('respostes SINDIC'!$AS455=2022,variables!$F$22))),0)</f>
        <v>0</v>
      </c>
      <c r="T455" s="11">
        <f>IF('respostes SINDIC'!S455=1,(IF('respostes SINDIC'!$AS455=2021,variables!$E$23,IF('respostes SINDIC'!$AS455=2022,variables!$F$23))),0)</f>
        <v>10</v>
      </c>
      <c r="U455" s="14">
        <f>IF('respostes SINDIC'!T455=1,(IF('respostes SINDIC'!$AS455=2021,variables!$E$24,IF('respostes SINDIC'!$AS455=2022,variables!$F$24))),0)</f>
        <v>25</v>
      </c>
      <c r="V455" s="8">
        <f>IF('respostes SINDIC'!U455=1,(IF('respostes SINDIC'!$AS455=2021,variables!$E$25,IF('respostes SINDIC'!$AS455=2022,variables!$F$25))),0)</f>
        <v>20</v>
      </c>
      <c r="W455" s="8">
        <f>IF('respostes SINDIC'!V455=1,(IF('respostes SINDIC'!$AS455=2021,variables!$E$26,IF('respostes SINDIC'!$AS455=2022,variables!$F$26))),0)</f>
        <v>5</v>
      </c>
      <c r="X455" s="8">
        <f>IF('respostes SINDIC'!W455=1,(IF('respostes SINDIC'!$AS455=2021,variables!$E$27,IF('respostes SINDIC'!$AS455=2022,variables!$F$27))),0)</f>
        <v>10</v>
      </c>
      <c r="Y455" s="11">
        <f>IF('respostes SINDIC'!X455=1,(IF('respostes SINDIC'!$AS455=2021,variables!$E$28,IF('respostes SINDIC'!$AS455=2022,variables!$F$28))),0)</f>
        <v>0</v>
      </c>
      <c r="Z455" s="11">
        <f>IF('respostes SINDIC'!Y455=1,(IF('respostes SINDIC'!$AS455=2021,variables!$E$29,IF('respostes SINDIC'!$AS455=2022,variables!$F$29))),0)</f>
        <v>20</v>
      </c>
      <c r="AA455" s="18">
        <f>IF('respostes SINDIC'!Z455=1,(IF('respostes SINDIC'!$AS455=2021,variables!$E$30,IF('respostes SINDIC'!$AS455=2022,variables!$F$30))),0)</f>
        <v>25</v>
      </c>
      <c r="AB455" s="18">
        <f>IF('respostes SINDIC'!AA455=1,(IF('respostes SINDIC'!$AS455=2021,variables!$E$31,IF('respostes SINDIC'!$AS455=2022,variables!$F$31))),0)</f>
        <v>25</v>
      </c>
      <c r="AC455" s="18">
        <f>IF('respostes SINDIC'!AB455=1,(IF('respostes SINDIC'!$AS455=2021,variables!$E$32,IF('respostes SINDIC'!$AS455=2022,variables!$F$32))),0)</f>
        <v>25</v>
      </c>
      <c r="AD455" s="18">
        <f>IF('respostes SINDIC'!AC455=1,(IF('respostes SINDIC'!$AS455=2021,variables!$E$33,IF('respostes SINDIC'!$AS455=2022,variables!$F$33))),0)</f>
        <v>0</v>
      </c>
      <c r="AE455" s="20">
        <f>IF('respostes SINDIC'!AD455=1,(IF('respostes SINDIC'!$AS455=2021,variables!$E$34,IF('respostes SINDIC'!$AS455=2022,variables!$F$34))),0)</f>
        <v>0</v>
      </c>
      <c r="AF455" s="20">
        <f>IF('respostes SINDIC'!AE455=1,(IF('respostes SINDIC'!$AS455=2021,variables!$E$35,IF('respostes SINDIC'!$AS455=2022,variables!$F$35))),0)</f>
        <v>0</v>
      </c>
      <c r="AG455" s="20">
        <f>IF('respostes SINDIC'!AF455=1,(IF('respostes SINDIC'!$AS455=2021,variables!$E$36,IF('respostes SINDIC'!$AS455=2022,variables!$F$36))),0)</f>
        <v>0</v>
      </c>
      <c r="AH455" s="20">
        <f>IF('respostes SINDIC'!AG455=1,(IF('respostes SINDIC'!$AS455=2021,variables!$E$37,IF('respostes SINDIC'!$AS455=2022,variables!$F$37))),0)</f>
        <v>0</v>
      </c>
      <c r="AI455" s="14">
        <f>IF('respostes SINDIC'!AH455=1,(IF('respostes SINDIC'!$AS455=2021,variables!$E$38,IF('respostes SINDIC'!$AS455=2022,variables!$F$38))),0)</f>
        <v>25</v>
      </c>
      <c r="AJ455" s="20">
        <f>IF('respostes SINDIC'!AI455=1,(IF('respostes SINDIC'!$AS455=2021,variables!$E$39,IF('respostes SINDIC'!$AS455=2022,variables!$F$39))),0)</f>
        <v>20</v>
      </c>
      <c r="AK455" s="14">
        <f>IF('respostes SINDIC'!AJ455=1,(IF('respostes SINDIC'!$AS455=2021,variables!$E$40,IF('respostes SINDIC'!$AS455=2022,variables!$F$40))),0)</f>
        <v>25</v>
      </c>
      <c r="AL455" s="8">
        <f>IF('respostes SINDIC'!AK455=0,(IF('respostes SINDIC'!$AS455=2021,variables!$E$41,IF('respostes SINDIC'!$AS455=2022,variables!$F$41))),0)</f>
        <v>20</v>
      </c>
      <c r="AM455" s="20">
        <f>IF('respostes SINDIC'!AL455=1,(IF('respostes SINDIC'!$AS455=2021,variables!$E$42,IF('respostes SINDIC'!$AS455=2022,variables!$F$42))),0)</f>
        <v>10</v>
      </c>
      <c r="AN455" s="11">
        <f>IF('respostes SINDIC'!AM455=1,(IF('respostes SINDIC'!$AS455=2021,variables!$E$43,IF('respostes SINDIC'!$AS455=2022,variables!$F$43))),0)</f>
        <v>50</v>
      </c>
      <c r="AO455" s="8">
        <f>IF('respostes SINDIC'!AN455=1,(IF('respostes SINDIC'!$AS455=2021,variables!$E$44,IF('respostes SINDIC'!$AS455=2022,variables!$F$44))),0)</f>
        <v>10</v>
      </c>
      <c r="AP455" s="8">
        <f>IF('respostes SINDIC'!AO455=1,(IF('respostes SINDIC'!$AS455=2021,variables!$E$45,IF('respostes SINDIC'!$AS455=2022,variables!$F$45))),0)</f>
        <v>20</v>
      </c>
      <c r="AQ455" s="20">
        <f>IF('respostes SINDIC'!AP455=1,(IF('respostes SINDIC'!$AS455=2021,variables!$E$46,IF('respostes SINDIC'!$AS455=2022,variables!$F$46))),0)</f>
        <v>10</v>
      </c>
      <c r="AT455">
        <v>2022</v>
      </c>
    </row>
    <row r="456" spans="1:46" x14ac:dyDescent="0.3">
      <c r="A456">
        <v>825410007</v>
      </c>
      <c r="B456" t="str">
        <f>VLOOKUP(A456,'ine i comarca'!$A$1:$H$367,6,0)</f>
        <v>Osona</v>
      </c>
      <c r="C456" t="s">
        <v>259</v>
      </c>
      <c r="D456" t="s">
        <v>41</v>
      </c>
      <c r="E456" t="s">
        <v>42</v>
      </c>
      <c r="F456" t="s">
        <v>48</v>
      </c>
      <c r="G456" s="8">
        <f>IF('respostes SINDIC'!F456=1,(IF('respostes SINDIC'!$AS456=2021,variables!$E$10,IF('respostes SINDIC'!$AS456=2022,variables!$F$10))),0)</f>
        <v>7.5</v>
      </c>
      <c r="H456" s="8">
        <f>IF('respostes SINDIC'!G456=1,(IF('respostes SINDIC'!$AS456=2021,variables!$E$11,IF('respostes SINDIC'!$AS456=2022,variables!$F$11))),0)</f>
        <v>7.5</v>
      </c>
      <c r="I456" s="14">
        <f>IF('respostes SINDIC'!H456=1,(IF('respostes SINDIC'!$AS456=2021,variables!$E$12,IF('respostes SINDIC'!$AS456=2022,variables!$F$12))),0)</f>
        <v>25</v>
      </c>
      <c r="J456" s="11">
        <f>IF('respostes SINDIC'!I456=1,(IF('respostes SINDIC'!$AS456=2021,variables!$E$13,IF('respostes SINDIC'!$AS456=2022,variables!$F$13))),0)</f>
        <v>1</v>
      </c>
      <c r="K456" s="11">
        <f>IF('respostes SINDIC'!J456=1,(IF('respostes SINDIC'!$AS456=2021,variables!$E$14,IF('respostes SINDIC'!$AS456=2022,variables!$F$14))),0)</f>
        <v>0</v>
      </c>
      <c r="L456" s="11">
        <f>IF('respostes SINDIC'!K456=1,(IF('respostes SINDIC'!$AS456=2021,variables!$E$15,IF('respostes SINDIC'!$AS456=2022,variables!$F$15))),0)</f>
        <v>0</v>
      </c>
      <c r="M456" s="11">
        <f>IF('respostes SINDIC'!L456=1,(IF('respostes SINDIC'!$AS456=2021,variables!$E$16,IF('respostes SINDIC'!$AS456=2022,variables!$F$16))),0)</f>
        <v>0</v>
      </c>
      <c r="N456" s="11">
        <f>IF('respostes SINDIC'!M456=1,(IF('respostes SINDIC'!$AS456=2021,variables!$E$17,IF('respostes SINDIC'!$AS456=2022,variables!$F$17))),0)</f>
        <v>0</v>
      </c>
      <c r="O456" s="11">
        <f>IF('respostes SINDIC'!N456="Dintre de termini",(IF('respostes SINDIC'!$AS456=2021,variables!$E$18,IF('respostes SINDIC'!$AS456=2022,variables!$F$18))),0)</f>
        <v>0</v>
      </c>
      <c r="P456" s="16">
        <f>IF('respostes SINDIC'!O456="Null",0,(IF('respostes SINDIC'!$AS456=2021,variables!$E$20,IF('respostes SINDIC'!$AS456=2022,variables!$F$20))))</f>
        <v>0</v>
      </c>
      <c r="Q456" s="16">
        <f>IF('respostes SINDIC'!P456=1,(IF('respostes SINDIC'!$AS456=2021,variables!$E$20,IF('respostes SINDIC'!$AS456=2022,variables!$F$20))),0)</f>
        <v>0</v>
      </c>
      <c r="R456" s="16">
        <f>IF('respostes SINDIC'!Q456=1,(IF('respostes SINDIC'!$AS456=2021,variables!$E$21,IF('respostes SINDIC'!$AS456=2022,variables!$F$21))),0)</f>
        <v>0</v>
      </c>
      <c r="S456" s="16">
        <f>IF('respostes SINDIC'!R456=1,(IF('respostes SINDIC'!$AS456=2021,variables!$E$22,IF('respostes SINDIC'!$AS456=2022,variables!$F$22))),0)</f>
        <v>0</v>
      </c>
      <c r="T456" s="11">
        <f>IF('respostes SINDIC'!S456=1,(IF('respostes SINDIC'!$AS456=2021,variables!$E$23,IF('respostes SINDIC'!$AS456=2022,variables!$F$23))),0)</f>
        <v>0</v>
      </c>
      <c r="U456" s="14">
        <f>IF('respostes SINDIC'!T456=1,(IF('respostes SINDIC'!$AS456=2021,variables!$E$24,IF('respostes SINDIC'!$AS456=2022,variables!$F$24))),0)</f>
        <v>0</v>
      </c>
      <c r="V456" s="8">
        <f>IF('respostes SINDIC'!U456=1,(IF('respostes SINDIC'!$AS456=2021,variables!$E$25,IF('respostes SINDIC'!$AS456=2022,variables!$F$25))),0)</f>
        <v>20</v>
      </c>
      <c r="W456" s="8">
        <f>IF('respostes SINDIC'!V456=1,(IF('respostes SINDIC'!$AS456=2021,variables!$E$26,IF('respostes SINDIC'!$AS456=2022,variables!$F$26))),0)</f>
        <v>5</v>
      </c>
      <c r="X456" s="8">
        <f>IF('respostes SINDIC'!W456=1,(IF('respostes SINDIC'!$AS456=2021,variables!$E$27,IF('respostes SINDIC'!$AS456=2022,variables!$F$27))),0)</f>
        <v>10</v>
      </c>
      <c r="Y456" s="11">
        <f>IF('respostes SINDIC'!X456=1,(IF('respostes SINDIC'!$AS456=2021,variables!$E$28,IF('respostes SINDIC'!$AS456=2022,variables!$F$28))),0)</f>
        <v>0</v>
      </c>
      <c r="Z456" s="11">
        <f>IF('respostes SINDIC'!Y456=1,(IF('respostes SINDIC'!$AS456=2021,variables!$E$29,IF('respostes SINDIC'!$AS456=2022,variables!$F$29))),0)</f>
        <v>0</v>
      </c>
      <c r="AA456" s="18">
        <f>IF('respostes SINDIC'!Z456=1,(IF('respostes SINDIC'!$AS456=2021,variables!$E$30,IF('respostes SINDIC'!$AS456=2022,variables!$F$30))),0)</f>
        <v>0</v>
      </c>
      <c r="AB456" s="18">
        <f>IF('respostes SINDIC'!AA456=1,(IF('respostes SINDIC'!$AS456=2021,variables!$E$31,IF('respostes SINDIC'!$AS456=2022,variables!$F$31))),0)</f>
        <v>0</v>
      </c>
      <c r="AC456" s="18">
        <f>IF('respostes SINDIC'!AB456=1,(IF('respostes SINDIC'!$AS456=2021,variables!$E$32,IF('respostes SINDIC'!$AS456=2022,variables!$F$32))),0)</f>
        <v>0</v>
      </c>
      <c r="AD456" s="18">
        <f>IF('respostes SINDIC'!AC456=1,(IF('respostes SINDIC'!$AS456=2021,variables!$E$33,IF('respostes SINDIC'!$AS456=2022,variables!$F$33))),0)</f>
        <v>0</v>
      </c>
      <c r="AE456" s="20">
        <f>IF('respostes SINDIC'!AD456=1,(IF('respostes SINDIC'!$AS456=2021,variables!$E$34,IF('respostes SINDIC'!$AS456=2022,variables!$F$34))),0)</f>
        <v>0</v>
      </c>
      <c r="AF456" s="20">
        <f>IF('respostes SINDIC'!AE456=1,(IF('respostes SINDIC'!$AS456=2021,variables!$E$35,IF('respostes SINDIC'!$AS456=2022,variables!$F$35))),0)</f>
        <v>0</v>
      </c>
      <c r="AG456" s="20">
        <f>IF('respostes SINDIC'!AF456=1,(IF('respostes SINDIC'!$AS456=2021,variables!$E$36,IF('respostes SINDIC'!$AS456=2022,variables!$F$36))),0)</f>
        <v>0</v>
      </c>
      <c r="AH456" s="20">
        <f>IF('respostes SINDIC'!AG456=1,(IF('respostes SINDIC'!$AS456=2021,variables!$E$37,IF('respostes SINDIC'!$AS456=2022,variables!$F$37))),0)</f>
        <v>0</v>
      </c>
      <c r="AI456" s="14">
        <f>IF('respostes SINDIC'!AH456=1,(IF('respostes SINDIC'!$AS456=2021,variables!$E$38,IF('respostes SINDIC'!$AS456=2022,variables!$F$38))),0)</f>
        <v>25</v>
      </c>
      <c r="AJ456" s="20">
        <f>IF('respostes SINDIC'!AI456=1,(IF('respostes SINDIC'!$AS456=2021,variables!$E$39,IF('respostes SINDIC'!$AS456=2022,variables!$F$39))),0)</f>
        <v>20</v>
      </c>
      <c r="AK456" s="14">
        <f>IF('respostes SINDIC'!AJ456=1,(IF('respostes SINDIC'!$AS456=2021,variables!$E$40,IF('respostes SINDIC'!$AS456=2022,variables!$F$40))),0)</f>
        <v>0</v>
      </c>
      <c r="AL456" s="8">
        <f>IF('respostes SINDIC'!AK456=0,(IF('respostes SINDIC'!$AS456=2021,variables!$E$41,IF('respostes SINDIC'!$AS456=2022,variables!$F$41))),0)</f>
        <v>20</v>
      </c>
      <c r="AM456" s="20">
        <f>IF('respostes SINDIC'!AL456=1,(IF('respostes SINDIC'!$AS456=2021,variables!$E$42,IF('respostes SINDIC'!$AS456=2022,variables!$F$42))),0)</f>
        <v>0</v>
      </c>
      <c r="AN456" s="11">
        <f>IF('respostes SINDIC'!AM456=1,(IF('respostes SINDIC'!$AS456=2021,variables!$E$43,IF('respostes SINDIC'!$AS456=2022,variables!$F$43))),0)</f>
        <v>0</v>
      </c>
      <c r="AO456" s="8">
        <f>IF('respostes SINDIC'!AN456=1,(IF('respostes SINDIC'!$AS456=2021,variables!$E$44,IF('respostes SINDIC'!$AS456=2022,variables!$F$44))),0)</f>
        <v>0</v>
      </c>
      <c r="AP456" s="8">
        <f>IF('respostes SINDIC'!AO456=1,(IF('respostes SINDIC'!$AS456=2021,variables!$E$45,IF('respostes SINDIC'!$AS456=2022,variables!$F$45))),0)</f>
        <v>0</v>
      </c>
      <c r="AQ456" s="20">
        <f>IF('respostes SINDIC'!AP456=1,(IF('respostes SINDIC'!$AS456=2021,variables!$E$46,IF('respostes SINDIC'!$AS456=2022,variables!$F$46))),0)</f>
        <v>0</v>
      </c>
      <c r="AT456">
        <v>2022</v>
      </c>
    </row>
    <row r="457" spans="1:46" x14ac:dyDescent="0.3">
      <c r="A457">
        <v>825670005</v>
      </c>
      <c r="B457" t="str">
        <f>VLOOKUP(A457,'ine i comarca'!$A$1:$H$367,6,0)</f>
        <v>Vallès Oriental</v>
      </c>
      <c r="C457" t="s">
        <v>260</v>
      </c>
      <c r="D457" t="s">
        <v>41</v>
      </c>
      <c r="E457" t="s">
        <v>42</v>
      </c>
      <c r="F457" t="s">
        <v>48</v>
      </c>
      <c r="G457" s="8">
        <f>IF('respostes SINDIC'!F457=1,(IF('respostes SINDIC'!$AS457=2021,variables!$E$10,IF('respostes SINDIC'!$AS457=2022,variables!$F$10))),0)</f>
        <v>7.5</v>
      </c>
      <c r="H457" s="8">
        <f>IF('respostes SINDIC'!G457=1,(IF('respostes SINDIC'!$AS457=2021,variables!$E$11,IF('respostes SINDIC'!$AS457=2022,variables!$F$11))),0)</f>
        <v>7.5</v>
      </c>
      <c r="I457" s="14">
        <f>IF('respostes SINDIC'!H457=1,(IF('respostes SINDIC'!$AS457=2021,variables!$E$12,IF('respostes SINDIC'!$AS457=2022,variables!$F$12))),0)</f>
        <v>25</v>
      </c>
      <c r="J457" s="11">
        <f>IF('respostes SINDIC'!I457=1,(IF('respostes SINDIC'!$AS457=2021,variables!$E$13,IF('respostes SINDIC'!$AS457=2022,variables!$F$13))),0)</f>
        <v>1</v>
      </c>
      <c r="K457" s="11">
        <f>IF('respostes SINDIC'!J457=1,(IF('respostes SINDIC'!$AS457=2021,variables!$E$14,IF('respostes SINDIC'!$AS457=2022,variables!$F$14))),0)</f>
        <v>0</v>
      </c>
      <c r="L457" s="11">
        <f>IF('respostes SINDIC'!K457=1,(IF('respostes SINDIC'!$AS457=2021,variables!$E$15,IF('respostes SINDIC'!$AS457=2022,variables!$F$15))),0)</f>
        <v>0</v>
      </c>
      <c r="M457" s="11">
        <f>IF('respostes SINDIC'!L457=1,(IF('respostes SINDIC'!$AS457=2021,variables!$E$16,IF('respostes SINDIC'!$AS457=2022,variables!$F$16))),0)</f>
        <v>0</v>
      </c>
      <c r="N457" s="11">
        <f>IF('respostes SINDIC'!M457=1,(IF('respostes SINDIC'!$AS457=2021,variables!$E$17,IF('respostes SINDIC'!$AS457=2022,variables!$F$17))),0)</f>
        <v>0</v>
      </c>
      <c r="O457" s="11">
        <f>IF('respostes SINDIC'!N457="Dintre de termini",(IF('respostes SINDIC'!$AS457=2021,variables!$E$18,IF('respostes SINDIC'!$AS457=2022,variables!$F$18))),0)</f>
        <v>0</v>
      </c>
      <c r="P457" s="16">
        <f>IF('respostes SINDIC'!O457="Null",0,(IF('respostes SINDIC'!$AS457=2021,variables!$E$20,IF('respostes SINDIC'!$AS457=2022,variables!$F$20))))</f>
        <v>0</v>
      </c>
      <c r="Q457" s="16">
        <f>IF('respostes SINDIC'!P457=1,(IF('respostes SINDIC'!$AS457=2021,variables!$E$20,IF('respostes SINDIC'!$AS457=2022,variables!$F$20))),0)</f>
        <v>0</v>
      </c>
      <c r="R457" s="16">
        <f>IF('respostes SINDIC'!Q457=1,(IF('respostes SINDIC'!$AS457=2021,variables!$E$21,IF('respostes SINDIC'!$AS457=2022,variables!$F$21))),0)</f>
        <v>0</v>
      </c>
      <c r="S457" s="16">
        <f>IF('respostes SINDIC'!R457=1,(IF('respostes SINDIC'!$AS457=2021,variables!$E$22,IF('respostes SINDIC'!$AS457=2022,variables!$F$22))),0)</f>
        <v>0</v>
      </c>
      <c r="T457" s="11">
        <f>IF('respostes SINDIC'!S457=1,(IF('respostes SINDIC'!$AS457=2021,variables!$E$23,IF('respostes SINDIC'!$AS457=2022,variables!$F$23))),0)</f>
        <v>0</v>
      </c>
      <c r="U457" s="14">
        <f>IF('respostes SINDIC'!T457=1,(IF('respostes SINDIC'!$AS457=2021,variables!$E$24,IF('respostes SINDIC'!$AS457=2022,variables!$F$24))),0)</f>
        <v>0</v>
      </c>
      <c r="V457" s="8">
        <f>IF('respostes SINDIC'!U457=1,(IF('respostes SINDIC'!$AS457=2021,variables!$E$25,IF('respostes SINDIC'!$AS457=2022,variables!$F$25))),0)</f>
        <v>20</v>
      </c>
      <c r="W457" s="8">
        <f>IF('respostes SINDIC'!V457=1,(IF('respostes SINDIC'!$AS457=2021,variables!$E$26,IF('respostes SINDIC'!$AS457=2022,variables!$F$26))),0)</f>
        <v>5</v>
      </c>
      <c r="X457" s="8">
        <f>IF('respostes SINDIC'!W457=1,(IF('respostes SINDIC'!$AS457=2021,variables!$E$27,IF('respostes SINDIC'!$AS457=2022,variables!$F$27))),0)</f>
        <v>10</v>
      </c>
      <c r="Y457" s="11">
        <f>IF('respostes SINDIC'!X457=1,(IF('respostes SINDIC'!$AS457=2021,variables!$E$28,IF('respostes SINDIC'!$AS457=2022,variables!$F$28))),0)</f>
        <v>0</v>
      </c>
      <c r="Z457" s="11">
        <f>IF('respostes SINDIC'!Y457=1,(IF('respostes SINDIC'!$AS457=2021,variables!$E$29,IF('respostes SINDIC'!$AS457=2022,variables!$F$29))),0)</f>
        <v>0</v>
      </c>
      <c r="AA457" s="18">
        <f>IF('respostes SINDIC'!Z457=1,(IF('respostes SINDIC'!$AS457=2021,variables!$E$30,IF('respostes SINDIC'!$AS457=2022,variables!$F$30))),0)</f>
        <v>25</v>
      </c>
      <c r="AB457" s="18">
        <f>IF('respostes SINDIC'!AA457=1,(IF('respostes SINDIC'!$AS457=2021,variables!$E$31,IF('respostes SINDIC'!$AS457=2022,variables!$F$31))),0)</f>
        <v>0</v>
      </c>
      <c r="AC457" s="18">
        <f>IF('respostes SINDIC'!AB457=1,(IF('respostes SINDIC'!$AS457=2021,variables!$E$32,IF('respostes SINDIC'!$AS457=2022,variables!$F$32))),0)</f>
        <v>0</v>
      </c>
      <c r="AD457" s="18">
        <f>IF('respostes SINDIC'!AC457=1,(IF('respostes SINDIC'!$AS457=2021,variables!$E$33,IF('respostes SINDIC'!$AS457=2022,variables!$F$33))),0)</f>
        <v>0</v>
      </c>
      <c r="AE457" s="20">
        <f>IF('respostes SINDIC'!AD457=1,(IF('respostes SINDIC'!$AS457=2021,variables!$E$34,IF('respostes SINDIC'!$AS457=2022,variables!$F$34))),0)</f>
        <v>0</v>
      </c>
      <c r="AF457" s="20">
        <f>IF('respostes SINDIC'!AE457=1,(IF('respostes SINDIC'!$AS457=2021,variables!$E$35,IF('respostes SINDIC'!$AS457=2022,variables!$F$35))),0)</f>
        <v>0</v>
      </c>
      <c r="AG457" s="20">
        <f>IF('respostes SINDIC'!AF457=1,(IF('respostes SINDIC'!$AS457=2021,variables!$E$36,IF('respostes SINDIC'!$AS457=2022,variables!$F$36))),0)</f>
        <v>0</v>
      </c>
      <c r="AH457" s="20">
        <f>IF('respostes SINDIC'!AG457=1,(IF('respostes SINDIC'!$AS457=2021,variables!$E$37,IF('respostes SINDIC'!$AS457=2022,variables!$F$37))),0)</f>
        <v>0</v>
      </c>
      <c r="AI457" s="14">
        <f>IF('respostes SINDIC'!AH457=1,(IF('respostes SINDIC'!$AS457=2021,variables!$E$38,IF('respostes SINDIC'!$AS457=2022,variables!$F$38))),0)</f>
        <v>25</v>
      </c>
      <c r="AJ457" s="20">
        <f>IF('respostes SINDIC'!AI457=1,(IF('respostes SINDIC'!$AS457=2021,variables!$E$39,IF('respostes SINDIC'!$AS457=2022,variables!$F$39))),0)</f>
        <v>20</v>
      </c>
      <c r="AK457" s="14">
        <f>IF('respostes SINDIC'!AJ457=1,(IF('respostes SINDIC'!$AS457=2021,variables!$E$40,IF('respostes SINDIC'!$AS457=2022,variables!$F$40))),0)</f>
        <v>0</v>
      </c>
      <c r="AL457" s="8">
        <f>IF('respostes SINDIC'!AK457=0,(IF('respostes SINDIC'!$AS457=2021,variables!$E$41,IF('respostes SINDIC'!$AS457=2022,variables!$F$41))),0)</f>
        <v>20</v>
      </c>
      <c r="AM457" s="20">
        <f>IF('respostes SINDIC'!AL457=1,(IF('respostes SINDIC'!$AS457=2021,variables!$E$42,IF('respostes SINDIC'!$AS457=2022,variables!$F$42))),0)</f>
        <v>0</v>
      </c>
      <c r="AN457" s="11">
        <f>IF('respostes SINDIC'!AM457=1,(IF('respostes SINDIC'!$AS457=2021,variables!$E$43,IF('respostes SINDIC'!$AS457=2022,variables!$F$43))),0)</f>
        <v>0</v>
      </c>
      <c r="AO457" s="8">
        <f>IF('respostes SINDIC'!AN457=1,(IF('respostes SINDIC'!$AS457=2021,variables!$E$44,IF('respostes SINDIC'!$AS457=2022,variables!$F$44))),0)</f>
        <v>0</v>
      </c>
      <c r="AP457" s="8">
        <f>IF('respostes SINDIC'!AO457=1,(IF('respostes SINDIC'!$AS457=2021,variables!$E$45,IF('respostes SINDIC'!$AS457=2022,variables!$F$45))),0)</f>
        <v>0</v>
      </c>
      <c r="AQ457" s="20">
        <f>IF('respostes SINDIC'!AP457=1,(IF('respostes SINDIC'!$AS457=2021,variables!$E$46,IF('respostes SINDIC'!$AS457=2022,variables!$F$46))),0)</f>
        <v>0</v>
      </c>
      <c r="AT457">
        <v>2022</v>
      </c>
    </row>
    <row r="458" spans="1:46" x14ac:dyDescent="0.3">
      <c r="A458">
        <v>825920002</v>
      </c>
      <c r="B458" t="str">
        <f>VLOOKUP(A458,'ine i comarca'!$A$1:$H$367,6,0)</f>
        <v>Vallès Oriental</v>
      </c>
      <c r="C458" t="s">
        <v>261</v>
      </c>
      <c r="D458" t="s">
        <v>41</v>
      </c>
      <c r="E458" t="s">
        <v>42</v>
      </c>
      <c r="F458" t="s">
        <v>43</v>
      </c>
      <c r="G458" s="8">
        <f>IF('respostes SINDIC'!F458=1,(IF('respostes SINDIC'!$AS458=2021,variables!$E$10,IF('respostes SINDIC'!$AS458=2022,variables!$F$10))),0)</f>
        <v>7.5</v>
      </c>
      <c r="H458" s="8">
        <f>IF('respostes SINDIC'!G458=1,(IF('respostes SINDIC'!$AS458=2021,variables!$E$11,IF('respostes SINDIC'!$AS458=2022,variables!$F$11))),0)</f>
        <v>7.5</v>
      </c>
      <c r="I458" s="14">
        <f>IF('respostes SINDIC'!H458=1,(IF('respostes SINDIC'!$AS458=2021,variables!$E$12,IF('respostes SINDIC'!$AS458=2022,variables!$F$12))),0)</f>
        <v>25</v>
      </c>
      <c r="J458" s="11">
        <f>IF('respostes SINDIC'!I458=1,(IF('respostes SINDIC'!$AS458=2021,variables!$E$13,IF('respostes SINDIC'!$AS458=2022,variables!$F$13))),0)</f>
        <v>1</v>
      </c>
      <c r="K458" s="11">
        <f>IF('respostes SINDIC'!J458=1,(IF('respostes SINDIC'!$AS458=2021,variables!$E$14,IF('respostes SINDIC'!$AS458=2022,variables!$F$14))),0)</f>
        <v>0</v>
      </c>
      <c r="L458" s="11">
        <f>IF('respostes SINDIC'!K458=1,(IF('respostes SINDIC'!$AS458=2021,variables!$E$15,IF('respostes SINDIC'!$AS458=2022,variables!$F$15))),0)</f>
        <v>0</v>
      </c>
      <c r="M458" s="11">
        <f>IF('respostes SINDIC'!L458=1,(IF('respostes SINDIC'!$AS458=2021,variables!$E$16,IF('respostes SINDIC'!$AS458=2022,variables!$F$16))),0)</f>
        <v>0</v>
      </c>
      <c r="N458" s="11">
        <f>IF('respostes SINDIC'!M458=1,(IF('respostes SINDIC'!$AS458=2021,variables!$E$17,IF('respostes SINDIC'!$AS458=2022,variables!$F$17))),0)</f>
        <v>0</v>
      </c>
      <c r="O458" s="11">
        <f>IF('respostes SINDIC'!N458="Dintre de termini",(IF('respostes SINDIC'!$AS458=2021,variables!$E$18,IF('respostes SINDIC'!$AS458=2022,variables!$F$18))),0)</f>
        <v>10</v>
      </c>
      <c r="P458" s="16">
        <f>IF('respostes SINDIC'!O458="Null",0,(IF('respostes SINDIC'!$AS458=2021,variables!$E$20,IF('respostes SINDIC'!$AS458=2022,variables!$F$20))))</f>
        <v>25</v>
      </c>
      <c r="Q458" s="16">
        <f>IF('respostes SINDIC'!P458=1,(IF('respostes SINDIC'!$AS458=2021,variables!$E$20,IF('respostes SINDIC'!$AS458=2022,variables!$F$20))),0)</f>
        <v>25</v>
      </c>
      <c r="R458" s="16">
        <f>IF('respostes SINDIC'!Q458=1,(IF('respostes SINDIC'!$AS458=2021,variables!$E$21,IF('respostes SINDIC'!$AS458=2022,variables!$F$21))),0)</f>
        <v>0</v>
      </c>
      <c r="S458" s="16">
        <f>IF('respostes SINDIC'!R458=1,(IF('respostes SINDIC'!$AS458=2021,variables!$E$22,IF('respostes SINDIC'!$AS458=2022,variables!$F$22))),0)</f>
        <v>0</v>
      </c>
      <c r="T458" s="11">
        <f>IF('respostes SINDIC'!S458=1,(IF('respostes SINDIC'!$AS458=2021,variables!$E$23,IF('respostes SINDIC'!$AS458=2022,variables!$F$23))),0)</f>
        <v>10</v>
      </c>
      <c r="U458" s="14">
        <f>IF('respostes SINDIC'!T458=1,(IF('respostes SINDIC'!$AS458=2021,variables!$E$24,IF('respostes SINDIC'!$AS458=2022,variables!$F$24))),0)</f>
        <v>25</v>
      </c>
      <c r="V458" s="8">
        <f>IF('respostes SINDIC'!U458=1,(IF('respostes SINDIC'!$AS458=2021,variables!$E$25,IF('respostes SINDIC'!$AS458=2022,variables!$F$25))),0)</f>
        <v>20</v>
      </c>
      <c r="W458" s="8">
        <f>IF('respostes SINDIC'!V458=1,(IF('respostes SINDIC'!$AS458=2021,variables!$E$26,IF('respostes SINDIC'!$AS458=2022,variables!$F$26))),0)</f>
        <v>5</v>
      </c>
      <c r="X458" s="8">
        <f>IF('respostes SINDIC'!W458=1,(IF('respostes SINDIC'!$AS458=2021,variables!$E$27,IF('respostes SINDIC'!$AS458=2022,variables!$F$27))),0)</f>
        <v>10</v>
      </c>
      <c r="Y458" s="11">
        <f>IF('respostes SINDIC'!X458=1,(IF('respostes SINDIC'!$AS458=2021,variables!$E$28,IF('respostes SINDIC'!$AS458=2022,variables!$F$28))),0)</f>
        <v>0</v>
      </c>
      <c r="Z458" s="11">
        <f>IF('respostes SINDIC'!Y458=1,(IF('respostes SINDIC'!$AS458=2021,variables!$E$29,IF('respostes SINDIC'!$AS458=2022,variables!$F$29))),0)</f>
        <v>20</v>
      </c>
      <c r="AA458" s="18">
        <f>IF('respostes SINDIC'!Z458=1,(IF('respostes SINDIC'!$AS458=2021,variables!$E$30,IF('respostes SINDIC'!$AS458=2022,variables!$F$30))),0)</f>
        <v>0</v>
      </c>
      <c r="AB458" s="18">
        <f>IF('respostes SINDIC'!AA458=1,(IF('respostes SINDIC'!$AS458=2021,variables!$E$31,IF('respostes SINDIC'!$AS458=2022,variables!$F$31))),0)</f>
        <v>25</v>
      </c>
      <c r="AC458" s="18">
        <f>IF('respostes SINDIC'!AB458=1,(IF('respostes SINDIC'!$AS458=2021,variables!$E$32,IF('respostes SINDIC'!$AS458=2022,variables!$F$32))),0)</f>
        <v>25</v>
      </c>
      <c r="AD458" s="18">
        <f>IF('respostes SINDIC'!AC458=1,(IF('respostes SINDIC'!$AS458=2021,variables!$E$33,IF('respostes SINDIC'!$AS458=2022,variables!$F$33))),0)</f>
        <v>0</v>
      </c>
      <c r="AE458" s="20">
        <f>IF('respostes SINDIC'!AD458=1,(IF('respostes SINDIC'!$AS458=2021,variables!$E$34,IF('respostes SINDIC'!$AS458=2022,variables!$F$34))),0)</f>
        <v>0</v>
      </c>
      <c r="AF458" s="20">
        <f>IF('respostes SINDIC'!AE458=1,(IF('respostes SINDIC'!$AS458=2021,variables!$E$35,IF('respostes SINDIC'!$AS458=2022,variables!$F$35))),0)</f>
        <v>0</v>
      </c>
      <c r="AG458" s="20">
        <f>IF('respostes SINDIC'!AF458=1,(IF('respostes SINDIC'!$AS458=2021,variables!$E$36,IF('respostes SINDIC'!$AS458=2022,variables!$F$36))),0)</f>
        <v>0</v>
      </c>
      <c r="AH458" s="20">
        <f>IF('respostes SINDIC'!AG458=1,(IF('respostes SINDIC'!$AS458=2021,variables!$E$37,IF('respostes SINDIC'!$AS458=2022,variables!$F$37))),0)</f>
        <v>0</v>
      </c>
      <c r="AI458" s="14">
        <f>IF('respostes SINDIC'!AH458=1,(IF('respostes SINDIC'!$AS458=2021,variables!$E$38,IF('respostes SINDIC'!$AS458=2022,variables!$F$38))),0)</f>
        <v>25</v>
      </c>
      <c r="AJ458" s="20">
        <f>IF('respostes SINDIC'!AI458=1,(IF('respostes SINDIC'!$AS458=2021,variables!$E$39,IF('respostes SINDIC'!$AS458=2022,variables!$F$39))),0)</f>
        <v>20</v>
      </c>
      <c r="AK458" s="14">
        <f>IF('respostes SINDIC'!AJ458=1,(IF('respostes SINDIC'!$AS458=2021,variables!$E$40,IF('respostes SINDIC'!$AS458=2022,variables!$F$40))),0)</f>
        <v>25</v>
      </c>
      <c r="AL458" s="8">
        <f>IF('respostes SINDIC'!AK458=0,(IF('respostes SINDIC'!$AS458=2021,variables!$E$41,IF('respostes SINDIC'!$AS458=2022,variables!$F$41))),0)</f>
        <v>20</v>
      </c>
      <c r="AM458" s="20">
        <f>IF('respostes SINDIC'!AL458=1,(IF('respostes SINDIC'!$AS458=2021,variables!$E$42,IF('respostes SINDIC'!$AS458=2022,variables!$F$42))),0)</f>
        <v>10</v>
      </c>
      <c r="AN458" s="11">
        <f>IF('respostes SINDIC'!AM458=1,(IF('respostes SINDIC'!$AS458=2021,variables!$E$43,IF('respostes SINDIC'!$AS458=2022,variables!$F$43))),0)</f>
        <v>50</v>
      </c>
      <c r="AO458" s="8">
        <f>IF('respostes SINDIC'!AN458=1,(IF('respostes SINDIC'!$AS458=2021,variables!$E$44,IF('respostes SINDIC'!$AS458=2022,variables!$F$44))),0)</f>
        <v>10</v>
      </c>
      <c r="AP458" s="8">
        <f>IF('respostes SINDIC'!AO458=1,(IF('respostes SINDIC'!$AS458=2021,variables!$E$45,IF('respostes SINDIC'!$AS458=2022,variables!$F$45))),0)</f>
        <v>20</v>
      </c>
      <c r="AQ458" s="20">
        <f>IF('respostes SINDIC'!AP458=1,(IF('respostes SINDIC'!$AS458=2021,variables!$E$46,IF('respostes SINDIC'!$AS458=2022,variables!$F$46))),0)</f>
        <v>0</v>
      </c>
      <c r="AT458">
        <v>2022</v>
      </c>
    </row>
    <row r="459" spans="1:46" x14ac:dyDescent="0.3">
      <c r="A459">
        <v>825890004</v>
      </c>
      <c r="B459" t="str">
        <f>VLOOKUP(A459,'ine i comarca'!$A$1:$H$367,6,0)</f>
        <v>Moianès</v>
      </c>
      <c r="C459" t="s">
        <v>262</v>
      </c>
      <c r="D459" t="s">
        <v>41</v>
      </c>
      <c r="E459" t="s">
        <v>42</v>
      </c>
      <c r="F459" t="s">
        <v>48</v>
      </c>
      <c r="G459" s="8">
        <f>IF('respostes SINDIC'!F459=1,(IF('respostes SINDIC'!$AS459=2021,variables!$E$10,IF('respostes SINDIC'!$AS459=2022,variables!$F$10))),0)</f>
        <v>7.5</v>
      </c>
      <c r="H459" s="8">
        <f>IF('respostes SINDIC'!G459=1,(IF('respostes SINDIC'!$AS459=2021,variables!$E$11,IF('respostes SINDIC'!$AS459=2022,variables!$F$11))),0)</f>
        <v>7.5</v>
      </c>
      <c r="I459" s="14">
        <f>IF('respostes SINDIC'!H459=1,(IF('respostes SINDIC'!$AS459=2021,variables!$E$12,IF('respostes SINDIC'!$AS459=2022,variables!$F$12))),0)</f>
        <v>25</v>
      </c>
      <c r="J459" s="11">
        <f>IF('respostes SINDIC'!I459=1,(IF('respostes SINDIC'!$AS459=2021,variables!$E$13,IF('respostes SINDIC'!$AS459=2022,variables!$F$13))),0)</f>
        <v>1</v>
      </c>
      <c r="K459" s="11">
        <f>IF('respostes SINDIC'!J459=1,(IF('respostes SINDIC'!$AS459=2021,variables!$E$14,IF('respostes SINDIC'!$AS459=2022,variables!$F$14))),0)</f>
        <v>0</v>
      </c>
      <c r="L459" s="11">
        <f>IF('respostes SINDIC'!K459=1,(IF('respostes SINDIC'!$AS459=2021,variables!$E$15,IF('respostes SINDIC'!$AS459=2022,variables!$F$15))),0)</f>
        <v>0</v>
      </c>
      <c r="M459" s="11">
        <f>IF('respostes SINDIC'!L459=1,(IF('respostes SINDIC'!$AS459=2021,variables!$E$16,IF('respostes SINDIC'!$AS459=2022,variables!$F$16))),0)</f>
        <v>0</v>
      </c>
      <c r="N459" s="11">
        <f>IF('respostes SINDIC'!M459=1,(IF('respostes SINDIC'!$AS459=2021,variables!$E$17,IF('respostes SINDIC'!$AS459=2022,variables!$F$17))),0)</f>
        <v>0</v>
      </c>
      <c r="O459" s="11">
        <f>IF('respostes SINDIC'!N459="Dintre de termini",(IF('respostes SINDIC'!$AS459=2021,variables!$E$18,IF('respostes SINDIC'!$AS459=2022,variables!$F$18))),0)</f>
        <v>10</v>
      </c>
      <c r="P459" s="16">
        <f>IF('respostes SINDIC'!O459="Null",0,(IF('respostes SINDIC'!$AS459=2021,variables!$E$20,IF('respostes SINDIC'!$AS459=2022,variables!$F$20))))</f>
        <v>25</v>
      </c>
      <c r="Q459" s="16">
        <f>IF('respostes SINDIC'!P459=1,(IF('respostes SINDIC'!$AS459=2021,variables!$E$20,IF('respostes SINDIC'!$AS459=2022,variables!$F$20))),0)</f>
        <v>25</v>
      </c>
      <c r="R459" s="16">
        <f>IF('respostes SINDIC'!Q459=1,(IF('respostes SINDIC'!$AS459=2021,variables!$E$21,IF('respostes SINDIC'!$AS459=2022,variables!$F$21))),0)</f>
        <v>0</v>
      </c>
      <c r="S459" s="16">
        <f>IF('respostes SINDIC'!R459=1,(IF('respostes SINDIC'!$AS459=2021,variables!$E$22,IF('respostes SINDIC'!$AS459=2022,variables!$F$22))),0)</f>
        <v>0</v>
      </c>
      <c r="T459" s="11">
        <f>IF('respostes SINDIC'!S459=1,(IF('respostes SINDIC'!$AS459=2021,variables!$E$23,IF('respostes SINDIC'!$AS459=2022,variables!$F$23))),0)</f>
        <v>10</v>
      </c>
      <c r="U459" s="14">
        <f>IF('respostes SINDIC'!T459=1,(IF('respostes SINDIC'!$AS459=2021,variables!$E$24,IF('respostes SINDIC'!$AS459=2022,variables!$F$24))),0)</f>
        <v>25</v>
      </c>
      <c r="V459" s="8">
        <f>IF('respostes SINDIC'!U459=1,(IF('respostes SINDIC'!$AS459=2021,variables!$E$25,IF('respostes SINDIC'!$AS459=2022,variables!$F$25))),0)</f>
        <v>20</v>
      </c>
      <c r="W459" s="8">
        <f>IF('respostes SINDIC'!V459=1,(IF('respostes SINDIC'!$AS459=2021,variables!$E$26,IF('respostes SINDIC'!$AS459=2022,variables!$F$26))),0)</f>
        <v>5</v>
      </c>
      <c r="X459" s="8">
        <f>IF('respostes SINDIC'!W459=1,(IF('respostes SINDIC'!$AS459=2021,variables!$E$27,IF('respostes SINDIC'!$AS459=2022,variables!$F$27))),0)</f>
        <v>10</v>
      </c>
      <c r="Y459" s="11">
        <f>IF('respostes SINDIC'!X459=1,(IF('respostes SINDIC'!$AS459=2021,variables!$E$28,IF('respostes SINDIC'!$AS459=2022,variables!$F$28))),0)</f>
        <v>0</v>
      </c>
      <c r="Z459" s="11">
        <f>IF('respostes SINDIC'!Y459=1,(IF('respostes SINDIC'!$AS459=2021,variables!$E$29,IF('respostes SINDIC'!$AS459=2022,variables!$F$29))),0)</f>
        <v>20</v>
      </c>
      <c r="AA459" s="18">
        <f>IF('respostes SINDIC'!Z459=1,(IF('respostes SINDIC'!$AS459=2021,variables!$E$30,IF('respostes SINDIC'!$AS459=2022,variables!$F$30))),0)</f>
        <v>0</v>
      </c>
      <c r="AB459" s="18">
        <f>IF('respostes SINDIC'!AA459=1,(IF('respostes SINDIC'!$AS459=2021,variables!$E$31,IF('respostes SINDIC'!$AS459=2022,variables!$F$31))),0)</f>
        <v>25</v>
      </c>
      <c r="AC459" s="18">
        <f>IF('respostes SINDIC'!AB459=1,(IF('respostes SINDIC'!$AS459=2021,variables!$E$32,IF('respostes SINDIC'!$AS459=2022,variables!$F$32))),0)</f>
        <v>25</v>
      </c>
      <c r="AD459" s="18">
        <f>IF('respostes SINDIC'!AC459=1,(IF('respostes SINDIC'!$AS459=2021,variables!$E$33,IF('respostes SINDIC'!$AS459=2022,variables!$F$33))),0)</f>
        <v>0</v>
      </c>
      <c r="AE459" s="20">
        <f>IF('respostes SINDIC'!AD459=1,(IF('respostes SINDIC'!$AS459=2021,variables!$E$34,IF('respostes SINDIC'!$AS459=2022,variables!$F$34))),0)</f>
        <v>0</v>
      </c>
      <c r="AF459" s="20">
        <f>IF('respostes SINDIC'!AE459=1,(IF('respostes SINDIC'!$AS459=2021,variables!$E$35,IF('respostes SINDIC'!$AS459=2022,variables!$F$35))),0)</f>
        <v>0</v>
      </c>
      <c r="AG459" s="20">
        <f>IF('respostes SINDIC'!AF459=1,(IF('respostes SINDIC'!$AS459=2021,variables!$E$36,IF('respostes SINDIC'!$AS459=2022,variables!$F$36))),0)</f>
        <v>0</v>
      </c>
      <c r="AH459" s="20">
        <f>IF('respostes SINDIC'!AG459=1,(IF('respostes SINDIC'!$AS459=2021,variables!$E$37,IF('respostes SINDIC'!$AS459=2022,variables!$F$37))),0)</f>
        <v>0</v>
      </c>
      <c r="AI459" s="14">
        <f>IF('respostes SINDIC'!AH459=1,(IF('respostes SINDIC'!$AS459=2021,variables!$E$38,IF('respostes SINDIC'!$AS459=2022,variables!$F$38))),0)</f>
        <v>25</v>
      </c>
      <c r="AJ459" s="20">
        <f>IF('respostes SINDIC'!AI459=1,(IF('respostes SINDIC'!$AS459=2021,variables!$E$39,IF('respostes SINDIC'!$AS459=2022,variables!$F$39))),0)</f>
        <v>20</v>
      </c>
      <c r="AK459" s="14">
        <f>IF('respostes SINDIC'!AJ459=1,(IF('respostes SINDIC'!$AS459=2021,variables!$E$40,IF('respostes SINDIC'!$AS459=2022,variables!$F$40))),0)</f>
        <v>25</v>
      </c>
      <c r="AL459" s="8">
        <f>IF('respostes SINDIC'!AK459=0,(IF('respostes SINDIC'!$AS459=2021,variables!$E$41,IF('respostes SINDIC'!$AS459=2022,variables!$F$41))),0)</f>
        <v>20</v>
      </c>
      <c r="AM459" s="20">
        <f>IF('respostes SINDIC'!AL459=1,(IF('respostes SINDIC'!$AS459=2021,variables!$E$42,IF('respostes SINDIC'!$AS459=2022,variables!$F$42))),0)</f>
        <v>10</v>
      </c>
      <c r="AN459" s="11">
        <f>IF('respostes SINDIC'!AM459=1,(IF('respostes SINDIC'!$AS459=2021,variables!$E$43,IF('respostes SINDIC'!$AS459=2022,variables!$F$43))),0)</f>
        <v>50</v>
      </c>
      <c r="AO459" s="8">
        <f>IF('respostes SINDIC'!AN459=1,(IF('respostes SINDIC'!$AS459=2021,variables!$E$44,IF('respostes SINDIC'!$AS459=2022,variables!$F$44))),0)</f>
        <v>0</v>
      </c>
      <c r="AP459" s="8">
        <f>IF('respostes SINDIC'!AO459=1,(IF('respostes SINDIC'!$AS459=2021,variables!$E$45,IF('respostes SINDIC'!$AS459=2022,variables!$F$45))),0)</f>
        <v>0</v>
      </c>
      <c r="AQ459" s="20">
        <f>IF('respostes SINDIC'!AP459=1,(IF('respostes SINDIC'!$AS459=2021,variables!$E$46,IF('respostes SINDIC'!$AS459=2022,variables!$F$46))),0)</f>
        <v>10</v>
      </c>
      <c r="AT459">
        <v>2022</v>
      </c>
    </row>
    <row r="460" spans="1:46" x14ac:dyDescent="0.3">
      <c r="A460">
        <v>826060009</v>
      </c>
      <c r="B460" t="str">
        <f>VLOOKUP(A460,'ine i comarca'!$A$1:$H$367,6,0)</f>
        <v>Vallès Occidental</v>
      </c>
      <c r="C460" t="s">
        <v>263</v>
      </c>
      <c r="D460" t="s">
        <v>41</v>
      </c>
      <c r="E460" t="s">
        <v>42</v>
      </c>
      <c r="F460" t="s">
        <v>68</v>
      </c>
      <c r="G460" s="8">
        <f>IF('respostes SINDIC'!F460=1,(IF('respostes SINDIC'!$AS460=2021,variables!$E$10,IF('respostes SINDIC'!$AS460=2022,variables!$F$10))),0)</f>
        <v>7.5</v>
      </c>
      <c r="H460" s="8">
        <f>IF('respostes SINDIC'!G460=1,(IF('respostes SINDIC'!$AS460=2021,variables!$E$11,IF('respostes SINDIC'!$AS460=2022,variables!$F$11))),0)</f>
        <v>7.5</v>
      </c>
      <c r="I460" s="14">
        <f>IF('respostes SINDIC'!H460=1,(IF('respostes SINDIC'!$AS460=2021,variables!$E$12,IF('respostes SINDIC'!$AS460=2022,variables!$F$12))),0)</f>
        <v>25</v>
      </c>
      <c r="J460" s="11">
        <f>IF('respostes SINDIC'!I460=1,(IF('respostes SINDIC'!$AS460=2021,variables!$E$13,IF('respostes SINDIC'!$AS460=2022,variables!$F$13))),0)</f>
        <v>1</v>
      </c>
      <c r="K460" s="11">
        <f>IF('respostes SINDIC'!J460=1,(IF('respostes SINDIC'!$AS460=2021,variables!$E$14,IF('respostes SINDIC'!$AS460=2022,variables!$F$14))),0)</f>
        <v>2</v>
      </c>
      <c r="L460" s="11">
        <f>IF('respostes SINDIC'!K460=1,(IF('respostes SINDIC'!$AS460=2021,variables!$E$15,IF('respostes SINDIC'!$AS460=2022,variables!$F$15))),0)</f>
        <v>2</v>
      </c>
      <c r="M460" s="11">
        <f>IF('respostes SINDIC'!L460=1,(IF('respostes SINDIC'!$AS460=2021,variables!$E$16,IF('respostes SINDIC'!$AS460=2022,variables!$F$16))),0)</f>
        <v>2</v>
      </c>
      <c r="N460" s="11">
        <f>IF('respostes SINDIC'!M460=1,(IF('respostes SINDIC'!$AS460=2021,variables!$E$17,IF('respostes SINDIC'!$AS460=2022,variables!$F$17))),0)</f>
        <v>1</v>
      </c>
      <c r="O460" s="11">
        <f>IF('respostes SINDIC'!N460="Dintre de termini",(IF('respostes SINDIC'!$AS460=2021,variables!$E$18,IF('respostes SINDIC'!$AS460=2022,variables!$F$18))),0)</f>
        <v>0</v>
      </c>
      <c r="P460" s="16">
        <f>IF('respostes SINDIC'!O460="Null",0,(IF('respostes SINDIC'!$AS460=2021,variables!$E$20,IF('respostes SINDIC'!$AS460=2022,variables!$F$20))))</f>
        <v>25</v>
      </c>
      <c r="Q460" s="16">
        <f>IF('respostes SINDIC'!P460=1,(IF('respostes SINDIC'!$AS460=2021,variables!$E$20,IF('respostes SINDIC'!$AS460=2022,variables!$F$20))),0)</f>
        <v>25</v>
      </c>
      <c r="R460" s="16">
        <f>IF('respostes SINDIC'!Q460=1,(IF('respostes SINDIC'!$AS460=2021,variables!$E$21,IF('respostes SINDIC'!$AS460=2022,variables!$F$21))),0)</f>
        <v>25</v>
      </c>
      <c r="S460" s="16">
        <f>IF('respostes SINDIC'!R460=1,(IF('respostes SINDIC'!$AS460=2021,variables!$E$22,IF('respostes SINDIC'!$AS460=2022,variables!$F$22))),0)</f>
        <v>25</v>
      </c>
      <c r="T460" s="11">
        <f>IF('respostes SINDIC'!S460=1,(IF('respostes SINDIC'!$AS460=2021,variables!$E$23,IF('respostes SINDIC'!$AS460=2022,variables!$F$23))),0)</f>
        <v>10</v>
      </c>
      <c r="U460" s="14">
        <f>IF('respostes SINDIC'!T460=1,(IF('respostes SINDIC'!$AS460=2021,variables!$E$24,IF('respostes SINDIC'!$AS460=2022,variables!$F$24))),0)</f>
        <v>25</v>
      </c>
      <c r="V460" s="8">
        <f>IF('respostes SINDIC'!U460=1,(IF('respostes SINDIC'!$AS460=2021,variables!$E$25,IF('respostes SINDIC'!$AS460=2022,variables!$F$25))),0)</f>
        <v>20</v>
      </c>
      <c r="W460" s="8">
        <f>IF('respostes SINDIC'!V460=1,(IF('respostes SINDIC'!$AS460=2021,variables!$E$26,IF('respostes SINDIC'!$AS460=2022,variables!$F$26))),0)</f>
        <v>5</v>
      </c>
      <c r="X460" s="8">
        <f>IF('respostes SINDIC'!W460=1,(IF('respostes SINDIC'!$AS460=2021,variables!$E$27,IF('respostes SINDIC'!$AS460=2022,variables!$F$27))),0)</f>
        <v>10</v>
      </c>
      <c r="Y460" s="11">
        <f>IF('respostes SINDIC'!X460=1,(IF('respostes SINDIC'!$AS460=2021,variables!$E$28,IF('respostes SINDIC'!$AS460=2022,variables!$F$28))),0)</f>
        <v>0</v>
      </c>
      <c r="Z460" s="11">
        <f>IF('respostes SINDIC'!Y460=1,(IF('respostes SINDIC'!$AS460=2021,variables!$E$29,IF('respostes SINDIC'!$AS460=2022,variables!$F$29))),0)</f>
        <v>20</v>
      </c>
      <c r="AA460" s="18">
        <f>IF('respostes SINDIC'!Z460=1,(IF('respostes SINDIC'!$AS460=2021,variables!$E$30,IF('respostes SINDIC'!$AS460=2022,variables!$F$30))),0)</f>
        <v>0</v>
      </c>
      <c r="AB460" s="18">
        <f>IF('respostes SINDIC'!AA460=1,(IF('respostes SINDIC'!$AS460=2021,variables!$E$31,IF('respostes SINDIC'!$AS460=2022,variables!$F$31))),0)</f>
        <v>25</v>
      </c>
      <c r="AC460" s="18">
        <f>IF('respostes SINDIC'!AB460=1,(IF('respostes SINDIC'!$AS460=2021,variables!$E$32,IF('respostes SINDIC'!$AS460=2022,variables!$F$32))),0)</f>
        <v>25</v>
      </c>
      <c r="AD460" s="18">
        <f>IF('respostes SINDIC'!AC460=1,(IF('respostes SINDIC'!$AS460=2021,variables!$E$33,IF('respostes SINDIC'!$AS460=2022,variables!$F$33))),0)</f>
        <v>0</v>
      </c>
      <c r="AE460" s="20">
        <f>IF('respostes SINDIC'!AD460=1,(IF('respostes SINDIC'!$AS460=2021,variables!$E$34,IF('respostes SINDIC'!$AS460=2022,variables!$F$34))),0)</f>
        <v>0</v>
      </c>
      <c r="AF460" s="20">
        <f>IF('respostes SINDIC'!AE460=1,(IF('respostes SINDIC'!$AS460=2021,variables!$E$35,IF('respostes SINDIC'!$AS460=2022,variables!$F$35))),0)</f>
        <v>0</v>
      </c>
      <c r="AG460" s="20">
        <f>IF('respostes SINDIC'!AF460=1,(IF('respostes SINDIC'!$AS460=2021,variables!$E$36,IF('respostes SINDIC'!$AS460=2022,variables!$F$36))),0)</f>
        <v>0</v>
      </c>
      <c r="AH460" s="20">
        <f>IF('respostes SINDIC'!AG460=1,(IF('respostes SINDIC'!$AS460=2021,variables!$E$37,IF('respostes SINDIC'!$AS460=2022,variables!$F$37))),0)</f>
        <v>0</v>
      </c>
      <c r="AI460" s="14">
        <f>IF('respostes SINDIC'!AH460=1,(IF('respostes SINDIC'!$AS460=2021,variables!$E$38,IF('respostes SINDIC'!$AS460=2022,variables!$F$38))),0)</f>
        <v>25</v>
      </c>
      <c r="AJ460" s="20">
        <f>IF('respostes SINDIC'!AI460=1,(IF('respostes SINDIC'!$AS460=2021,variables!$E$39,IF('respostes SINDIC'!$AS460=2022,variables!$F$39))),0)</f>
        <v>20</v>
      </c>
      <c r="AK460" s="14">
        <f>IF('respostes SINDIC'!AJ460=1,(IF('respostes SINDIC'!$AS460=2021,variables!$E$40,IF('respostes SINDIC'!$AS460=2022,variables!$F$40))),0)</f>
        <v>25</v>
      </c>
      <c r="AL460" s="8">
        <f>IF('respostes SINDIC'!AK460=0,(IF('respostes SINDIC'!$AS460=2021,variables!$E$41,IF('respostes SINDIC'!$AS460=2022,variables!$F$41))),0)</f>
        <v>20</v>
      </c>
      <c r="AM460" s="20">
        <f>IF('respostes SINDIC'!AL460=1,(IF('respostes SINDIC'!$AS460=2021,variables!$E$42,IF('respostes SINDIC'!$AS460=2022,variables!$F$42))),0)</f>
        <v>10</v>
      </c>
      <c r="AN460" s="11">
        <f>IF('respostes SINDIC'!AM460=1,(IF('respostes SINDIC'!$AS460=2021,variables!$E$43,IF('respostes SINDIC'!$AS460=2022,variables!$F$43))),0)</f>
        <v>50</v>
      </c>
      <c r="AO460" s="8">
        <f>IF('respostes SINDIC'!AN460=1,(IF('respostes SINDIC'!$AS460=2021,variables!$E$44,IF('respostes SINDIC'!$AS460=2022,variables!$F$44))),0)</f>
        <v>10</v>
      </c>
      <c r="AP460" s="8">
        <f>IF('respostes SINDIC'!AO460=1,(IF('respostes SINDIC'!$AS460=2021,variables!$E$45,IF('respostes SINDIC'!$AS460=2022,variables!$F$45))),0)</f>
        <v>20</v>
      </c>
      <c r="AQ460" s="20">
        <f>IF('respostes SINDIC'!AP460=1,(IF('respostes SINDIC'!$AS460=2021,variables!$E$46,IF('respostes SINDIC'!$AS460=2022,variables!$F$46))),0)</f>
        <v>10</v>
      </c>
      <c r="AT460">
        <v>2022</v>
      </c>
    </row>
    <row r="461" spans="1:46" x14ac:dyDescent="0.3">
      <c r="A461">
        <v>826130008</v>
      </c>
      <c r="B461" t="str">
        <f>VLOOKUP(A461,'ine i comarca'!$A$1:$H$367,6,0)</f>
        <v>Maresme</v>
      </c>
      <c r="C461" t="s">
        <v>264</v>
      </c>
      <c r="D461" t="s">
        <v>41</v>
      </c>
      <c r="E461" t="s">
        <v>42</v>
      </c>
      <c r="F461" t="s">
        <v>48</v>
      </c>
      <c r="G461" s="8">
        <f>IF('respostes SINDIC'!F461=1,(IF('respostes SINDIC'!$AS461=2021,variables!$E$10,IF('respostes SINDIC'!$AS461=2022,variables!$F$10))),0)</f>
        <v>7.5</v>
      </c>
      <c r="H461" s="8">
        <f>IF('respostes SINDIC'!G461=1,(IF('respostes SINDIC'!$AS461=2021,variables!$E$11,IF('respostes SINDIC'!$AS461=2022,variables!$F$11))),0)</f>
        <v>7.5</v>
      </c>
      <c r="I461" s="14">
        <f>IF('respostes SINDIC'!H461=1,(IF('respostes SINDIC'!$AS461=2021,variables!$E$12,IF('respostes SINDIC'!$AS461=2022,variables!$F$12))),0)</f>
        <v>25</v>
      </c>
      <c r="J461" s="11">
        <f>IF('respostes SINDIC'!I461=1,(IF('respostes SINDIC'!$AS461=2021,variables!$E$13,IF('respostes SINDIC'!$AS461=2022,variables!$F$13))),0)</f>
        <v>1</v>
      </c>
      <c r="K461" s="11">
        <f>IF('respostes SINDIC'!J461=1,(IF('respostes SINDIC'!$AS461=2021,variables!$E$14,IF('respostes SINDIC'!$AS461=2022,variables!$F$14))),0)</f>
        <v>0</v>
      </c>
      <c r="L461" s="11">
        <f>IF('respostes SINDIC'!K461=1,(IF('respostes SINDIC'!$AS461=2021,variables!$E$15,IF('respostes SINDIC'!$AS461=2022,variables!$F$15))),0)</f>
        <v>0</v>
      </c>
      <c r="M461" s="11">
        <f>IF('respostes SINDIC'!L461=1,(IF('respostes SINDIC'!$AS461=2021,variables!$E$16,IF('respostes SINDIC'!$AS461=2022,variables!$F$16))),0)</f>
        <v>0</v>
      </c>
      <c r="N461" s="11">
        <f>IF('respostes SINDIC'!M461=1,(IF('respostes SINDIC'!$AS461=2021,variables!$E$17,IF('respostes SINDIC'!$AS461=2022,variables!$F$17))),0)</f>
        <v>0</v>
      </c>
      <c r="O461" s="11">
        <f>IF('respostes SINDIC'!N461="Dintre de termini",(IF('respostes SINDIC'!$AS461=2021,variables!$E$18,IF('respostes SINDIC'!$AS461=2022,variables!$F$18))),0)</f>
        <v>10</v>
      </c>
      <c r="P461" s="16">
        <f>IF('respostes SINDIC'!O461="Null",0,(IF('respostes SINDIC'!$AS461=2021,variables!$E$20,IF('respostes SINDIC'!$AS461=2022,variables!$F$20))))</f>
        <v>25</v>
      </c>
      <c r="Q461" s="16">
        <f>IF('respostes SINDIC'!P461=1,(IF('respostes SINDIC'!$AS461=2021,variables!$E$20,IF('respostes SINDIC'!$AS461=2022,variables!$F$20))),0)</f>
        <v>25</v>
      </c>
      <c r="R461" s="16">
        <f>IF('respostes SINDIC'!Q461=1,(IF('respostes SINDIC'!$AS461=2021,variables!$E$21,IF('respostes SINDIC'!$AS461=2022,variables!$F$21))),0)</f>
        <v>0</v>
      </c>
      <c r="S461" s="16">
        <f>IF('respostes SINDIC'!R461=1,(IF('respostes SINDIC'!$AS461=2021,variables!$E$22,IF('respostes SINDIC'!$AS461=2022,variables!$F$22))),0)</f>
        <v>0</v>
      </c>
      <c r="T461" s="11">
        <f>IF('respostes SINDIC'!S461=1,(IF('respostes SINDIC'!$AS461=2021,variables!$E$23,IF('respostes SINDIC'!$AS461=2022,variables!$F$23))),0)</f>
        <v>10</v>
      </c>
      <c r="U461" s="14">
        <f>IF('respostes SINDIC'!T461=1,(IF('respostes SINDIC'!$AS461=2021,variables!$E$24,IF('respostes SINDIC'!$AS461=2022,variables!$F$24))),0)</f>
        <v>0</v>
      </c>
      <c r="V461" s="8">
        <f>IF('respostes SINDIC'!U461=1,(IF('respostes SINDIC'!$AS461=2021,variables!$E$25,IF('respostes SINDIC'!$AS461=2022,variables!$F$25))),0)</f>
        <v>20</v>
      </c>
      <c r="W461" s="8">
        <f>IF('respostes SINDIC'!V461=1,(IF('respostes SINDIC'!$AS461=2021,variables!$E$26,IF('respostes SINDIC'!$AS461=2022,variables!$F$26))),0)</f>
        <v>5</v>
      </c>
      <c r="X461" s="8">
        <f>IF('respostes SINDIC'!W461=1,(IF('respostes SINDIC'!$AS461=2021,variables!$E$27,IF('respostes SINDIC'!$AS461=2022,variables!$F$27))),0)</f>
        <v>10</v>
      </c>
      <c r="Y461" s="11">
        <f>IF('respostes SINDIC'!X461=1,(IF('respostes SINDIC'!$AS461=2021,variables!$E$28,IF('respostes SINDIC'!$AS461=2022,variables!$F$28))),0)</f>
        <v>0</v>
      </c>
      <c r="Z461" s="11">
        <f>IF('respostes SINDIC'!Y461=1,(IF('respostes SINDIC'!$AS461=2021,variables!$E$29,IF('respostes SINDIC'!$AS461=2022,variables!$F$29))),0)</f>
        <v>20</v>
      </c>
      <c r="AA461" s="18">
        <f>IF('respostes SINDIC'!Z461=1,(IF('respostes SINDIC'!$AS461=2021,variables!$E$30,IF('respostes SINDIC'!$AS461=2022,variables!$F$30))),0)</f>
        <v>0</v>
      </c>
      <c r="AB461" s="18">
        <f>IF('respostes SINDIC'!AA461=1,(IF('respostes SINDIC'!$AS461=2021,variables!$E$31,IF('respostes SINDIC'!$AS461=2022,variables!$F$31))),0)</f>
        <v>0</v>
      </c>
      <c r="AC461" s="18">
        <f>IF('respostes SINDIC'!AB461=1,(IF('respostes SINDIC'!$AS461=2021,variables!$E$32,IF('respostes SINDIC'!$AS461=2022,variables!$F$32))),0)</f>
        <v>0</v>
      </c>
      <c r="AD461" s="18">
        <f>IF('respostes SINDIC'!AC461=1,(IF('respostes SINDIC'!$AS461=2021,variables!$E$33,IF('respostes SINDIC'!$AS461=2022,variables!$F$33))),0)</f>
        <v>0</v>
      </c>
      <c r="AE461" s="20">
        <f>IF('respostes SINDIC'!AD461=1,(IF('respostes SINDIC'!$AS461=2021,variables!$E$34,IF('respostes SINDIC'!$AS461=2022,variables!$F$34))),0)</f>
        <v>0</v>
      </c>
      <c r="AF461" s="20">
        <f>IF('respostes SINDIC'!AE461=1,(IF('respostes SINDIC'!$AS461=2021,variables!$E$35,IF('respostes SINDIC'!$AS461=2022,variables!$F$35))),0)</f>
        <v>0</v>
      </c>
      <c r="AG461" s="20">
        <f>IF('respostes SINDIC'!AF461=1,(IF('respostes SINDIC'!$AS461=2021,variables!$E$36,IF('respostes SINDIC'!$AS461=2022,variables!$F$36))),0)</f>
        <v>0</v>
      </c>
      <c r="AH461" s="20">
        <f>IF('respostes SINDIC'!AG461=1,(IF('respostes SINDIC'!$AS461=2021,variables!$E$37,IF('respostes SINDIC'!$AS461=2022,variables!$F$37))),0)</f>
        <v>0</v>
      </c>
      <c r="AI461" s="14">
        <f>IF('respostes SINDIC'!AH461=1,(IF('respostes SINDIC'!$AS461=2021,variables!$E$38,IF('respostes SINDIC'!$AS461=2022,variables!$F$38))),0)</f>
        <v>25</v>
      </c>
      <c r="AJ461" s="20">
        <f>IF('respostes SINDIC'!AI461=1,(IF('respostes SINDIC'!$AS461=2021,variables!$E$39,IF('respostes SINDIC'!$AS461=2022,variables!$F$39))),0)</f>
        <v>20</v>
      </c>
      <c r="AK461" s="14">
        <f>IF('respostes SINDIC'!AJ461=1,(IF('respostes SINDIC'!$AS461=2021,variables!$E$40,IF('respostes SINDIC'!$AS461=2022,variables!$F$40))),0)</f>
        <v>25</v>
      </c>
      <c r="AL461" s="8">
        <f>IF('respostes SINDIC'!AK461=0,(IF('respostes SINDIC'!$AS461=2021,variables!$E$41,IF('respostes SINDIC'!$AS461=2022,variables!$F$41))),0)</f>
        <v>20</v>
      </c>
      <c r="AM461" s="20">
        <f>IF('respostes SINDIC'!AL461=1,(IF('respostes SINDIC'!$AS461=2021,variables!$E$42,IF('respostes SINDIC'!$AS461=2022,variables!$F$42))),0)</f>
        <v>10</v>
      </c>
      <c r="AN461" s="11">
        <f>IF('respostes SINDIC'!AM461=1,(IF('respostes SINDIC'!$AS461=2021,variables!$E$43,IF('respostes SINDIC'!$AS461=2022,variables!$F$43))),0)</f>
        <v>50</v>
      </c>
      <c r="AO461" s="8">
        <f>IF('respostes SINDIC'!AN461=1,(IF('respostes SINDIC'!$AS461=2021,variables!$E$44,IF('respostes SINDIC'!$AS461=2022,variables!$F$44))),0)</f>
        <v>0</v>
      </c>
      <c r="AP461" s="8">
        <f>IF('respostes SINDIC'!AO461=1,(IF('respostes SINDIC'!$AS461=2021,variables!$E$45,IF('respostes SINDIC'!$AS461=2022,variables!$F$45))),0)</f>
        <v>0</v>
      </c>
      <c r="AQ461" s="20">
        <f>IF('respostes SINDIC'!AP461=1,(IF('respostes SINDIC'!$AS461=2021,variables!$E$46,IF('respostes SINDIC'!$AS461=2022,variables!$F$46))),0)</f>
        <v>0</v>
      </c>
      <c r="AT461">
        <v>2022</v>
      </c>
    </row>
    <row r="462" spans="1:46" x14ac:dyDescent="0.3">
      <c r="A462">
        <v>819230008</v>
      </c>
      <c r="B462" t="str">
        <f>VLOOKUP(A462,'ine i comarca'!$A$1:$H$367,6,0)</f>
        <v>Bages</v>
      </c>
      <c r="C462" t="s">
        <v>265</v>
      </c>
      <c r="D462" t="s">
        <v>41</v>
      </c>
      <c r="E462" t="s">
        <v>42</v>
      </c>
      <c r="F462" t="s">
        <v>43</v>
      </c>
      <c r="G462" s="8">
        <f>IF('respostes SINDIC'!F462=1,(IF('respostes SINDIC'!$AS462=2021,variables!$E$10,IF('respostes SINDIC'!$AS462=2022,variables!$F$10))),0)</f>
        <v>7.5</v>
      </c>
      <c r="H462" s="8">
        <f>IF('respostes SINDIC'!G462=1,(IF('respostes SINDIC'!$AS462=2021,variables!$E$11,IF('respostes SINDIC'!$AS462=2022,variables!$F$11))),0)</f>
        <v>7.5</v>
      </c>
      <c r="I462" s="14">
        <f>IF('respostes SINDIC'!H462=1,(IF('respostes SINDIC'!$AS462=2021,variables!$E$12,IF('respostes SINDIC'!$AS462=2022,variables!$F$12))),0)</f>
        <v>25</v>
      </c>
      <c r="J462" s="11">
        <f>IF('respostes SINDIC'!I462=1,(IF('respostes SINDIC'!$AS462=2021,variables!$E$13,IF('respostes SINDIC'!$AS462=2022,variables!$F$13))),0)</f>
        <v>1</v>
      </c>
      <c r="K462" s="11">
        <f>IF('respostes SINDIC'!J462=1,(IF('respostes SINDIC'!$AS462=2021,variables!$E$14,IF('respostes SINDIC'!$AS462=2022,variables!$F$14))),0)</f>
        <v>0</v>
      </c>
      <c r="L462" s="11">
        <f>IF('respostes SINDIC'!K462=1,(IF('respostes SINDIC'!$AS462=2021,variables!$E$15,IF('respostes SINDIC'!$AS462=2022,variables!$F$15))),0)</f>
        <v>0</v>
      </c>
      <c r="M462" s="11">
        <f>IF('respostes SINDIC'!L462=1,(IF('respostes SINDIC'!$AS462=2021,variables!$E$16,IF('respostes SINDIC'!$AS462=2022,variables!$F$16))),0)</f>
        <v>0</v>
      </c>
      <c r="N462" s="11">
        <f>IF('respostes SINDIC'!M462=1,(IF('respostes SINDIC'!$AS462=2021,variables!$E$17,IF('respostes SINDIC'!$AS462=2022,variables!$F$17))),0)</f>
        <v>0</v>
      </c>
      <c r="O462" s="11">
        <f>IF('respostes SINDIC'!N462="Dintre de termini",(IF('respostes SINDIC'!$AS462=2021,variables!$E$18,IF('respostes SINDIC'!$AS462=2022,variables!$F$18))),0)</f>
        <v>0</v>
      </c>
      <c r="P462" s="16">
        <f>IF('respostes SINDIC'!O462="Null",0,(IF('respostes SINDIC'!$AS462=2021,variables!$E$20,IF('respostes SINDIC'!$AS462=2022,variables!$F$20))))</f>
        <v>25</v>
      </c>
      <c r="Q462" s="16">
        <f>IF('respostes SINDIC'!P462=1,(IF('respostes SINDIC'!$AS462=2021,variables!$E$20,IF('respostes SINDIC'!$AS462=2022,variables!$F$20))),0)</f>
        <v>25</v>
      </c>
      <c r="R462" s="16">
        <f>IF('respostes SINDIC'!Q462=1,(IF('respostes SINDIC'!$AS462=2021,variables!$E$21,IF('respostes SINDIC'!$AS462=2022,variables!$F$21))),0)</f>
        <v>0</v>
      </c>
      <c r="S462" s="16">
        <f>IF('respostes SINDIC'!R462=1,(IF('respostes SINDIC'!$AS462=2021,variables!$E$22,IF('respostes SINDIC'!$AS462=2022,variables!$F$22))),0)</f>
        <v>0</v>
      </c>
      <c r="T462" s="11">
        <f>IF('respostes SINDIC'!S462=1,(IF('respostes SINDIC'!$AS462=2021,variables!$E$23,IF('respostes SINDIC'!$AS462=2022,variables!$F$23))),0)</f>
        <v>10</v>
      </c>
      <c r="U462" s="14">
        <f>IF('respostes SINDIC'!T462=1,(IF('respostes SINDIC'!$AS462=2021,variables!$E$24,IF('respostes SINDIC'!$AS462=2022,variables!$F$24))),0)</f>
        <v>25</v>
      </c>
      <c r="V462" s="8">
        <f>IF('respostes SINDIC'!U462=1,(IF('respostes SINDIC'!$AS462=2021,variables!$E$25,IF('respostes SINDIC'!$AS462=2022,variables!$F$25))),0)</f>
        <v>20</v>
      </c>
      <c r="W462" s="8">
        <f>IF('respostes SINDIC'!V462=1,(IF('respostes SINDIC'!$AS462=2021,variables!$E$26,IF('respostes SINDIC'!$AS462=2022,variables!$F$26))),0)</f>
        <v>5</v>
      </c>
      <c r="X462" s="8">
        <f>IF('respostes SINDIC'!W462=1,(IF('respostes SINDIC'!$AS462=2021,variables!$E$27,IF('respostes SINDIC'!$AS462=2022,variables!$F$27))),0)</f>
        <v>10</v>
      </c>
      <c r="Y462" s="11">
        <f>IF('respostes SINDIC'!X462=1,(IF('respostes SINDIC'!$AS462=2021,variables!$E$28,IF('respostes SINDIC'!$AS462=2022,variables!$F$28))),0)</f>
        <v>0</v>
      </c>
      <c r="Z462" s="11">
        <f>IF('respostes SINDIC'!Y462=1,(IF('respostes SINDIC'!$AS462=2021,variables!$E$29,IF('respostes SINDIC'!$AS462=2022,variables!$F$29))),0)</f>
        <v>20</v>
      </c>
      <c r="AA462" s="18">
        <f>IF('respostes SINDIC'!Z462=1,(IF('respostes SINDIC'!$AS462=2021,variables!$E$30,IF('respostes SINDIC'!$AS462=2022,variables!$F$30))),0)</f>
        <v>0</v>
      </c>
      <c r="AB462" s="18">
        <f>IF('respostes SINDIC'!AA462=1,(IF('respostes SINDIC'!$AS462=2021,variables!$E$31,IF('respostes SINDIC'!$AS462=2022,variables!$F$31))),0)</f>
        <v>0</v>
      </c>
      <c r="AC462" s="18">
        <f>IF('respostes SINDIC'!AB462=1,(IF('respostes SINDIC'!$AS462=2021,variables!$E$32,IF('respostes SINDIC'!$AS462=2022,variables!$F$32))),0)</f>
        <v>25</v>
      </c>
      <c r="AD462" s="18">
        <f>IF('respostes SINDIC'!AC462=1,(IF('respostes SINDIC'!$AS462=2021,variables!$E$33,IF('respostes SINDIC'!$AS462=2022,variables!$F$33))),0)</f>
        <v>0</v>
      </c>
      <c r="AE462" s="20">
        <f>IF('respostes SINDIC'!AD462=1,(IF('respostes SINDIC'!$AS462=2021,variables!$E$34,IF('respostes SINDIC'!$AS462=2022,variables!$F$34))),0)</f>
        <v>0</v>
      </c>
      <c r="AF462" s="20">
        <f>IF('respostes SINDIC'!AE462=1,(IF('respostes SINDIC'!$AS462=2021,variables!$E$35,IF('respostes SINDIC'!$AS462=2022,variables!$F$35))),0)</f>
        <v>0</v>
      </c>
      <c r="AG462" s="20">
        <f>IF('respostes SINDIC'!AF462=1,(IF('respostes SINDIC'!$AS462=2021,variables!$E$36,IF('respostes SINDIC'!$AS462=2022,variables!$F$36))),0)</f>
        <v>0</v>
      </c>
      <c r="AH462" s="20">
        <f>IF('respostes SINDIC'!AG462=1,(IF('respostes SINDIC'!$AS462=2021,variables!$E$37,IF('respostes SINDIC'!$AS462=2022,variables!$F$37))),0)</f>
        <v>0</v>
      </c>
      <c r="AI462" s="14">
        <f>IF('respostes SINDIC'!AH462=1,(IF('respostes SINDIC'!$AS462=2021,variables!$E$38,IF('respostes SINDIC'!$AS462=2022,variables!$F$38))),0)</f>
        <v>25</v>
      </c>
      <c r="AJ462" s="20">
        <f>IF('respostes SINDIC'!AI462=1,(IF('respostes SINDIC'!$AS462=2021,variables!$E$39,IF('respostes SINDIC'!$AS462=2022,variables!$F$39))),0)</f>
        <v>20</v>
      </c>
      <c r="AK462" s="14">
        <f>IF('respostes SINDIC'!AJ462=1,(IF('respostes SINDIC'!$AS462=2021,variables!$E$40,IF('respostes SINDIC'!$AS462=2022,variables!$F$40))),0)</f>
        <v>25</v>
      </c>
      <c r="AL462" s="8">
        <f>IF('respostes SINDIC'!AK462=0,(IF('respostes SINDIC'!$AS462=2021,variables!$E$41,IF('respostes SINDIC'!$AS462=2022,variables!$F$41))),0)</f>
        <v>20</v>
      </c>
      <c r="AM462" s="20">
        <f>IF('respostes SINDIC'!AL462=1,(IF('respostes SINDIC'!$AS462=2021,variables!$E$42,IF('respostes SINDIC'!$AS462=2022,variables!$F$42))),0)</f>
        <v>10</v>
      </c>
      <c r="AN462" s="11">
        <f>IF('respostes SINDIC'!AM462=1,(IF('respostes SINDIC'!$AS462=2021,variables!$E$43,IF('respostes SINDIC'!$AS462=2022,variables!$F$43))),0)</f>
        <v>50</v>
      </c>
      <c r="AO462" s="8">
        <f>IF('respostes SINDIC'!AN462=1,(IF('respostes SINDIC'!$AS462=2021,variables!$E$44,IF('respostes SINDIC'!$AS462=2022,variables!$F$44))),0)</f>
        <v>10</v>
      </c>
      <c r="AP462" s="8">
        <f>IF('respostes SINDIC'!AO462=1,(IF('respostes SINDIC'!$AS462=2021,variables!$E$45,IF('respostes SINDIC'!$AS462=2022,variables!$F$45))),0)</f>
        <v>20</v>
      </c>
      <c r="AQ462" s="20">
        <f>IF('respostes SINDIC'!AP462=1,(IF('respostes SINDIC'!$AS462=2021,variables!$E$46,IF('respostes SINDIC'!$AS462=2022,variables!$F$46))),0)</f>
        <v>10</v>
      </c>
      <c r="AT462">
        <v>2022</v>
      </c>
    </row>
    <row r="463" spans="1:46" x14ac:dyDescent="0.3">
      <c r="A463">
        <v>826710007</v>
      </c>
      <c r="B463" t="str">
        <f>VLOOKUP(A463,'ine i comarca'!$A$1:$H$367,6,0)</f>
        <v>Vallès Occidental</v>
      </c>
      <c r="C463" t="s">
        <v>266</v>
      </c>
      <c r="D463" t="s">
        <v>41</v>
      </c>
      <c r="E463" t="s">
        <v>42</v>
      </c>
      <c r="F463" t="s">
        <v>43</v>
      </c>
      <c r="G463" s="8">
        <f>IF('respostes SINDIC'!F463=1,(IF('respostes SINDIC'!$AS463=2021,variables!$E$10,IF('respostes SINDIC'!$AS463=2022,variables!$F$10))),0)</f>
        <v>7.5</v>
      </c>
      <c r="H463" s="8">
        <f>IF('respostes SINDIC'!G463=1,(IF('respostes SINDIC'!$AS463=2021,variables!$E$11,IF('respostes SINDIC'!$AS463=2022,variables!$F$11))),0)</f>
        <v>7.5</v>
      </c>
      <c r="I463" s="14">
        <f>IF('respostes SINDIC'!H463=1,(IF('respostes SINDIC'!$AS463=2021,variables!$E$12,IF('respostes SINDIC'!$AS463=2022,variables!$F$12))),0)</f>
        <v>25</v>
      </c>
      <c r="J463" s="11">
        <f>IF('respostes SINDIC'!I463=1,(IF('respostes SINDIC'!$AS463=2021,variables!$E$13,IF('respostes SINDIC'!$AS463=2022,variables!$F$13))),0)</f>
        <v>1</v>
      </c>
      <c r="K463" s="11">
        <f>IF('respostes SINDIC'!J463=1,(IF('respostes SINDIC'!$AS463=2021,variables!$E$14,IF('respostes SINDIC'!$AS463=2022,variables!$F$14))),0)</f>
        <v>0</v>
      </c>
      <c r="L463" s="11">
        <f>IF('respostes SINDIC'!K463=1,(IF('respostes SINDIC'!$AS463=2021,variables!$E$15,IF('respostes SINDIC'!$AS463=2022,variables!$F$15))),0)</f>
        <v>0</v>
      </c>
      <c r="M463" s="11">
        <f>IF('respostes SINDIC'!L463=1,(IF('respostes SINDIC'!$AS463=2021,variables!$E$16,IF('respostes SINDIC'!$AS463=2022,variables!$F$16))),0)</f>
        <v>0</v>
      </c>
      <c r="N463" s="11">
        <f>IF('respostes SINDIC'!M463=1,(IF('respostes SINDIC'!$AS463=2021,variables!$E$17,IF('respostes SINDIC'!$AS463=2022,variables!$F$17))),0)</f>
        <v>0</v>
      </c>
      <c r="O463" s="11">
        <f>IF('respostes SINDIC'!N463="Dintre de termini",(IF('respostes SINDIC'!$AS463=2021,variables!$E$18,IF('respostes SINDIC'!$AS463=2022,variables!$F$18))),0)</f>
        <v>0</v>
      </c>
      <c r="P463" s="16">
        <f>IF('respostes SINDIC'!O463="Null",0,(IF('respostes SINDIC'!$AS463=2021,variables!$E$20,IF('respostes SINDIC'!$AS463=2022,variables!$F$20))))</f>
        <v>25</v>
      </c>
      <c r="Q463" s="16">
        <f>IF('respostes SINDIC'!P463=1,(IF('respostes SINDIC'!$AS463=2021,variables!$E$20,IF('respostes SINDIC'!$AS463=2022,variables!$F$20))),0)</f>
        <v>25</v>
      </c>
      <c r="R463" s="16">
        <f>IF('respostes SINDIC'!Q463=1,(IF('respostes SINDIC'!$AS463=2021,variables!$E$21,IF('respostes SINDIC'!$AS463=2022,variables!$F$21))),0)</f>
        <v>0</v>
      </c>
      <c r="S463" s="16">
        <f>IF('respostes SINDIC'!R463=1,(IF('respostes SINDIC'!$AS463=2021,variables!$E$22,IF('respostes SINDIC'!$AS463=2022,variables!$F$22))),0)</f>
        <v>0</v>
      </c>
      <c r="T463" s="11">
        <f>IF('respostes SINDIC'!S463=1,(IF('respostes SINDIC'!$AS463=2021,variables!$E$23,IF('respostes SINDIC'!$AS463=2022,variables!$F$23))),0)</f>
        <v>10</v>
      </c>
      <c r="U463" s="14">
        <f>IF('respostes SINDIC'!T463=1,(IF('respostes SINDIC'!$AS463=2021,variables!$E$24,IF('respostes SINDIC'!$AS463=2022,variables!$F$24))),0)</f>
        <v>25</v>
      </c>
      <c r="V463" s="8">
        <f>IF('respostes SINDIC'!U463=1,(IF('respostes SINDIC'!$AS463=2021,variables!$E$25,IF('respostes SINDIC'!$AS463=2022,variables!$F$25))),0)</f>
        <v>20</v>
      </c>
      <c r="W463" s="8">
        <f>IF('respostes SINDIC'!V463=1,(IF('respostes SINDIC'!$AS463=2021,variables!$E$26,IF('respostes SINDIC'!$AS463=2022,variables!$F$26))),0)</f>
        <v>5</v>
      </c>
      <c r="X463" s="8">
        <f>IF('respostes SINDIC'!W463=1,(IF('respostes SINDIC'!$AS463=2021,variables!$E$27,IF('respostes SINDIC'!$AS463=2022,variables!$F$27))),0)</f>
        <v>10</v>
      </c>
      <c r="Y463" s="11">
        <f>IF('respostes SINDIC'!X463=1,(IF('respostes SINDIC'!$AS463=2021,variables!$E$28,IF('respostes SINDIC'!$AS463=2022,variables!$F$28))),0)</f>
        <v>0</v>
      </c>
      <c r="Z463" s="11">
        <f>IF('respostes SINDIC'!Y463=1,(IF('respostes SINDIC'!$AS463=2021,variables!$E$29,IF('respostes SINDIC'!$AS463=2022,variables!$F$29))),0)</f>
        <v>20</v>
      </c>
      <c r="AA463" s="18">
        <f>IF('respostes SINDIC'!Z463=1,(IF('respostes SINDIC'!$AS463=2021,variables!$E$30,IF('respostes SINDIC'!$AS463=2022,variables!$F$30))),0)</f>
        <v>25</v>
      </c>
      <c r="AB463" s="18">
        <f>IF('respostes SINDIC'!AA463=1,(IF('respostes SINDIC'!$AS463=2021,variables!$E$31,IF('respostes SINDIC'!$AS463=2022,variables!$F$31))),0)</f>
        <v>0</v>
      </c>
      <c r="AC463" s="18">
        <f>IF('respostes SINDIC'!AB463=1,(IF('respostes SINDIC'!$AS463=2021,variables!$E$32,IF('respostes SINDIC'!$AS463=2022,variables!$F$32))),0)</f>
        <v>25</v>
      </c>
      <c r="AD463" s="18">
        <f>IF('respostes SINDIC'!AC463=1,(IF('respostes SINDIC'!$AS463=2021,variables!$E$33,IF('respostes SINDIC'!$AS463=2022,variables!$F$33))),0)</f>
        <v>0</v>
      </c>
      <c r="AE463" s="20">
        <f>IF('respostes SINDIC'!AD463=1,(IF('respostes SINDIC'!$AS463=2021,variables!$E$34,IF('respostes SINDIC'!$AS463=2022,variables!$F$34))),0)</f>
        <v>0</v>
      </c>
      <c r="AF463" s="20">
        <f>IF('respostes SINDIC'!AE463=1,(IF('respostes SINDIC'!$AS463=2021,variables!$E$35,IF('respostes SINDIC'!$AS463=2022,variables!$F$35))),0)</f>
        <v>0</v>
      </c>
      <c r="AG463" s="20">
        <f>IF('respostes SINDIC'!AF463=1,(IF('respostes SINDIC'!$AS463=2021,variables!$E$36,IF('respostes SINDIC'!$AS463=2022,variables!$F$36))),0)</f>
        <v>0</v>
      </c>
      <c r="AH463" s="20">
        <f>IF('respostes SINDIC'!AG463=1,(IF('respostes SINDIC'!$AS463=2021,variables!$E$37,IF('respostes SINDIC'!$AS463=2022,variables!$F$37))),0)</f>
        <v>0</v>
      </c>
      <c r="AI463" s="14">
        <f>IF('respostes SINDIC'!AH463=1,(IF('respostes SINDIC'!$AS463=2021,variables!$E$38,IF('respostes SINDIC'!$AS463=2022,variables!$F$38))),0)</f>
        <v>25</v>
      </c>
      <c r="AJ463" s="20">
        <f>IF('respostes SINDIC'!AI463=1,(IF('respostes SINDIC'!$AS463=2021,variables!$E$39,IF('respostes SINDIC'!$AS463=2022,variables!$F$39))),0)</f>
        <v>20</v>
      </c>
      <c r="AK463" s="14">
        <f>IF('respostes SINDIC'!AJ463=1,(IF('respostes SINDIC'!$AS463=2021,variables!$E$40,IF('respostes SINDIC'!$AS463=2022,variables!$F$40))),0)</f>
        <v>25</v>
      </c>
      <c r="AL463" s="8">
        <f>IF('respostes SINDIC'!AK463=0,(IF('respostes SINDIC'!$AS463=2021,variables!$E$41,IF('respostes SINDIC'!$AS463=2022,variables!$F$41))),0)</f>
        <v>20</v>
      </c>
      <c r="AM463" s="20">
        <f>IF('respostes SINDIC'!AL463=1,(IF('respostes SINDIC'!$AS463=2021,variables!$E$42,IF('respostes SINDIC'!$AS463=2022,variables!$F$42))),0)</f>
        <v>10</v>
      </c>
      <c r="AN463" s="11">
        <f>IF('respostes SINDIC'!AM463=1,(IF('respostes SINDIC'!$AS463=2021,variables!$E$43,IF('respostes SINDIC'!$AS463=2022,variables!$F$43))),0)</f>
        <v>50</v>
      </c>
      <c r="AO463" s="8">
        <f>IF('respostes SINDIC'!AN463=1,(IF('respostes SINDIC'!$AS463=2021,variables!$E$44,IF('respostes SINDIC'!$AS463=2022,variables!$F$44))),0)</f>
        <v>10</v>
      </c>
      <c r="AP463" s="8">
        <f>IF('respostes SINDIC'!AO463=1,(IF('respostes SINDIC'!$AS463=2021,variables!$E$45,IF('respostes SINDIC'!$AS463=2022,variables!$F$45))),0)</f>
        <v>20</v>
      </c>
      <c r="AQ463" s="20">
        <f>IF('respostes SINDIC'!AP463=1,(IF('respostes SINDIC'!$AS463=2021,variables!$E$46,IF('respostes SINDIC'!$AS463=2022,variables!$F$46))),0)</f>
        <v>0</v>
      </c>
      <c r="AT463">
        <v>2022</v>
      </c>
    </row>
    <row r="464" spans="1:46" x14ac:dyDescent="0.3">
      <c r="A464">
        <v>826900000</v>
      </c>
      <c r="B464" t="str">
        <f>VLOOKUP(A464,'ine i comarca'!$A$1:$H$367,6,0)</f>
        <v>Osona</v>
      </c>
      <c r="C464" t="s">
        <v>267</v>
      </c>
      <c r="D464" t="s">
        <v>41</v>
      </c>
      <c r="E464" t="s">
        <v>42</v>
      </c>
      <c r="F464" t="s">
        <v>48</v>
      </c>
      <c r="G464" s="8">
        <f>IF('respostes SINDIC'!F464=1,(IF('respostes SINDIC'!$AS464=2021,variables!$E$10,IF('respostes SINDIC'!$AS464=2022,variables!$F$10))),0)</f>
        <v>7.5</v>
      </c>
      <c r="H464" s="8">
        <f>IF('respostes SINDIC'!G464=1,(IF('respostes SINDIC'!$AS464=2021,variables!$E$11,IF('respostes SINDIC'!$AS464=2022,variables!$F$11))),0)</f>
        <v>7.5</v>
      </c>
      <c r="I464" s="14">
        <f>IF('respostes SINDIC'!H464=1,(IF('respostes SINDIC'!$AS464=2021,variables!$E$12,IF('respostes SINDIC'!$AS464=2022,variables!$F$12))),0)</f>
        <v>25</v>
      </c>
      <c r="J464" s="11">
        <f>IF('respostes SINDIC'!I464=1,(IF('respostes SINDIC'!$AS464=2021,variables!$E$13,IF('respostes SINDIC'!$AS464=2022,variables!$F$13))),0)</f>
        <v>1</v>
      </c>
      <c r="K464" s="11">
        <f>IF('respostes SINDIC'!J464=1,(IF('respostes SINDIC'!$AS464=2021,variables!$E$14,IF('respostes SINDIC'!$AS464=2022,variables!$F$14))),0)</f>
        <v>0</v>
      </c>
      <c r="L464" s="11">
        <f>IF('respostes SINDIC'!K464=1,(IF('respostes SINDIC'!$AS464=2021,variables!$E$15,IF('respostes SINDIC'!$AS464=2022,variables!$F$15))),0)</f>
        <v>0</v>
      </c>
      <c r="M464" s="11">
        <f>IF('respostes SINDIC'!L464=1,(IF('respostes SINDIC'!$AS464=2021,variables!$E$16,IF('respostes SINDIC'!$AS464=2022,variables!$F$16))),0)</f>
        <v>0</v>
      </c>
      <c r="N464" s="11">
        <f>IF('respostes SINDIC'!M464=1,(IF('respostes SINDIC'!$AS464=2021,variables!$E$17,IF('respostes SINDIC'!$AS464=2022,variables!$F$17))),0)</f>
        <v>0</v>
      </c>
      <c r="O464" s="11">
        <f>IF('respostes SINDIC'!N464="Dintre de termini",(IF('respostes SINDIC'!$AS464=2021,variables!$E$18,IF('respostes SINDIC'!$AS464=2022,variables!$F$18))),0)</f>
        <v>10</v>
      </c>
      <c r="P464" s="16">
        <f>IF('respostes SINDIC'!O464="Null",0,(IF('respostes SINDIC'!$AS464=2021,variables!$E$20,IF('respostes SINDIC'!$AS464=2022,variables!$F$20))))</f>
        <v>25</v>
      </c>
      <c r="Q464" s="16">
        <f>IF('respostes SINDIC'!P464=1,(IF('respostes SINDIC'!$AS464=2021,variables!$E$20,IF('respostes SINDIC'!$AS464=2022,variables!$F$20))),0)</f>
        <v>25</v>
      </c>
      <c r="R464" s="16">
        <f>IF('respostes SINDIC'!Q464=1,(IF('respostes SINDIC'!$AS464=2021,variables!$E$21,IF('respostes SINDIC'!$AS464=2022,variables!$F$21))),0)</f>
        <v>0</v>
      </c>
      <c r="S464" s="16">
        <f>IF('respostes SINDIC'!R464=1,(IF('respostes SINDIC'!$AS464=2021,variables!$E$22,IF('respostes SINDIC'!$AS464=2022,variables!$F$22))),0)</f>
        <v>0</v>
      </c>
      <c r="T464" s="11">
        <f>IF('respostes SINDIC'!S464=1,(IF('respostes SINDIC'!$AS464=2021,variables!$E$23,IF('respostes SINDIC'!$AS464=2022,variables!$F$23))),0)</f>
        <v>10</v>
      </c>
      <c r="U464" s="14">
        <f>IF('respostes SINDIC'!T464=1,(IF('respostes SINDIC'!$AS464=2021,variables!$E$24,IF('respostes SINDIC'!$AS464=2022,variables!$F$24))),0)</f>
        <v>25</v>
      </c>
      <c r="V464" s="8">
        <f>IF('respostes SINDIC'!U464=1,(IF('respostes SINDIC'!$AS464=2021,variables!$E$25,IF('respostes SINDIC'!$AS464=2022,variables!$F$25))),0)</f>
        <v>20</v>
      </c>
      <c r="W464" s="8">
        <f>IF('respostes SINDIC'!V464=1,(IF('respostes SINDIC'!$AS464=2021,variables!$E$26,IF('respostes SINDIC'!$AS464=2022,variables!$F$26))),0)</f>
        <v>5</v>
      </c>
      <c r="X464" s="8">
        <f>IF('respostes SINDIC'!W464=1,(IF('respostes SINDIC'!$AS464=2021,variables!$E$27,IF('respostes SINDIC'!$AS464=2022,variables!$F$27))),0)</f>
        <v>10</v>
      </c>
      <c r="Y464" s="11">
        <f>IF('respostes SINDIC'!X464=1,(IF('respostes SINDIC'!$AS464=2021,variables!$E$28,IF('respostes SINDIC'!$AS464=2022,variables!$F$28))),0)</f>
        <v>0</v>
      </c>
      <c r="Z464" s="11">
        <f>IF('respostes SINDIC'!Y464=1,(IF('respostes SINDIC'!$AS464=2021,variables!$E$29,IF('respostes SINDIC'!$AS464=2022,variables!$F$29))),0)</f>
        <v>20</v>
      </c>
      <c r="AA464" s="18">
        <f>IF('respostes SINDIC'!Z464=1,(IF('respostes SINDIC'!$AS464=2021,variables!$E$30,IF('respostes SINDIC'!$AS464=2022,variables!$F$30))),0)</f>
        <v>0</v>
      </c>
      <c r="AB464" s="18">
        <f>IF('respostes SINDIC'!AA464=1,(IF('respostes SINDIC'!$AS464=2021,variables!$E$31,IF('respostes SINDIC'!$AS464=2022,variables!$F$31))),0)</f>
        <v>25</v>
      </c>
      <c r="AC464" s="18">
        <f>IF('respostes SINDIC'!AB464=1,(IF('respostes SINDIC'!$AS464=2021,variables!$E$32,IF('respostes SINDIC'!$AS464=2022,variables!$F$32))),0)</f>
        <v>25</v>
      </c>
      <c r="AD464" s="18">
        <f>IF('respostes SINDIC'!AC464=1,(IF('respostes SINDIC'!$AS464=2021,variables!$E$33,IF('respostes SINDIC'!$AS464=2022,variables!$F$33))),0)</f>
        <v>0</v>
      </c>
      <c r="AE464" s="20">
        <f>IF('respostes SINDIC'!AD464=1,(IF('respostes SINDIC'!$AS464=2021,variables!$E$34,IF('respostes SINDIC'!$AS464=2022,variables!$F$34))),0)</f>
        <v>0</v>
      </c>
      <c r="AF464" s="20">
        <f>IF('respostes SINDIC'!AE464=1,(IF('respostes SINDIC'!$AS464=2021,variables!$E$35,IF('respostes SINDIC'!$AS464=2022,variables!$F$35))),0)</f>
        <v>0</v>
      </c>
      <c r="AG464" s="20">
        <f>IF('respostes SINDIC'!AF464=1,(IF('respostes SINDIC'!$AS464=2021,variables!$E$36,IF('respostes SINDIC'!$AS464=2022,variables!$F$36))),0)</f>
        <v>0</v>
      </c>
      <c r="AH464" s="20">
        <f>IF('respostes SINDIC'!AG464=1,(IF('respostes SINDIC'!$AS464=2021,variables!$E$37,IF('respostes SINDIC'!$AS464=2022,variables!$F$37))),0)</f>
        <v>0</v>
      </c>
      <c r="AI464" s="14">
        <f>IF('respostes SINDIC'!AH464=1,(IF('respostes SINDIC'!$AS464=2021,variables!$E$38,IF('respostes SINDIC'!$AS464=2022,variables!$F$38))),0)</f>
        <v>25</v>
      </c>
      <c r="AJ464" s="20">
        <f>IF('respostes SINDIC'!AI464=1,(IF('respostes SINDIC'!$AS464=2021,variables!$E$39,IF('respostes SINDIC'!$AS464=2022,variables!$F$39))),0)</f>
        <v>20</v>
      </c>
      <c r="AK464" s="14">
        <f>IF('respostes SINDIC'!AJ464=1,(IF('respostes SINDIC'!$AS464=2021,variables!$E$40,IF('respostes SINDIC'!$AS464=2022,variables!$F$40))),0)</f>
        <v>25</v>
      </c>
      <c r="AL464" s="8">
        <f>IF('respostes SINDIC'!AK464=0,(IF('respostes SINDIC'!$AS464=2021,variables!$E$41,IF('respostes SINDIC'!$AS464=2022,variables!$F$41))),0)</f>
        <v>20</v>
      </c>
      <c r="AM464" s="20">
        <f>IF('respostes SINDIC'!AL464=1,(IF('respostes SINDIC'!$AS464=2021,variables!$E$42,IF('respostes SINDIC'!$AS464=2022,variables!$F$42))),0)</f>
        <v>10</v>
      </c>
      <c r="AN464" s="11">
        <f>IF('respostes SINDIC'!AM464=1,(IF('respostes SINDIC'!$AS464=2021,variables!$E$43,IF('respostes SINDIC'!$AS464=2022,variables!$F$43))),0)</f>
        <v>50</v>
      </c>
      <c r="AO464" s="8">
        <f>IF('respostes SINDIC'!AN464=1,(IF('respostes SINDIC'!$AS464=2021,variables!$E$44,IF('respostes SINDIC'!$AS464=2022,variables!$F$44))),0)</f>
        <v>0</v>
      </c>
      <c r="AP464" s="8">
        <f>IF('respostes SINDIC'!AO464=1,(IF('respostes SINDIC'!$AS464=2021,variables!$E$45,IF('respostes SINDIC'!$AS464=2022,variables!$F$45))),0)</f>
        <v>0</v>
      </c>
      <c r="AQ464" s="20">
        <f>IF('respostes SINDIC'!AP464=1,(IF('respostes SINDIC'!$AS464=2021,variables!$E$46,IF('respostes SINDIC'!$AS464=2022,variables!$F$46))),0)</f>
        <v>0</v>
      </c>
      <c r="AT464">
        <v>2022</v>
      </c>
    </row>
    <row r="465" spans="1:46" x14ac:dyDescent="0.3">
      <c r="A465">
        <v>827040003</v>
      </c>
      <c r="B465" t="str">
        <f>VLOOKUP(A465,'ine i comarca'!$A$1:$H$367,6,0)</f>
        <v>Garraf</v>
      </c>
      <c r="C465" t="s">
        <v>268</v>
      </c>
      <c r="D465" t="s">
        <v>41</v>
      </c>
      <c r="E465" t="s">
        <v>42</v>
      </c>
      <c r="F465" t="s">
        <v>68</v>
      </c>
      <c r="G465" s="8">
        <f>IF('respostes SINDIC'!F465=1,(IF('respostes SINDIC'!$AS465=2021,variables!$E$10,IF('respostes SINDIC'!$AS465=2022,variables!$F$10))),0)</f>
        <v>7.5</v>
      </c>
      <c r="H465" s="8">
        <f>IF('respostes SINDIC'!G465=1,(IF('respostes SINDIC'!$AS465=2021,variables!$E$11,IF('respostes SINDIC'!$AS465=2022,variables!$F$11))),0)</f>
        <v>7.5</v>
      </c>
      <c r="I465" s="14">
        <f>IF('respostes SINDIC'!H465=1,(IF('respostes SINDIC'!$AS465=2021,variables!$E$12,IF('respostes SINDIC'!$AS465=2022,variables!$F$12))),0)</f>
        <v>25</v>
      </c>
      <c r="J465" s="11">
        <f>IF('respostes SINDIC'!I465=1,(IF('respostes SINDIC'!$AS465=2021,variables!$E$13,IF('respostes SINDIC'!$AS465=2022,variables!$F$13))),0)</f>
        <v>1</v>
      </c>
      <c r="K465" s="11">
        <f>IF('respostes SINDIC'!J465=1,(IF('respostes SINDIC'!$AS465=2021,variables!$E$14,IF('respostes SINDIC'!$AS465=2022,variables!$F$14))),0)</f>
        <v>2</v>
      </c>
      <c r="L465" s="11">
        <f>IF('respostes SINDIC'!K465=1,(IF('respostes SINDIC'!$AS465=2021,variables!$E$15,IF('respostes SINDIC'!$AS465=2022,variables!$F$15))),0)</f>
        <v>2</v>
      </c>
      <c r="M465" s="11">
        <f>IF('respostes SINDIC'!L465=1,(IF('respostes SINDIC'!$AS465=2021,variables!$E$16,IF('respostes SINDIC'!$AS465=2022,variables!$F$16))),0)</f>
        <v>2</v>
      </c>
      <c r="N465" s="11">
        <f>IF('respostes SINDIC'!M465=1,(IF('respostes SINDIC'!$AS465=2021,variables!$E$17,IF('respostes SINDIC'!$AS465=2022,variables!$F$17))),0)</f>
        <v>1</v>
      </c>
      <c r="O465" s="11">
        <f>IF('respostes SINDIC'!N465="Dintre de termini",(IF('respostes SINDIC'!$AS465=2021,variables!$E$18,IF('respostes SINDIC'!$AS465=2022,variables!$F$18))),0)</f>
        <v>0</v>
      </c>
      <c r="P465" s="16">
        <f>IF('respostes SINDIC'!O465="Null",0,(IF('respostes SINDIC'!$AS465=2021,variables!$E$20,IF('respostes SINDIC'!$AS465=2022,variables!$F$20))))</f>
        <v>25</v>
      </c>
      <c r="Q465" s="16">
        <f>IF('respostes SINDIC'!P465=1,(IF('respostes SINDIC'!$AS465=2021,variables!$E$20,IF('respostes SINDIC'!$AS465=2022,variables!$F$20))),0)</f>
        <v>25</v>
      </c>
      <c r="R465" s="16">
        <f>IF('respostes SINDIC'!Q465=1,(IF('respostes SINDIC'!$AS465=2021,variables!$E$21,IF('respostes SINDIC'!$AS465=2022,variables!$F$21))),0)</f>
        <v>0</v>
      </c>
      <c r="S465" s="16">
        <f>IF('respostes SINDIC'!R465=1,(IF('respostes SINDIC'!$AS465=2021,variables!$E$22,IF('respostes SINDIC'!$AS465=2022,variables!$F$22))),0)</f>
        <v>0</v>
      </c>
      <c r="T465" s="11">
        <f>IF('respostes SINDIC'!S465=1,(IF('respostes SINDIC'!$AS465=2021,variables!$E$23,IF('respostes SINDIC'!$AS465=2022,variables!$F$23))),0)</f>
        <v>10</v>
      </c>
      <c r="U465" s="14">
        <f>IF('respostes SINDIC'!T465=1,(IF('respostes SINDIC'!$AS465=2021,variables!$E$24,IF('respostes SINDIC'!$AS465=2022,variables!$F$24))),0)</f>
        <v>25</v>
      </c>
      <c r="V465" s="8">
        <f>IF('respostes SINDIC'!U465=1,(IF('respostes SINDIC'!$AS465=2021,variables!$E$25,IF('respostes SINDIC'!$AS465=2022,variables!$F$25))),0)</f>
        <v>20</v>
      </c>
      <c r="W465" s="8">
        <f>IF('respostes SINDIC'!V465=1,(IF('respostes SINDIC'!$AS465=2021,variables!$E$26,IF('respostes SINDIC'!$AS465=2022,variables!$F$26))),0)</f>
        <v>5</v>
      </c>
      <c r="X465" s="8">
        <f>IF('respostes SINDIC'!W465=1,(IF('respostes SINDIC'!$AS465=2021,variables!$E$27,IF('respostes SINDIC'!$AS465=2022,variables!$F$27))),0)</f>
        <v>10</v>
      </c>
      <c r="Y465" s="11">
        <f>IF('respostes SINDIC'!X465=1,(IF('respostes SINDIC'!$AS465=2021,variables!$E$28,IF('respostes SINDIC'!$AS465=2022,variables!$F$28))),0)</f>
        <v>2</v>
      </c>
      <c r="Z465" s="11">
        <f>IF('respostes SINDIC'!Y465=1,(IF('respostes SINDIC'!$AS465=2021,variables!$E$29,IF('respostes SINDIC'!$AS465=2022,variables!$F$29))),0)</f>
        <v>20</v>
      </c>
      <c r="AA465" s="18">
        <f>IF('respostes SINDIC'!Z465=1,(IF('respostes SINDIC'!$AS465=2021,variables!$E$30,IF('respostes SINDIC'!$AS465=2022,variables!$F$30))),0)</f>
        <v>25</v>
      </c>
      <c r="AB465" s="18">
        <f>IF('respostes SINDIC'!AA465=1,(IF('respostes SINDIC'!$AS465=2021,variables!$E$31,IF('respostes SINDIC'!$AS465=2022,variables!$F$31))),0)</f>
        <v>0</v>
      </c>
      <c r="AC465" s="18">
        <f>IF('respostes SINDIC'!AB465=1,(IF('respostes SINDIC'!$AS465=2021,variables!$E$32,IF('respostes SINDIC'!$AS465=2022,variables!$F$32))),0)</f>
        <v>25</v>
      </c>
      <c r="AD465" s="18">
        <f>IF('respostes SINDIC'!AC465=1,(IF('respostes SINDIC'!$AS465=2021,variables!$E$33,IF('respostes SINDIC'!$AS465=2022,variables!$F$33))),0)</f>
        <v>0</v>
      </c>
      <c r="AE465" s="20">
        <f>IF('respostes SINDIC'!AD465=1,(IF('respostes SINDIC'!$AS465=2021,variables!$E$34,IF('respostes SINDIC'!$AS465=2022,variables!$F$34))),0)</f>
        <v>0</v>
      </c>
      <c r="AF465" s="20">
        <f>IF('respostes SINDIC'!AE465=1,(IF('respostes SINDIC'!$AS465=2021,variables!$E$35,IF('respostes SINDIC'!$AS465=2022,variables!$F$35))),0)</f>
        <v>20</v>
      </c>
      <c r="AG465" s="20">
        <f>IF('respostes SINDIC'!AF465=1,(IF('respostes SINDIC'!$AS465=2021,variables!$E$36,IF('respostes SINDIC'!$AS465=2022,variables!$F$36))),0)</f>
        <v>0</v>
      </c>
      <c r="AH465" s="20">
        <f>IF('respostes SINDIC'!AG465=1,(IF('respostes SINDIC'!$AS465=2021,variables!$E$37,IF('respostes SINDIC'!$AS465=2022,variables!$F$37))),0)</f>
        <v>0</v>
      </c>
      <c r="AI465" s="14">
        <f>IF('respostes SINDIC'!AH465=1,(IF('respostes SINDIC'!$AS465=2021,variables!$E$38,IF('respostes SINDIC'!$AS465=2022,variables!$F$38))),0)</f>
        <v>25</v>
      </c>
      <c r="AJ465" s="20">
        <f>IF('respostes SINDIC'!AI465=1,(IF('respostes SINDIC'!$AS465=2021,variables!$E$39,IF('respostes SINDIC'!$AS465=2022,variables!$F$39))),0)</f>
        <v>20</v>
      </c>
      <c r="AK465" s="14">
        <f>IF('respostes SINDIC'!AJ465=1,(IF('respostes SINDIC'!$AS465=2021,variables!$E$40,IF('respostes SINDIC'!$AS465=2022,variables!$F$40))),0)</f>
        <v>25</v>
      </c>
      <c r="AL465" s="8">
        <f>IF('respostes SINDIC'!AK465=0,(IF('respostes SINDIC'!$AS465=2021,variables!$E$41,IF('respostes SINDIC'!$AS465=2022,variables!$F$41))),0)</f>
        <v>20</v>
      </c>
      <c r="AM465" s="20">
        <f>IF('respostes SINDIC'!AL465=1,(IF('respostes SINDIC'!$AS465=2021,variables!$E$42,IF('respostes SINDIC'!$AS465=2022,variables!$F$42))),0)</f>
        <v>10</v>
      </c>
      <c r="AN465" s="11">
        <f>IF('respostes SINDIC'!AM465=1,(IF('respostes SINDIC'!$AS465=2021,variables!$E$43,IF('respostes SINDIC'!$AS465=2022,variables!$F$43))),0)</f>
        <v>50</v>
      </c>
      <c r="AO465" s="8">
        <f>IF('respostes SINDIC'!AN465=1,(IF('respostes SINDIC'!$AS465=2021,variables!$E$44,IF('respostes SINDIC'!$AS465=2022,variables!$F$44))),0)</f>
        <v>10</v>
      </c>
      <c r="AP465" s="8">
        <f>IF('respostes SINDIC'!AO465=1,(IF('respostes SINDIC'!$AS465=2021,variables!$E$45,IF('respostes SINDIC'!$AS465=2022,variables!$F$45))),0)</f>
        <v>20</v>
      </c>
      <c r="AQ465" s="20">
        <f>IF('respostes SINDIC'!AP465=1,(IF('respostes SINDIC'!$AS465=2021,variables!$E$46,IF('respostes SINDIC'!$AS465=2022,variables!$F$46))),0)</f>
        <v>0</v>
      </c>
      <c r="AT465">
        <v>2022</v>
      </c>
    </row>
    <row r="466" spans="1:46" x14ac:dyDescent="0.3">
      <c r="A466">
        <v>827320002</v>
      </c>
      <c r="B466" t="str">
        <f>VLOOKUP(A466,'ine i comarca'!$A$1:$H$367,6,0)</f>
        <v>Alt Penedès</v>
      </c>
      <c r="C466" t="s">
        <v>269</v>
      </c>
      <c r="D466" t="s">
        <v>41</v>
      </c>
      <c r="E466" t="s">
        <v>42</v>
      </c>
      <c r="F466" t="s">
        <v>48</v>
      </c>
      <c r="G466" s="8">
        <f>IF('respostes SINDIC'!F466=1,(IF('respostes SINDIC'!$AS466=2021,variables!$E$10,IF('respostes SINDIC'!$AS466=2022,variables!$F$10))),0)</f>
        <v>7.5</v>
      </c>
      <c r="H466" s="8">
        <f>IF('respostes SINDIC'!G466=1,(IF('respostes SINDIC'!$AS466=2021,variables!$E$11,IF('respostes SINDIC'!$AS466=2022,variables!$F$11))),0)</f>
        <v>7.5</v>
      </c>
      <c r="I466" s="14">
        <f>IF('respostes SINDIC'!H466=1,(IF('respostes SINDIC'!$AS466=2021,variables!$E$12,IF('respostes SINDIC'!$AS466=2022,variables!$F$12))),0)</f>
        <v>25</v>
      </c>
      <c r="J466" s="11">
        <f>IF('respostes SINDIC'!I466=1,(IF('respostes SINDIC'!$AS466=2021,variables!$E$13,IF('respostes SINDIC'!$AS466=2022,variables!$F$13))),0)</f>
        <v>1</v>
      </c>
      <c r="K466" s="11">
        <f>IF('respostes SINDIC'!J466=1,(IF('respostes SINDIC'!$AS466=2021,variables!$E$14,IF('respostes SINDIC'!$AS466=2022,variables!$F$14))),0)</f>
        <v>0</v>
      </c>
      <c r="L466" s="11">
        <f>IF('respostes SINDIC'!K466=1,(IF('respostes SINDIC'!$AS466=2021,variables!$E$15,IF('respostes SINDIC'!$AS466=2022,variables!$F$15))),0)</f>
        <v>0</v>
      </c>
      <c r="M466" s="11">
        <f>IF('respostes SINDIC'!L466=1,(IF('respostes SINDIC'!$AS466=2021,variables!$E$16,IF('respostes SINDIC'!$AS466=2022,variables!$F$16))),0)</f>
        <v>0</v>
      </c>
      <c r="N466" s="11">
        <f>IF('respostes SINDIC'!M466=1,(IF('respostes SINDIC'!$AS466=2021,variables!$E$17,IF('respostes SINDIC'!$AS466=2022,variables!$F$17))),0)</f>
        <v>0</v>
      </c>
      <c r="O466" s="11">
        <f>IF('respostes SINDIC'!N466="Dintre de termini",(IF('respostes SINDIC'!$AS466=2021,variables!$E$18,IF('respostes SINDIC'!$AS466=2022,variables!$F$18))),0)</f>
        <v>0</v>
      </c>
      <c r="P466" s="16">
        <f>IF('respostes SINDIC'!O466="Null",0,(IF('respostes SINDIC'!$AS466=2021,variables!$E$20,IF('respostes SINDIC'!$AS466=2022,variables!$F$20))))</f>
        <v>25</v>
      </c>
      <c r="Q466" s="16">
        <f>IF('respostes SINDIC'!P466=1,(IF('respostes SINDIC'!$AS466=2021,variables!$E$20,IF('respostes SINDIC'!$AS466=2022,variables!$F$20))),0)</f>
        <v>25</v>
      </c>
      <c r="R466" s="16">
        <f>IF('respostes SINDIC'!Q466=1,(IF('respostes SINDIC'!$AS466=2021,variables!$E$21,IF('respostes SINDIC'!$AS466=2022,variables!$F$21))),0)</f>
        <v>25</v>
      </c>
      <c r="S466" s="16">
        <f>IF('respostes SINDIC'!R466=1,(IF('respostes SINDIC'!$AS466=2021,variables!$E$22,IF('respostes SINDIC'!$AS466=2022,variables!$F$22))),0)</f>
        <v>25</v>
      </c>
      <c r="T466" s="11">
        <f>IF('respostes SINDIC'!S466=1,(IF('respostes SINDIC'!$AS466=2021,variables!$E$23,IF('respostes SINDIC'!$AS466=2022,variables!$F$23))),0)</f>
        <v>10</v>
      </c>
      <c r="U466" s="14">
        <f>IF('respostes SINDIC'!T466=1,(IF('respostes SINDIC'!$AS466=2021,variables!$E$24,IF('respostes SINDIC'!$AS466=2022,variables!$F$24))),0)</f>
        <v>25</v>
      </c>
      <c r="V466" s="8">
        <f>IF('respostes SINDIC'!U466=1,(IF('respostes SINDIC'!$AS466=2021,variables!$E$25,IF('respostes SINDIC'!$AS466=2022,variables!$F$25))),0)</f>
        <v>20</v>
      </c>
      <c r="W466" s="8">
        <f>IF('respostes SINDIC'!V466=1,(IF('respostes SINDIC'!$AS466=2021,variables!$E$26,IF('respostes SINDIC'!$AS466=2022,variables!$F$26))),0)</f>
        <v>5</v>
      </c>
      <c r="X466" s="8">
        <f>IF('respostes SINDIC'!W466=1,(IF('respostes SINDIC'!$AS466=2021,variables!$E$27,IF('respostes SINDIC'!$AS466=2022,variables!$F$27))),0)</f>
        <v>10</v>
      </c>
      <c r="Y466" s="11">
        <f>IF('respostes SINDIC'!X466=1,(IF('respostes SINDIC'!$AS466=2021,variables!$E$28,IF('respostes SINDIC'!$AS466=2022,variables!$F$28))),0)</f>
        <v>0</v>
      </c>
      <c r="Z466" s="11">
        <f>IF('respostes SINDIC'!Y466=1,(IF('respostes SINDIC'!$AS466=2021,variables!$E$29,IF('respostes SINDIC'!$AS466=2022,variables!$F$29))),0)</f>
        <v>20</v>
      </c>
      <c r="AA466" s="18">
        <f>IF('respostes SINDIC'!Z466=1,(IF('respostes SINDIC'!$AS466=2021,variables!$E$30,IF('respostes SINDIC'!$AS466=2022,variables!$F$30))),0)</f>
        <v>0</v>
      </c>
      <c r="AB466" s="18">
        <f>IF('respostes SINDIC'!AA466=1,(IF('respostes SINDIC'!$AS466=2021,variables!$E$31,IF('respostes SINDIC'!$AS466=2022,variables!$F$31))),0)</f>
        <v>0</v>
      </c>
      <c r="AC466" s="18">
        <f>IF('respostes SINDIC'!AB466=1,(IF('respostes SINDIC'!$AS466=2021,variables!$E$32,IF('respostes SINDIC'!$AS466=2022,variables!$F$32))),0)</f>
        <v>25</v>
      </c>
      <c r="AD466" s="18">
        <f>IF('respostes SINDIC'!AC466=1,(IF('respostes SINDIC'!$AS466=2021,variables!$E$33,IF('respostes SINDIC'!$AS466=2022,variables!$F$33))),0)</f>
        <v>0</v>
      </c>
      <c r="AE466" s="20">
        <f>IF('respostes SINDIC'!AD466=1,(IF('respostes SINDIC'!$AS466=2021,variables!$E$34,IF('respostes SINDIC'!$AS466=2022,variables!$F$34))),0)</f>
        <v>0</v>
      </c>
      <c r="AF466" s="20">
        <f>IF('respostes SINDIC'!AE466=1,(IF('respostes SINDIC'!$AS466=2021,variables!$E$35,IF('respostes SINDIC'!$AS466=2022,variables!$F$35))),0)</f>
        <v>0</v>
      </c>
      <c r="AG466" s="20">
        <f>IF('respostes SINDIC'!AF466=1,(IF('respostes SINDIC'!$AS466=2021,variables!$E$36,IF('respostes SINDIC'!$AS466=2022,variables!$F$36))),0)</f>
        <v>0</v>
      </c>
      <c r="AH466" s="20">
        <f>IF('respostes SINDIC'!AG466=1,(IF('respostes SINDIC'!$AS466=2021,variables!$E$37,IF('respostes SINDIC'!$AS466=2022,variables!$F$37))),0)</f>
        <v>0</v>
      </c>
      <c r="AI466" s="14">
        <f>IF('respostes SINDIC'!AH466=1,(IF('respostes SINDIC'!$AS466=2021,variables!$E$38,IF('respostes SINDIC'!$AS466=2022,variables!$F$38))),0)</f>
        <v>25</v>
      </c>
      <c r="AJ466" s="20">
        <f>IF('respostes SINDIC'!AI466=1,(IF('respostes SINDIC'!$AS466=2021,variables!$E$39,IF('respostes SINDIC'!$AS466=2022,variables!$F$39))),0)</f>
        <v>20</v>
      </c>
      <c r="AK466" s="14">
        <f>IF('respostes SINDIC'!AJ466=1,(IF('respostes SINDIC'!$AS466=2021,variables!$E$40,IF('respostes SINDIC'!$AS466=2022,variables!$F$40))),0)</f>
        <v>25</v>
      </c>
      <c r="AL466" s="8">
        <f>IF('respostes SINDIC'!AK466=0,(IF('respostes SINDIC'!$AS466=2021,variables!$E$41,IF('respostes SINDIC'!$AS466=2022,variables!$F$41))),0)</f>
        <v>20</v>
      </c>
      <c r="AM466" s="20">
        <f>IF('respostes SINDIC'!AL466=1,(IF('respostes SINDIC'!$AS466=2021,variables!$E$42,IF('respostes SINDIC'!$AS466=2022,variables!$F$42))),0)</f>
        <v>10</v>
      </c>
      <c r="AN466" s="11">
        <f>IF('respostes SINDIC'!AM466=1,(IF('respostes SINDIC'!$AS466=2021,variables!$E$43,IF('respostes SINDIC'!$AS466=2022,variables!$F$43))),0)</f>
        <v>50</v>
      </c>
      <c r="AO466" s="8">
        <f>IF('respostes SINDIC'!AN466=1,(IF('respostes SINDIC'!$AS466=2021,variables!$E$44,IF('respostes SINDIC'!$AS466=2022,variables!$F$44))),0)</f>
        <v>0</v>
      </c>
      <c r="AP466" s="8">
        <f>IF('respostes SINDIC'!AO466=1,(IF('respostes SINDIC'!$AS466=2021,variables!$E$45,IF('respostes SINDIC'!$AS466=2022,variables!$F$45))),0)</f>
        <v>0</v>
      </c>
      <c r="AQ466" s="20">
        <f>IF('respostes SINDIC'!AP466=1,(IF('respostes SINDIC'!$AS466=2021,variables!$E$46,IF('respostes SINDIC'!$AS466=2022,variables!$F$46))),0)</f>
        <v>10</v>
      </c>
      <c r="AT466">
        <v>2022</v>
      </c>
    </row>
    <row r="467" spans="1:46" x14ac:dyDescent="0.3">
      <c r="A467">
        <v>827470005</v>
      </c>
      <c r="B467" t="str">
        <f>VLOOKUP(A467,'ine i comarca'!$A$1:$H$367,6,0)</f>
        <v>Bages</v>
      </c>
      <c r="C467" t="s">
        <v>270</v>
      </c>
      <c r="D467" t="s">
        <v>41</v>
      </c>
      <c r="E467" t="s">
        <v>42</v>
      </c>
      <c r="F467" t="s">
        <v>43</v>
      </c>
      <c r="G467" s="8">
        <f>IF('respostes SINDIC'!F467=1,(IF('respostes SINDIC'!$AS467=2021,variables!$E$10,IF('respostes SINDIC'!$AS467=2022,variables!$F$10))),0)</f>
        <v>7.5</v>
      </c>
      <c r="H467" s="8">
        <f>IF('respostes SINDIC'!G467=1,(IF('respostes SINDIC'!$AS467=2021,variables!$E$11,IF('respostes SINDIC'!$AS467=2022,variables!$F$11))),0)</f>
        <v>7.5</v>
      </c>
      <c r="I467" s="14">
        <f>IF('respostes SINDIC'!H467=1,(IF('respostes SINDIC'!$AS467=2021,variables!$E$12,IF('respostes SINDIC'!$AS467=2022,variables!$F$12))),0)</f>
        <v>25</v>
      </c>
      <c r="J467" s="11">
        <f>IF('respostes SINDIC'!I467=1,(IF('respostes SINDIC'!$AS467=2021,variables!$E$13,IF('respostes SINDIC'!$AS467=2022,variables!$F$13))),0)</f>
        <v>1</v>
      </c>
      <c r="K467" s="11">
        <f>IF('respostes SINDIC'!J467=1,(IF('respostes SINDIC'!$AS467=2021,variables!$E$14,IF('respostes SINDIC'!$AS467=2022,variables!$F$14))),0)</f>
        <v>0</v>
      </c>
      <c r="L467" s="11">
        <f>IF('respostes SINDIC'!K467=1,(IF('respostes SINDIC'!$AS467=2021,variables!$E$15,IF('respostes SINDIC'!$AS467=2022,variables!$F$15))),0)</f>
        <v>0</v>
      </c>
      <c r="M467" s="11">
        <f>IF('respostes SINDIC'!L467=1,(IF('respostes SINDIC'!$AS467=2021,variables!$E$16,IF('respostes SINDIC'!$AS467=2022,variables!$F$16))),0)</f>
        <v>0</v>
      </c>
      <c r="N467" s="11">
        <f>IF('respostes SINDIC'!M467=1,(IF('respostes SINDIC'!$AS467=2021,variables!$E$17,IF('respostes SINDIC'!$AS467=2022,variables!$F$17))),0)</f>
        <v>0</v>
      </c>
      <c r="O467" s="11">
        <f>IF('respostes SINDIC'!N467="Dintre de termini",(IF('respostes SINDIC'!$AS467=2021,variables!$E$18,IF('respostes SINDIC'!$AS467=2022,variables!$F$18))),0)</f>
        <v>0</v>
      </c>
      <c r="P467" s="16">
        <f>IF('respostes SINDIC'!O467="Null",0,(IF('respostes SINDIC'!$AS467=2021,variables!$E$20,IF('respostes SINDIC'!$AS467=2022,variables!$F$20))))</f>
        <v>0</v>
      </c>
      <c r="Q467" s="16">
        <f>IF('respostes SINDIC'!P467=1,(IF('respostes SINDIC'!$AS467=2021,variables!$E$20,IF('respostes SINDIC'!$AS467=2022,variables!$F$20))),0)</f>
        <v>0</v>
      </c>
      <c r="R467" s="16">
        <f>IF('respostes SINDIC'!Q467=1,(IF('respostes SINDIC'!$AS467=2021,variables!$E$21,IF('respostes SINDIC'!$AS467=2022,variables!$F$21))),0)</f>
        <v>0</v>
      </c>
      <c r="S467" s="16">
        <f>IF('respostes SINDIC'!R467=1,(IF('respostes SINDIC'!$AS467=2021,variables!$E$22,IF('respostes SINDIC'!$AS467=2022,variables!$F$22))),0)</f>
        <v>0</v>
      </c>
      <c r="T467" s="11">
        <f>IF('respostes SINDIC'!S467=1,(IF('respostes SINDIC'!$AS467=2021,variables!$E$23,IF('respostes SINDIC'!$AS467=2022,variables!$F$23))),0)</f>
        <v>0</v>
      </c>
      <c r="U467" s="14">
        <f>IF('respostes SINDIC'!T467=1,(IF('respostes SINDIC'!$AS467=2021,variables!$E$24,IF('respostes SINDIC'!$AS467=2022,variables!$F$24))),0)</f>
        <v>0</v>
      </c>
      <c r="V467" s="8">
        <f>IF('respostes SINDIC'!U467=1,(IF('respostes SINDIC'!$AS467=2021,variables!$E$25,IF('respostes SINDIC'!$AS467=2022,variables!$F$25))),0)</f>
        <v>20</v>
      </c>
      <c r="W467" s="8">
        <f>IF('respostes SINDIC'!V467=1,(IF('respostes SINDIC'!$AS467=2021,variables!$E$26,IF('respostes SINDIC'!$AS467=2022,variables!$F$26))),0)</f>
        <v>5</v>
      </c>
      <c r="X467" s="8">
        <f>IF('respostes SINDIC'!W467=1,(IF('respostes SINDIC'!$AS467=2021,variables!$E$27,IF('respostes SINDIC'!$AS467=2022,variables!$F$27))),0)</f>
        <v>10</v>
      </c>
      <c r="Y467" s="11">
        <f>IF('respostes SINDIC'!X467=1,(IF('respostes SINDIC'!$AS467=2021,variables!$E$28,IF('respostes SINDIC'!$AS467=2022,variables!$F$28))),0)</f>
        <v>0</v>
      </c>
      <c r="Z467" s="11">
        <f>IF('respostes SINDIC'!Y467=1,(IF('respostes SINDIC'!$AS467=2021,variables!$E$29,IF('respostes SINDIC'!$AS467=2022,variables!$F$29))),0)</f>
        <v>0</v>
      </c>
      <c r="AA467" s="18">
        <f>IF('respostes SINDIC'!Z467=1,(IF('respostes SINDIC'!$AS467=2021,variables!$E$30,IF('respostes SINDIC'!$AS467=2022,variables!$F$30))),0)</f>
        <v>25</v>
      </c>
      <c r="AB467" s="18">
        <f>IF('respostes SINDIC'!AA467=1,(IF('respostes SINDIC'!$AS467=2021,variables!$E$31,IF('respostes SINDIC'!$AS467=2022,variables!$F$31))),0)</f>
        <v>0</v>
      </c>
      <c r="AC467" s="18">
        <f>IF('respostes SINDIC'!AB467=1,(IF('respostes SINDIC'!$AS467=2021,variables!$E$32,IF('respostes SINDIC'!$AS467=2022,variables!$F$32))),0)</f>
        <v>0</v>
      </c>
      <c r="AD467" s="18">
        <f>IF('respostes SINDIC'!AC467=1,(IF('respostes SINDIC'!$AS467=2021,variables!$E$33,IF('respostes SINDIC'!$AS467=2022,variables!$F$33))),0)</f>
        <v>0</v>
      </c>
      <c r="AE467" s="20">
        <f>IF('respostes SINDIC'!AD467=1,(IF('respostes SINDIC'!$AS467=2021,variables!$E$34,IF('respostes SINDIC'!$AS467=2022,variables!$F$34))),0)</f>
        <v>0</v>
      </c>
      <c r="AF467" s="20">
        <f>IF('respostes SINDIC'!AE467=1,(IF('respostes SINDIC'!$AS467=2021,variables!$E$35,IF('respostes SINDIC'!$AS467=2022,variables!$F$35))),0)</f>
        <v>0</v>
      </c>
      <c r="AG467" s="20">
        <f>IF('respostes SINDIC'!AF467=1,(IF('respostes SINDIC'!$AS467=2021,variables!$E$36,IF('respostes SINDIC'!$AS467=2022,variables!$F$36))),0)</f>
        <v>0</v>
      </c>
      <c r="AH467" s="20">
        <f>IF('respostes SINDIC'!AG467=1,(IF('respostes SINDIC'!$AS467=2021,variables!$E$37,IF('respostes SINDIC'!$AS467=2022,variables!$F$37))),0)</f>
        <v>0</v>
      </c>
      <c r="AI467" s="14">
        <f>IF('respostes SINDIC'!AH467=1,(IF('respostes SINDIC'!$AS467=2021,variables!$E$38,IF('respostes SINDIC'!$AS467=2022,variables!$F$38))),0)</f>
        <v>25</v>
      </c>
      <c r="AJ467" s="20">
        <f>IF('respostes SINDIC'!AI467=1,(IF('respostes SINDIC'!$AS467=2021,variables!$E$39,IF('respostes SINDIC'!$AS467=2022,variables!$F$39))),0)</f>
        <v>20</v>
      </c>
      <c r="AK467" s="14">
        <f>IF('respostes SINDIC'!AJ467=1,(IF('respostes SINDIC'!$AS467=2021,variables!$E$40,IF('respostes SINDIC'!$AS467=2022,variables!$F$40))),0)</f>
        <v>0</v>
      </c>
      <c r="AL467" s="8">
        <f>IF('respostes SINDIC'!AK467=0,(IF('respostes SINDIC'!$AS467=2021,variables!$E$41,IF('respostes SINDIC'!$AS467=2022,variables!$F$41))),0)</f>
        <v>20</v>
      </c>
      <c r="AM467" s="20">
        <f>IF('respostes SINDIC'!AL467=1,(IF('respostes SINDIC'!$AS467=2021,variables!$E$42,IF('respostes SINDIC'!$AS467=2022,variables!$F$42))),0)</f>
        <v>0</v>
      </c>
      <c r="AN467" s="11">
        <f>IF('respostes SINDIC'!AM467=1,(IF('respostes SINDIC'!$AS467=2021,variables!$E$43,IF('respostes SINDIC'!$AS467=2022,variables!$F$43))),0)</f>
        <v>0</v>
      </c>
      <c r="AO467" s="8">
        <f>IF('respostes SINDIC'!AN467=1,(IF('respostes SINDIC'!$AS467=2021,variables!$E$44,IF('respostes SINDIC'!$AS467=2022,variables!$F$44))),0)</f>
        <v>10</v>
      </c>
      <c r="AP467" s="8">
        <f>IF('respostes SINDIC'!AO467=1,(IF('respostes SINDIC'!$AS467=2021,variables!$E$45,IF('respostes SINDIC'!$AS467=2022,variables!$F$45))),0)</f>
        <v>20</v>
      </c>
      <c r="AQ467" s="20">
        <f>IF('respostes SINDIC'!AP467=1,(IF('respostes SINDIC'!$AS467=2021,variables!$E$46,IF('respostes SINDIC'!$AS467=2022,variables!$F$46))),0)</f>
        <v>0</v>
      </c>
      <c r="AT467">
        <v>2022</v>
      </c>
    </row>
    <row r="468" spans="1:46" x14ac:dyDescent="0.3">
      <c r="A468">
        <v>827850006</v>
      </c>
      <c r="B468" t="str">
        <f>VLOOKUP(A468,'ine i comarca'!$A$1:$H$367,6,0)</f>
        <v>Osona</v>
      </c>
      <c r="C468" t="s">
        <v>271</v>
      </c>
      <c r="D468" t="s">
        <v>41</v>
      </c>
      <c r="E468" t="s">
        <v>42</v>
      </c>
      <c r="F468" t="s">
        <v>43</v>
      </c>
      <c r="G468" s="8">
        <f>IF('respostes SINDIC'!F468=1,(IF('respostes SINDIC'!$AS468=2021,variables!$E$10,IF('respostes SINDIC'!$AS468=2022,variables!$F$10))),0)</f>
        <v>7.5</v>
      </c>
      <c r="H468" s="8">
        <f>IF('respostes SINDIC'!G468=1,(IF('respostes SINDIC'!$AS468=2021,variables!$E$11,IF('respostes SINDIC'!$AS468=2022,variables!$F$11))),0)</f>
        <v>7.5</v>
      </c>
      <c r="I468" s="14">
        <f>IF('respostes SINDIC'!H468=1,(IF('respostes SINDIC'!$AS468=2021,variables!$E$12,IF('respostes SINDIC'!$AS468=2022,variables!$F$12))),0)</f>
        <v>25</v>
      </c>
      <c r="J468" s="11">
        <f>IF('respostes SINDIC'!I468=1,(IF('respostes SINDIC'!$AS468=2021,variables!$E$13,IF('respostes SINDIC'!$AS468=2022,variables!$F$13))),0)</f>
        <v>1</v>
      </c>
      <c r="K468" s="11">
        <f>IF('respostes SINDIC'!J468=1,(IF('respostes SINDIC'!$AS468=2021,variables!$E$14,IF('respostes SINDIC'!$AS468=2022,variables!$F$14))),0)</f>
        <v>0</v>
      </c>
      <c r="L468" s="11">
        <f>IF('respostes SINDIC'!K468=1,(IF('respostes SINDIC'!$AS468=2021,variables!$E$15,IF('respostes SINDIC'!$AS468=2022,variables!$F$15))),0)</f>
        <v>0</v>
      </c>
      <c r="M468" s="11">
        <f>IF('respostes SINDIC'!L468=1,(IF('respostes SINDIC'!$AS468=2021,variables!$E$16,IF('respostes SINDIC'!$AS468=2022,variables!$F$16))),0)</f>
        <v>0</v>
      </c>
      <c r="N468" s="11">
        <f>IF('respostes SINDIC'!M468=1,(IF('respostes SINDIC'!$AS468=2021,variables!$E$17,IF('respostes SINDIC'!$AS468=2022,variables!$F$17))),0)</f>
        <v>0</v>
      </c>
      <c r="O468" s="11">
        <f>IF('respostes SINDIC'!N468="Dintre de termini",(IF('respostes SINDIC'!$AS468=2021,variables!$E$18,IF('respostes SINDIC'!$AS468=2022,variables!$F$18))),0)</f>
        <v>10</v>
      </c>
      <c r="P468" s="16">
        <f>IF('respostes SINDIC'!O468="Null",0,(IF('respostes SINDIC'!$AS468=2021,variables!$E$20,IF('respostes SINDIC'!$AS468=2022,variables!$F$20))))</f>
        <v>25</v>
      </c>
      <c r="Q468" s="16">
        <f>IF('respostes SINDIC'!P468=1,(IF('respostes SINDIC'!$AS468=2021,variables!$E$20,IF('respostes SINDIC'!$AS468=2022,variables!$F$20))),0)</f>
        <v>0</v>
      </c>
      <c r="R468" s="16">
        <f>IF('respostes SINDIC'!Q468=1,(IF('respostes SINDIC'!$AS468=2021,variables!$E$21,IF('respostes SINDIC'!$AS468=2022,variables!$F$21))),0)</f>
        <v>0</v>
      </c>
      <c r="S468" s="16">
        <f>IF('respostes SINDIC'!R468=1,(IF('respostes SINDIC'!$AS468=2021,variables!$E$22,IF('respostes SINDIC'!$AS468=2022,variables!$F$22))),0)</f>
        <v>0</v>
      </c>
      <c r="T468" s="11">
        <f>IF('respostes SINDIC'!S468=1,(IF('respostes SINDIC'!$AS468=2021,variables!$E$23,IF('respostes SINDIC'!$AS468=2022,variables!$F$23))),0)</f>
        <v>10</v>
      </c>
      <c r="U468" s="14">
        <f>IF('respostes SINDIC'!T468=1,(IF('respostes SINDIC'!$AS468=2021,variables!$E$24,IF('respostes SINDIC'!$AS468=2022,variables!$F$24))),0)</f>
        <v>25</v>
      </c>
      <c r="V468" s="8">
        <f>IF('respostes SINDIC'!U468=1,(IF('respostes SINDIC'!$AS468=2021,variables!$E$25,IF('respostes SINDIC'!$AS468=2022,variables!$F$25))),0)</f>
        <v>20</v>
      </c>
      <c r="W468" s="8">
        <f>IF('respostes SINDIC'!V468=1,(IF('respostes SINDIC'!$AS468=2021,variables!$E$26,IF('respostes SINDIC'!$AS468=2022,variables!$F$26))),0)</f>
        <v>5</v>
      </c>
      <c r="X468" s="8">
        <f>IF('respostes SINDIC'!W468=1,(IF('respostes SINDIC'!$AS468=2021,variables!$E$27,IF('respostes SINDIC'!$AS468=2022,variables!$F$27))),0)</f>
        <v>10</v>
      </c>
      <c r="Y468" s="11">
        <f>IF('respostes SINDIC'!X468=1,(IF('respostes SINDIC'!$AS468=2021,variables!$E$28,IF('respostes SINDIC'!$AS468=2022,variables!$F$28))),0)</f>
        <v>0</v>
      </c>
      <c r="Z468" s="11">
        <f>IF('respostes SINDIC'!Y468=1,(IF('respostes SINDIC'!$AS468=2021,variables!$E$29,IF('respostes SINDIC'!$AS468=2022,variables!$F$29))),0)</f>
        <v>20</v>
      </c>
      <c r="AA468" s="18">
        <f>IF('respostes SINDIC'!Z468=1,(IF('respostes SINDIC'!$AS468=2021,variables!$E$30,IF('respostes SINDIC'!$AS468=2022,variables!$F$30))),0)</f>
        <v>0</v>
      </c>
      <c r="AB468" s="18">
        <f>IF('respostes SINDIC'!AA468=1,(IF('respostes SINDIC'!$AS468=2021,variables!$E$31,IF('respostes SINDIC'!$AS468=2022,variables!$F$31))),0)</f>
        <v>0</v>
      </c>
      <c r="AC468" s="18">
        <f>IF('respostes SINDIC'!AB468=1,(IF('respostes SINDIC'!$AS468=2021,variables!$E$32,IF('respostes SINDIC'!$AS468=2022,variables!$F$32))),0)</f>
        <v>0</v>
      </c>
      <c r="AD468" s="18">
        <f>IF('respostes SINDIC'!AC468=1,(IF('respostes SINDIC'!$AS468=2021,variables!$E$33,IF('respostes SINDIC'!$AS468=2022,variables!$F$33))),0)</f>
        <v>0</v>
      </c>
      <c r="AE468" s="20">
        <f>IF('respostes SINDIC'!AD468=1,(IF('respostes SINDIC'!$AS468=2021,variables!$E$34,IF('respostes SINDIC'!$AS468=2022,variables!$F$34))),0)</f>
        <v>0</v>
      </c>
      <c r="AF468" s="20">
        <f>IF('respostes SINDIC'!AE468=1,(IF('respostes SINDIC'!$AS468=2021,variables!$E$35,IF('respostes SINDIC'!$AS468=2022,variables!$F$35))),0)</f>
        <v>0</v>
      </c>
      <c r="AG468" s="20">
        <f>IF('respostes SINDIC'!AF468=1,(IF('respostes SINDIC'!$AS468=2021,variables!$E$36,IF('respostes SINDIC'!$AS468=2022,variables!$F$36))),0)</f>
        <v>0</v>
      </c>
      <c r="AH468" s="20">
        <f>IF('respostes SINDIC'!AG468=1,(IF('respostes SINDIC'!$AS468=2021,variables!$E$37,IF('respostes SINDIC'!$AS468=2022,variables!$F$37))),0)</f>
        <v>10</v>
      </c>
      <c r="AI468" s="14">
        <f>IF('respostes SINDIC'!AH468=1,(IF('respostes SINDIC'!$AS468=2021,variables!$E$38,IF('respostes SINDIC'!$AS468=2022,variables!$F$38))),0)</f>
        <v>25</v>
      </c>
      <c r="AJ468" s="20">
        <f>IF('respostes SINDIC'!AI468=1,(IF('respostes SINDIC'!$AS468=2021,variables!$E$39,IF('respostes SINDIC'!$AS468=2022,variables!$F$39))),0)</f>
        <v>20</v>
      </c>
      <c r="AK468" s="14">
        <f>IF('respostes SINDIC'!AJ468=1,(IF('respostes SINDIC'!$AS468=2021,variables!$E$40,IF('respostes SINDIC'!$AS468=2022,variables!$F$40))),0)</f>
        <v>25</v>
      </c>
      <c r="AL468" s="8">
        <f>IF('respostes SINDIC'!AK468=0,(IF('respostes SINDIC'!$AS468=2021,variables!$E$41,IF('respostes SINDIC'!$AS468=2022,variables!$F$41))),0)</f>
        <v>20</v>
      </c>
      <c r="AM468" s="20">
        <f>IF('respostes SINDIC'!AL468=1,(IF('respostes SINDIC'!$AS468=2021,variables!$E$42,IF('respostes SINDIC'!$AS468=2022,variables!$F$42))),0)</f>
        <v>10</v>
      </c>
      <c r="AN468" s="11">
        <f>IF('respostes SINDIC'!AM468=1,(IF('respostes SINDIC'!$AS468=2021,variables!$E$43,IF('respostes SINDIC'!$AS468=2022,variables!$F$43))),0)</f>
        <v>50</v>
      </c>
      <c r="AO468" s="8">
        <f>IF('respostes SINDIC'!AN468=1,(IF('respostes SINDIC'!$AS468=2021,variables!$E$44,IF('respostes SINDIC'!$AS468=2022,variables!$F$44))),0)</f>
        <v>10</v>
      </c>
      <c r="AP468" s="8">
        <f>IF('respostes SINDIC'!AO468=1,(IF('respostes SINDIC'!$AS468=2021,variables!$E$45,IF('respostes SINDIC'!$AS468=2022,variables!$F$45))),0)</f>
        <v>20</v>
      </c>
      <c r="AQ468" s="20">
        <f>IF('respostes SINDIC'!AP468=1,(IF('respostes SINDIC'!$AS468=2021,variables!$E$46,IF('respostes SINDIC'!$AS468=2022,variables!$F$46))),0)</f>
        <v>0</v>
      </c>
      <c r="AT468">
        <v>2022</v>
      </c>
    </row>
    <row r="469" spans="1:46" x14ac:dyDescent="0.3">
      <c r="A469">
        <v>828190004</v>
      </c>
      <c r="B469" t="str">
        <f>VLOOKUP(A469,'ine i comarca'!$A$1:$H$367,6,0)</f>
        <v>Maresme</v>
      </c>
      <c r="C469" t="s">
        <v>272</v>
      </c>
      <c r="D469" t="s">
        <v>41</v>
      </c>
      <c r="E469" t="s">
        <v>42</v>
      </c>
      <c r="F469" t="s">
        <v>43</v>
      </c>
      <c r="G469" s="8">
        <f>IF('respostes SINDIC'!F469=1,(IF('respostes SINDIC'!$AS469=2021,variables!$E$10,IF('respostes SINDIC'!$AS469=2022,variables!$F$10))),0)</f>
        <v>7.5</v>
      </c>
      <c r="H469" s="8">
        <f>IF('respostes SINDIC'!G469=1,(IF('respostes SINDIC'!$AS469=2021,variables!$E$11,IF('respostes SINDIC'!$AS469=2022,variables!$F$11))),0)</f>
        <v>7.5</v>
      </c>
      <c r="I469" s="14">
        <f>IF('respostes SINDIC'!H469=1,(IF('respostes SINDIC'!$AS469=2021,variables!$E$12,IF('respostes SINDIC'!$AS469=2022,variables!$F$12))),0)</f>
        <v>25</v>
      </c>
      <c r="J469" s="11">
        <f>IF('respostes SINDIC'!I469=1,(IF('respostes SINDIC'!$AS469=2021,variables!$E$13,IF('respostes SINDIC'!$AS469=2022,variables!$F$13))),0)</f>
        <v>1</v>
      </c>
      <c r="K469" s="11">
        <f>IF('respostes SINDIC'!J469=1,(IF('respostes SINDIC'!$AS469=2021,variables!$E$14,IF('respostes SINDIC'!$AS469=2022,variables!$F$14))),0)</f>
        <v>0</v>
      </c>
      <c r="L469" s="11">
        <f>IF('respostes SINDIC'!K469=1,(IF('respostes SINDIC'!$AS469=2021,variables!$E$15,IF('respostes SINDIC'!$AS469=2022,variables!$F$15))),0)</f>
        <v>0</v>
      </c>
      <c r="M469" s="11">
        <f>IF('respostes SINDIC'!L469=1,(IF('respostes SINDIC'!$AS469=2021,variables!$E$16,IF('respostes SINDIC'!$AS469=2022,variables!$F$16))),0)</f>
        <v>0</v>
      </c>
      <c r="N469" s="11">
        <f>IF('respostes SINDIC'!M469=1,(IF('respostes SINDIC'!$AS469=2021,variables!$E$17,IF('respostes SINDIC'!$AS469=2022,variables!$F$17))),0)</f>
        <v>0</v>
      </c>
      <c r="O469" s="11">
        <f>IF('respostes SINDIC'!N469="Dintre de termini",(IF('respostes SINDIC'!$AS469=2021,variables!$E$18,IF('respostes SINDIC'!$AS469=2022,variables!$F$18))),0)</f>
        <v>0</v>
      </c>
      <c r="P469" s="16">
        <f>IF('respostes SINDIC'!O469="Null",0,(IF('respostes SINDIC'!$AS469=2021,variables!$E$20,IF('respostes SINDIC'!$AS469=2022,variables!$F$20))))</f>
        <v>0</v>
      </c>
      <c r="Q469" s="16">
        <f>IF('respostes SINDIC'!P469=1,(IF('respostes SINDIC'!$AS469=2021,variables!$E$20,IF('respostes SINDIC'!$AS469=2022,variables!$F$20))),0)</f>
        <v>0</v>
      </c>
      <c r="R469" s="16">
        <f>IF('respostes SINDIC'!Q469=1,(IF('respostes SINDIC'!$AS469=2021,variables!$E$21,IF('respostes SINDIC'!$AS469=2022,variables!$F$21))),0)</f>
        <v>0</v>
      </c>
      <c r="S469" s="16">
        <f>IF('respostes SINDIC'!R469=1,(IF('respostes SINDIC'!$AS469=2021,variables!$E$22,IF('respostes SINDIC'!$AS469=2022,variables!$F$22))),0)</f>
        <v>0</v>
      </c>
      <c r="T469" s="11">
        <f>IF('respostes SINDIC'!S469=1,(IF('respostes SINDIC'!$AS469=2021,variables!$E$23,IF('respostes SINDIC'!$AS469=2022,variables!$F$23))),0)</f>
        <v>0</v>
      </c>
      <c r="U469" s="14">
        <f>IF('respostes SINDIC'!T469=1,(IF('respostes SINDIC'!$AS469=2021,variables!$E$24,IF('respostes SINDIC'!$AS469=2022,variables!$F$24))),0)</f>
        <v>0</v>
      </c>
      <c r="V469" s="8">
        <f>IF('respostes SINDIC'!U469=1,(IF('respostes SINDIC'!$AS469=2021,variables!$E$25,IF('respostes SINDIC'!$AS469=2022,variables!$F$25))),0)</f>
        <v>20</v>
      </c>
      <c r="W469" s="8">
        <f>IF('respostes SINDIC'!V469=1,(IF('respostes SINDIC'!$AS469=2021,variables!$E$26,IF('respostes SINDIC'!$AS469=2022,variables!$F$26))),0)</f>
        <v>5</v>
      </c>
      <c r="X469" s="8">
        <f>IF('respostes SINDIC'!W469=1,(IF('respostes SINDIC'!$AS469=2021,variables!$E$27,IF('respostes SINDIC'!$AS469=2022,variables!$F$27))),0)</f>
        <v>10</v>
      </c>
      <c r="Y469" s="11">
        <f>IF('respostes SINDIC'!X469=1,(IF('respostes SINDIC'!$AS469=2021,variables!$E$28,IF('respostes SINDIC'!$AS469=2022,variables!$F$28))),0)</f>
        <v>0</v>
      </c>
      <c r="Z469" s="11">
        <f>IF('respostes SINDIC'!Y469=1,(IF('respostes SINDIC'!$AS469=2021,variables!$E$29,IF('respostes SINDIC'!$AS469=2022,variables!$F$29))),0)</f>
        <v>0</v>
      </c>
      <c r="AA469" s="18">
        <f>IF('respostes SINDIC'!Z469=1,(IF('respostes SINDIC'!$AS469=2021,variables!$E$30,IF('respostes SINDIC'!$AS469=2022,variables!$F$30))),0)</f>
        <v>0</v>
      </c>
      <c r="AB469" s="18">
        <f>IF('respostes SINDIC'!AA469=1,(IF('respostes SINDIC'!$AS469=2021,variables!$E$31,IF('respostes SINDIC'!$AS469=2022,variables!$F$31))),0)</f>
        <v>0</v>
      </c>
      <c r="AC469" s="18">
        <f>IF('respostes SINDIC'!AB469=1,(IF('respostes SINDIC'!$AS469=2021,variables!$E$32,IF('respostes SINDIC'!$AS469=2022,variables!$F$32))),0)</f>
        <v>0</v>
      </c>
      <c r="AD469" s="18">
        <f>IF('respostes SINDIC'!AC469=1,(IF('respostes SINDIC'!$AS469=2021,variables!$E$33,IF('respostes SINDIC'!$AS469=2022,variables!$F$33))),0)</f>
        <v>0</v>
      </c>
      <c r="AE469" s="20">
        <f>IF('respostes SINDIC'!AD469=1,(IF('respostes SINDIC'!$AS469=2021,variables!$E$34,IF('respostes SINDIC'!$AS469=2022,variables!$F$34))),0)</f>
        <v>0</v>
      </c>
      <c r="AF469" s="20">
        <f>IF('respostes SINDIC'!AE469=1,(IF('respostes SINDIC'!$AS469=2021,variables!$E$35,IF('respostes SINDIC'!$AS469=2022,variables!$F$35))),0)</f>
        <v>0</v>
      </c>
      <c r="AG469" s="20">
        <f>IF('respostes SINDIC'!AF469=1,(IF('respostes SINDIC'!$AS469=2021,variables!$E$36,IF('respostes SINDIC'!$AS469=2022,variables!$F$36))),0)</f>
        <v>0</v>
      </c>
      <c r="AH469" s="20">
        <f>IF('respostes SINDIC'!AG469=1,(IF('respostes SINDIC'!$AS469=2021,variables!$E$37,IF('respostes SINDIC'!$AS469=2022,variables!$F$37))),0)</f>
        <v>0</v>
      </c>
      <c r="AI469" s="14">
        <f>IF('respostes SINDIC'!AH469=1,(IF('respostes SINDIC'!$AS469=2021,variables!$E$38,IF('respostes SINDIC'!$AS469=2022,variables!$F$38))),0)</f>
        <v>25</v>
      </c>
      <c r="AJ469" s="20">
        <f>IF('respostes SINDIC'!AI469=1,(IF('respostes SINDIC'!$AS469=2021,variables!$E$39,IF('respostes SINDIC'!$AS469=2022,variables!$F$39))),0)</f>
        <v>20</v>
      </c>
      <c r="AK469" s="14">
        <f>IF('respostes SINDIC'!AJ469=1,(IF('respostes SINDIC'!$AS469=2021,variables!$E$40,IF('respostes SINDIC'!$AS469=2022,variables!$F$40))),0)</f>
        <v>0</v>
      </c>
      <c r="AL469" s="8">
        <f>IF('respostes SINDIC'!AK469=0,(IF('respostes SINDIC'!$AS469=2021,variables!$E$41,IF('respostes SINDIC'!$AS469=2022,variables!$F$41))),0)</f>
        <v>20</v>
      </c>
      <c r="AM469" s="20">
        <f>IF('respostes SINDIC'!AL469=1,(IF('respostes SINDIC'!$AS469=2021,variables!$E$42,IF('respostes SINDIC'!$AS469=2022,variables!$F$42))),0)</f>
        <v>0</v>
      </c>
      <c r="AN469" s="11">
        <f>IF('respostes SINDIC'!AM469=1,(IF('respostes SINDIC'!$AS469=2021,variables!$E$43,IF('respostes SINDIC'!$AS469=2022,variables!$F$43))),0)</f>
        <v>0</v>
      </c>
      <c r="AO469" s="8">
        <f>IF('respostes SINDIC'!AN469=1,(IF('respostes SINDIC'!$AS469=2021,variables!$E$44,IF('respostes SINDIC'!$AS469=2022,variables!$F$44))),0)</f>
        <v>10</v>
      </c>
      <c r="AP469" s="8">
        <f>IF('respostes SINDIC'!AO469=1,(IF('respostes SINDIC'!$AS469=2021,variables!$E$45,IF('respostes SINDIC'!$AS469=2022,variables!$F$45))),0)</f>
        <v>20</v>
      </c>
      <c r="AQ469" s="20">
        <f>IF('respostes SINDIC'!AP469=1,(IF('respostes SINDIC'!$AS469=2021,variables!$E$46,IF('respostes SINDIC'!$AS469=2022,variables!$F$46))),0)</f>
        <v>0</v>
      </c>
      <c r="AT469">
        <v>2022</v>
      </c>
    </row>
    <row r="470" spans="1:46" x14ac:dyDescent="0.3">
      <c r="A470">
        <v>827980001</v>
      </c>
      <c r="B470" t="e">
        <f>VLOOKUP(A470,'ine i comarca'!$A$1:$H$367,6,0)</f>
        <v>#N/A</v>
      </c>
      <c r="C470" t="s">
        <v>273</v>
      </c>
      <c r="D470" t="s">
        <v>41</v>
      </c>
      <c r="E470" t="s">
        <v>42</v>
      </c>
      <c r="F470" t="s">
        <v>61</v>
      </c>
      <c r="G470" s="8">
        <f>IF('respostes SINDIC'!F470=1,(IF('respostes SINDIC'!$AS470=2021,variables!$E$10,IF('respostes SINDIC'!$AS470=2022,variables!$F$10))),0)</f>
        <v>7.5</v>
      </c>
      <c r="H470" s="8">
        <f>IF('respostes SINDIC'!G470=1,(IF('respostes SINDIC'!$AS470=2021,variables!$E$11,IF('respostes SINDIC'!$AS470=2022,variables!$F$11))),0)</f>
        <v>7.5</v>
      </c>
      <c r="I470" s="14">
        <f>IF('respostes SINDIC'!H470=1,(IF('respostes SINDIC'!$AS470=2021,variables!$E$12,IF('respostes SINDIC'!$AS470=2022,variables!$F$12))),0)</f>
        <v>25</v>
      </c>
      <c r="J470" s="11">
        <f>IF('respostes SINDIC'!I470=1,(IF('respostes SINDIC'!$AS470=2021,variables!$E$13,IF('respostes SINDIC'!$AS470=2022,variables!$F$13))),0)</f>
        <v>1</v>
      </c>
      <c r="K470" s="11">
        <f>IF('respostes SINDIC'!J470=1,(IF('respostes SINDIC'!$AS470=2021,variables!$E$14,IF('respostes SINDIC'!$AS470=2022,variables!$F$14))),0)</f>
        <v>0</v>
      </c>
      <c r="L470" s="11">
        <f>IF('respostes SINDIC'!K470=1,(IF('respostes SINDIC'!$AS470=2021,variables!$E$15,IF('respostes SINDIC'!$AS470=2022,variables!$F$15))),0)</f>
        <v>0</v>
      </c>
      <c r="M470" s="11">
        <f>IF('respostes SINDIC'!L470=1,(IF('respostes SINDIC'!$AS470=2021,variables!$E$16,IF('respostes SINDIC'!$AS470=2022,variables!$F$16))),0)</f>
        <v>0</v>
      </c>
      <c r="N470" s="11">
        <f>IF('respostes SINDIC'!M470=1,(IF('respostes SINDIC'!$AS470=2021,variables!$E$17,IF('respostes SINDIC'!$AS470=2022,variables!$F$17))),0)</f>
        <v>0</v>
      </c>
      <c r="O470" s="11">
        <f>IF('respostes SINDIC'!N470="Dintre de termini",(IF('respostes SINDIC'!$AS470=2021,variables!$E$18,IF('respostes SINDIC'!$AS470=2022,variables!$F$18))),0)</f>
        <v>10</v>
      </c>
      <c r="P470" s="16">
        <f>IF('respostes SINDIC'!O470="Null",0,(IF('respostes SINDIC'!$AS470=2021,variables!$E$20,IF('respostes SINDIC'!$AS470=2022,variables!$F$20))))</f>
        <v>25</v>
      </c>
      <c r="Q470" s="16">
        <f>IF('respostes SINDIC'!P470=1,(IF('respostes SINDIC'!$AS470=2021,variables!$E$20,IF('respostes SINDIC'!$AS470=2022,variables!$F$20))),0)</f>
        <v>25</v>
      </c>
      <c r="R470" s="16">
        <f>IF('respostes SINDIC'!Q470=1,(IF('respostes SINDIC'!$AS470=2021,variables!$E$21,IF('respostes SINDIC'!$AS470=2022,variables!$F$21))),0)</f>
        <v>25</v>
      </c>
      <c r="S470" s="16">
        <f>IF('respostes SINDIC'!R470=1,(IF('respostes SINDIC'!$AS470=2021,variables!$E$22,IF('respostes SINDIC'!$AS470=2022,variables!$F$22))),0)</f>
        <v>25</v>
      </c>
      <c r="T470" s="11">
        <f>IF('respostes SINDIC'!S470=1,(IF('respostes SINDIC'!$AS470=2021,variables!$E$23,IF('respostes SINDIC'!$AS470=2022,variables!$F$23))),0)</f>
        <v>10</v>
      </c>
      <c r="U470" s="14">
        <f>IF('respostes SINDIC'!T470=1,(IF('respostes SINDIC'!$AS470=2021,variables!$E$24,IF('respostes SINDIC'!$AS470=2022,variables!$F$24))),0)</f>
        <v>25</v>
      </c>
      <c r="V470" s="8">
        <f>IF('respostes SINDIC'!U470=1,(IF('respostes SINDIC'!$AS470=2021,variables!$E$25,IF('respostes SINDIC'!$AS470=2022,variables!$F$25))),0)</f>
        <v>20</v>
      </c>
      <c r="W470" s="8">
        <f>IF('respostes SINDIC'!V470=1,(IF('respostes SINDIC'!$AS470=2021,variables!$E$26,IF('respostes SINDIC'!$AS470=2022,variables!$F$26))),0)</f>
        <v>5</v>
      </c>
      <c r="X470" s="8">
        <f>IF('respostes SINDIC'!W470=1,(IF('respostes SINDIC'!$AS470=2021,variables!$E$27,IF('respostes SINDIC'!$AS470=2022,variables!$F$27))),0)</f>
        <v>10</v>
      </c>
      <c r="Y470" s="11">
        <f>IF('respostes SINDIC'!X470=1,(IF('respostes SINDIC'!$AS470=2021,variables!$E$28,IF('respostes SINDIC'!$AS470=2022,variables!$F$28))),0)</f>
        <v>0</v>
      </c>
      <c r="Z470" s="11">
        <f>IF('respostes SINDIC'!Y470=1,(IF('respostes SINDIC'!$AS470=2021,variables!$E$29,IF('respostes SINDIC'!$AS470=2022,variables!$F$29))),0)</f>
        <v>20</v>
      </c>
      <c r="AA470" s="18">
        <f>IF('respostes SINDIC'!Z470=1,(IF('respostes SINDIC'!$AS470=2021,variables!$E$30,IF('respostes SINDIC'!$AS470=2022,variables!$F$30))),0)</f>
        <v>25</v>
      </c>
      <c r="AB470" s="18">
        <f>IF('respostes SINDIC'!AA470=1,(IF('respostes SINDIC'!$AS470=2021,variables!$E$31,IF('respostes SINDIC'!$AS470=2022,variables!$F$31))),0)</f>
        <v>0</v>
      </c>
      <c r="AC470" s="18">
        <f>IF('respostes SINDIC'!AB470=1,(IF('respostes SINDIC'!$AS470=2021,variables!$E$32,IF('respostes SINDIC'!$AS470=2022,variables!$F$32))),0)</f>
        <v>25</v>
      </c>
      <c r="AD470" s="18">
        <f>IF('respostes SINDIC'!AC470=1,(IF('respostes SINDIC'!$AS470=2021,variables!$E$33,IF('respostes SINDIC'!$AS470=2022,variables!$F$33))),0)</f>
        <v>25</v>
      </c>
      <c r="AE470" s="20">
        <f>IF('respostes SINDIC'!AD470=1,(IF('respostes SINDIC'!$AS470=2021,variables!$E$34,IF('respostes SINDIC'!$AS470=2022,variables!$F$34))),0)</f>
        <v>0</v>
      </c>
      <c r="AF470" s="20">
        <f>IF('respostes SINDIC'!AE470=1,(IF('respostes SINDIC'!$AS470=2021,variables!$E$35,IF('respostes SINDIC'!$AS470=2022,variables!$F$35))),0)</f>
        <v>20</v>
      </c>
      <c r="AG470" s="20">
        <f>IF('respostes SINDIC'!AF470=1,(IF('respostes SINDIC'!$AS470=2021,variables!$E$36,IF('respostes SINDIC'!$AS470=2022,variables!$F$36))),0)</f>
        <v>0</v>
      </c>
      <c r="AH470" s="20">
        <f>IF('respostes SINDIC'!AG470=1,(IF('respostes SINDIC'!$AS470=2021,variables!$E$37,IF('respostes SINDIC'!$AS470=2022,variables!$F$37))),0)</f>
        <v>10</v>
      </c>
      <c r="AI470" s="14">
        <f>IF('respostes SINDIC'!AH470=1,(IF('respostes SINDIC'!$AS470=2021,variables!$E$38,IF('respostes SINDIC'!$AS470=2022,variables!$F$38))),0)</f>
        <v>25</v>
      </c>
      <c r="AJ470" s="20">
        <f>IF('respostes SINDIC'!AI470=1,(IF('respostes SINDIC'!$AS470=2021,variables!$E$39,IF('respostes SINDIC'!$AS470=2022,variables!$F$39))),0)</f>
        <v>20</v>
      </c>
      <c r="AK470" s="14">
        <f>IF('respostes SINDIC'!AJ470=1,(IF('respostes SINDIC'!$AS470=2021,variables!$E$40,IF('respostes SINDIC'!$AS470=2022,variables!$F$40))),0)</f>
        <v>25</v>
      </c>
      <c r="AL470" s="8">
        <f>IF('respostes SINDIC'!AK470=0,(IF('respostes SINDIC'!$AS470=2021,variables!$E$41,IF('respostes SINDIC'!$AS470=2022,variables!$F$41))),0)</f>
        <v>20</v>
      </c>
      <c r="AM470" s="20">
        <f>IF('respostes SINDIC'!AL470=1,(IF('respostes SINDIC'!$AS470=2021,variables!$E$42,IF('respostes SINDIC'!$AS470=2022,variables!$F$42))),0)</f>
        <v>10</v>
      </c>
      <c r="AN470" s="11">
        <f>IF('respostes SINDIC'!AM470=1,(IF('respostes SINDIC'!$AS470=2021,variables!$E$43,IF('respostes SINDIC'!$AS470=2022,variables!$F$43))),0)</f>
        <v>50</v>
      </c>
      <c r="AO470" s="8">
        <f>IF('respostes SINDIC'!AN470=1,(IF('respostes SINDIC'!$AS470=2021,variables!$E$44,IF('respostes SINDIC'!$AS470=2022,variables!$F$44))),0)</f>
        <v>10</v>
      </c>
      <c r="AP470" s="8">
        <f>IF('respostes SINDIC'!AO470=1,(IF('respostes SINDIC'!$AS470=2021,variables!$E$45,IF('respostes SINDIC'!$AS470=2022,variables!$F$45))),0)</f>
        <v>20</v>
      </c>
      <c r="AQ470" s="20">
        <f>IF('respostes SINDIC'!AP470=1,(IF('respostes SINDIC'!$AS470=2021,variables!$E$46,IF('respostes SINDIC'!$AS470=2022,variables!$F$46))),0)</f>
        <v>0</v>
      </c>
      <c r="AT470">
        <v>2022</v>
      </c>
    </row>
    <row r="471" spans="1:46" x14ac:dyDescent="0.3">
      <c r="A471">
        <v>828240003</v>
      </c>
      <c r="B471" t="str">
        <f>VLOOKUP(A471,'ine i comarca'!$A$1:$H$367,6,0)</f>
        <v>Maresme</v>
      </c>
      <c r="C471" t="s">
        <v>274</v>
      </c>
      <c r="D471" t="s">
        <v>41</v>
      </c>
      <c r="E471" t="s">
        <v>42</v>
      </c>
      <c r="F471" t="s">
        <v>43</v>
      </c>
      <c r="G471" s="8">
        <f>IF('respostes SINDIC'!F471=1,(IF('respostes SINDIC'!$AS471=2021,variables!$E$10,IF('respostes SINDIC'!$AS471=2022,variables!$F$10))),0)</f>
        <v>7.5</v>
      </c>
      <c r="H471" s="8">
        <f>IF('respostes SINDIC'!G471=1,(IF('respostes SINDIC'!$AS471=2021,variables!$E$11,IF('respostes SINDIC'!$AS471=2022,variables!$F$11))),0)</f>
        <v>7.5</v>
      </c>
      <c r="I471" s="14">
        <f>IF('respostes SINDIC'!H471=1,(IF('respostes SINDIC'!$AS471=2021,variables!$E$12,IF('respostes SINDIC'!$AS471=2022,variables!$F$12))),0)</f>
        <v>25</v>
      </c>
      <c r="J471" s="11">
        <f>IF('respostes SINDIC'!I471=1,(IF('respostes SINDIC'!$AS471=2021,variables!$E$13,IF('respostes SINDIC'!$AS471=2022,variables!$F$13))),0)</f>
        <v>1</v>
      </c>
      <c r="K471" s="11">
        <f>IF('respostes SINDIC'!J471=1,(IF('respostes SINDIC'!$AS471=2021,variables!$E$14,IF('respostes SINDIC'!$AS471=2022,variables!$F$14))),0)</f>
        <v>0</v>
      </c>
      <c r="L471" s="11">
        <f>IF('respostes SINDIC'!K471=1,(IF('respostes SINDIC'!$AS471=2021,variables!$E$15,IF('respostes SINDIC'!$AS471=2022,variables!$F$15))),0)</f>
        <v>0</v>
      </c>
      <c r="M471" s="11">
        <f>IF('respostes SINDIC'!L471=1,(IF('respostes SINDIC'!$AS471=2021,variables!$E$16,IF('respostes SINDIC'!$AS471=2022,variables!$F$16))),0)</f>
        <v>0</v>
      </c>
      <c r="N471" s="11">
        <f>IF('respostes SINDIC'!M471=1,(IF('respostes SINDIC'!$AS471=2021,variables!$E$17,IF('respostes SINDIC'!$AS471=2022,variables!$F$17))),0)</f>
        <v>0</v>
      </c>
      <c r="O471" s="11">
        <f>IF('respostes SINDIC'!N471="Dintre de termini",(IF('respostes SINDIC'!$AS471=2021,variables!$E$18,IF('respostes SINDIC'!$AS471=2022,variables!$F$18))),0)</f>
        <v>0</v>
      </c>
      <c r="P471" s="16">
        <f>IF('respostes SINDIC'!O471="Null",0,(IF('respostes SINDIC'!$AS471=2021,variables!$E$20,IF('respostes SINDIC'!$AS471=2022,variables!$F$20))))</f>
        <v>25</v>
      </c>
      <c r="Q471" s="16">
        <f>IF('respostes SINDIC'!P471=1,(IF('respostes SINDIC'!$AS471=2021,variables!$E$20,IF('respostes SINDIC'!$AS471=2022,variables!$F$20))),0)</f>
        <v>25</v>
      </c>
      <c r="R471" s="16">
        <f>IF('respostes SINDIC'!Q471=1,(IF('respostes SINDIC'!$AS471=2021,variables!$E$21,IF('respostes SINDIC'!$AS471=2022,variables!$F$21))),0)</f>
        <v>0</v>
      </c>
      <c r="S471" s="16">
        <f>IF('respostes SINDIC'!R471=1,(IF('respostes SINDIC'!$AS471=2021,variables!$E$22,IF('respostes SINDIC'!$AS471=2022,variables!$F$22))),0)</f>
        <v>0</v>
      </c>
      <c r="T471" s="11">
        <f>IF('respostes SINDIC'!S471=1,(IF('respostes SINDIC'!$AS471=2021,variables!$E$23,IF('respostes SINDIC'!$AS471=2022,variables!$F$23))),0)</f>
        <v>10</v>
      </c>
      <c r="U471" s="14">
        <f>IF('respostes SINDIC'!T471=1,(IF('respostes SINDIC'!$AS471=2021,variables!$E$24,IF('respostes SINDIC'!$AS471=2022,variables!$F$24))),0)</f>
        <v>25</v>
      </c>
      <c r="V471" s="8">
        <f>IF('respostes SINDIC'!U471=1,(IF('respostes SINDIC'!$AS471=2021,variables!$E$25,IF('respostes SINDIC'!$AS471=2022,variables!$F$25))),0)</f>
        <v>20</v>
      </c>
      <c r="W471" s="8">
        <f>IF('respostes SINDIC'!V471=1,(IF('respostes SINDIC'!$AS471=2021,variables!$E$26,IF('respostes SINDIC'!$AS471=2022,variables!$F$26))),0)</f>
        <v>5</v>
      </c>
      <c r="X471" s="8">
        <f>IF('respostes SINDIC'!W471=1,(IF('respostes SINDIC'!$AS471=2021,variables!$E$27,IF('respostes SINDIC'!$AS471=2022,variables!$F$27))),0)</f>
        <v>10</v>
      </c>
      <c r="Y471" s="11">
        <f>IF('respostes SINDIC'!X471=1,(IF('respostes SINDIC'!$AS471=2021,variables!$E$28,IF('respostes SINDIC'!$AS471=2022,variables!$F$28))),0)</f>
        <v>0</v>
      </c>
      <c r="Z471" s="11">
        <f>IF('respostes SINDIC'!Y471=1,(IF('respostes SINDIC'!$AS471=2021,variables!$E$29,IF('respostes SINDIC'!$AS471=2022,variables!$F$29))),0)</f>
        <v>20</v>
      </c>
      <c r="AA471" s="18">
        <f>IF('respostes SINDIC'!Z471=1,(IF('respostes SINDIC'!$AS471=2021,variables!$E$30,IF('respostes SINDIC'!$AS471=2022,variables!$F$30))),0)</f>
        <v>0</v>
      </c>
      <c r="AB471" s="18">
        <f>IF('respostes SINDIC'!AA471=1,(IF('respostes SINDIC'!$AS471=2021,variables!$E$31,IF('respostes SINDIC'!$AS471=2022,variables!$F$31))),0)</f>
        <v>0</v>
      </c>
      <c r="AC471" s="18">
        <f>IF('respostes SINDIC'!AB471=1,(IF('respostes SINDIC'!$AS471=2021,variables!$E$32,IF('respostes SINDIC'!$AS471=2022,variables!$F$32))),0)</f>
        <v>25</v>
      </c>
      <c r="AD471" s="18">
        <f>IF('respostes SINDIC'!AC471=1,(IF('respostes SINDIC'!$AS471=2021,variables!$E$33,IF('respostes SINDIC'!$AS471=2022,variables!$F$33))),0)</f>
        <v>0</v>
      </c>
      <c r="AE471" s="20">
        <f>IF('respostes SINDIC'!AD471=1,(IF('respostes SINDIC'!$AS471=2021,variables!$E$34,IF('respostes SINDIC'!$AS471=2022,variables!$F$34))),0)</f>
        <v>0</v>
      </c>
      <c r="AF471" s="20">
        <f>IF('respostes SINDIC'!AE471=1,(IF('respostes SINDIC'!$AS471=2021,variables!$E$35,IF('respostes SINDIC'!$AS471=2022,variables!$F$35))),0)</f>
        <v>0</v>
      </c>
      <c r="AG471" s="20">
        <f>IF('respostes SINDIC'!AF471=1,(IF('respostes SINDIC'!$AS471=2021,variables!$E$36,IF('respostes SINDIC'!$AS471=2022,variables!$F$36))),0)</f>
        <v>0</v>
      </c>
      <c r="AH471" s="20">
        <f>IF('respostes SINDIC'!AG471=1,(IF('respostes SINDIC'!$AS471=2021,variables!$E$37,IF('respostes SINDIC'!$AS471=2022,variables!$F$37))),0)</f>
        <v>0</v>
      </c>
      <c r="AI471" s="14">
        <f>IF('respostes SINDIC'!AH471=1,(IF('respostes SINDIC'!$AS471=2021,variables!$E$38,IF('respostes SINDIC'!$AS471=2022,variables!$F$38))),0)</f>
        <v>25</v>
      </c>
      <c r="AJ471" s="20">
        <f>IF('respostes SINDIC'!AI471=1,(IF('respostes SINDIC'!$AS471=2021,variables!$E$39,IF('respostes SINDIC'!$AS471=2022,variables!$F$39))),0)</f>
        <v>20</v>
      </c>
      <c r="AK471" s="14">
        <f>IF('respostes SINDIC'!AJ471=1,(IF('respostes SINDIC'!$AS471=2021,variables!$E$40,IF('respostes SINDIC'!$AS471=2022,variables!$F$40))),0)</f>
        <v>25</v>
      </c>
      <c r="AL471" s="8">
        <f>IF('respostes SINDIC'!AK471=0,(IF('respostes SINDIC'!$AS471=2021,variables!$E$41,IF('respostes SINDIC'!$AS471=2022,variables!$F$41))),0)</f>
        <v>20</v>
      </c>
      <c r="AM471" s="20">
        <f>IF('respostes SINDIC'!AL471=1,(IF('respostes SINDIC'!$AS471=2021,variables!$E$42,IF('respostes SINDIC'!$AS471=2022,variables!$F$42))),0)</f>
        <v>10</v>
      </c>
      <c r="AN471" s="11">
        <f>IF('respostes SINDIC'!AM471=1,(IF('respostes SINDIC'!$AS471=2021,variables!$E$43,IF('respostes SINDIC'!$AS471=2022,variables!$F$43))),0)</f>
        <v>50</v>
      </c>
      <c r="AO471" s="8">
        <f>IF('respostes SINDIC'!AN471=1,(IF('respostes SINDIC'!$AS471=2021,variables!$E$44,IF('respostes SINDIC'!$AS471=2022,variables!$F$44))),0)</f>
        <v>10</v>
      </c>
      <c r="AP471" s="8">
        <f>IF('respostes SINDIC'!AO471=1,(IF('respostes SINDIC'!$AS471=2021,variables!$E$45,IF('respostes SINDIC'!$AS471=2022,variables!$F$45))),0)</f>
        <v>20</v>
      </c>
      <c r="AQ471" s="20">
        <f>IF('respostes SINDIC'!AP471=1,(IF('respostes SINDIC'!$AS471=2021,variables!$E$46,IF('respostes SINDIC'!$AS471=2022,variables!$F$46))),0)</f>
        <v>0</v>
      </c>
      <c r="AT471">
        <v>2022</v>
      </c>
    </row>
    <row r="472" spans="1:46" x14ac:dyDescent="0.3">
      <c r="A472">
        <v>828300000</v>
      </c>
      <c r="B472" t="str">
        <f>VLOOKUP(A472,'ine i comarca'!$A$1:$H$367,6,0)</f>
        <v>Osona</v>
      </c>
      <c r="C472" t="s">
        <v>275</v>
      </c>
      <c r="D472" t="s">
        <v>41</v>
      </c>
      <c r="E472" t="s">
        <v>42</v>
      </c>
      <c r="F472" t="s">
        <v>43</v>
      </c>
      <c r="G472" s="8">
        <f>IF('respostes SINDIC'!F472=1,(IF('respostes SINDIC'!$AS472=2021,variables!$E$10,IF('respostes SINDIC'!$AS472=2022,variables!$F$10))),0)</f>
        <v>7.5</v>
      </c>
      <c r="H472" s="8">
        <f>IF('respostes SINDIC'!G472=1,(IF('respostes SINDIC'!$AS472=2021,variables!$E$11,IF('respostes SINDIC'!$AS472=2022,variables!$F$11))),0)</f>
        <v>7.5</v>
      </c>
      <c r="I472" s="14">
        <f>IF('respostes SINDIC'!H472=1,(IF('respostes SINDIC'!$AS472=2021,variables!$E$12,IF('respostes SINDIC'!$AS472=2022,variables!$F$12))),0)</f>
        <v>25</v>
      </c>
      <c r="J472" s="11">
        <f>IF('respostes SINDIC'!I472=1,(IF('respostes SINDIC'!$AS472=2021,variables!$E$13,IF('respostes SINDIC'!$AS472=2022,variables!$F$13))),0)</f>
        <v>1</v>
      </c>
      <c r="K472" s="11">
        <f>IF('respostes SINDIC'!J472=1,(IF('respostes SINDIC'!$AS472=2021,variables!$E$14,IF('respostes SINDIC'!$AS472=2022,variables!$F$14))),0)</f>
        <v>0</v>
      </c>
      <c r="L472" s="11">
        <f>IF('respostes SINDIC'!K472=1,(IF('respostes SINDIC'!$AS472=2021,variables!$E$15,IF('respostes SINDIC'!$AS472=2022,variables!$F$15))),0)</f>
        <v>0</v>
      </c>
      <c r="M472" s="11">
        <f>IF('respostes SINDIC'!L472=1,(IF('respostes SINDIC'!$AS472=2021,variables!$E$16,IF('respostes SINDIC'!$AS472=2022,variables!$F$16))),0)</f>
        <v>0</v>
      </c>
      <c r="N472" s="11">
        <f>IF('respostes SINDIC'!M472=1,(IF('respostes SINDIC'!$AS472=2021,variables!$E$17,IF('respostes SINDIC'!$AS472=2022,variables!$F$17))),0)</f>
        <v>0</v>
      </c>
      <c r="O472" s="11">
        <f>IF('respostes SINDIC'!N472="Dintre de termini",(IF('respostes SINDIC'!$AS472=2021,variables!$E$18,IF('respostes SINDIC'!$AS472=2022,variables!$F$18))),0)</f>
        <v>0</v>
      </c>
      <c r="P472" s="16">
        <f>IF('respostes SINDIC'!O472="Null",0,(IF('respostes SINDIC'!$AS472=2021,variables!$E$20,IF('respostes SINDIC'!$AS472=2022,variables!$F$20))))</f>
        <v>25</v>
      </c>
      <c r="Q472" s="16">
        <f>IF('respostes SINDIC'!P472=1,(IF('respostes SINDIC'!$AS472=2021,variables!$E$20,IF('respostes SINDIC'!$AS472=2022,variables!$F$20))),0)</f>
        <v>0</v>
      </c>
      <c r="R472" s="16">
        <f>IF('respostes SINDIC'!Q472=1,(IF('respostes SINDIC'!$AS472=2021,variables!$E$21,IF('respostes SINDIC'!$AS472=2022,variables!$F$21))),0)</f>
        <v>0</v>
      </c>
      <c r="S472" s="16">
        <f>IF('respostes SINDIC'!R472=1,(IF('respostes SINDIC'!$AS472=2021,variables!$E$22,IF('respostes SINDIC'!$AS472=2022,variables!$F$22))),0)</f>
        <v>0</v>
      </c>
      <c r="T472" s="11">
        <f>IF('respostes SINDIC'!S472=1,(IF('respostes SINDIC'!$AS472=2021,variables!$E$23,IF('respostes SINDIC'!$AS472=2022,variables!$F$23))),0)</f>
        <v>10</v>
      </c>
      <c r="U472" s="14">
        <f>IF('respostes SINDIC'!T472=1,(IF('respostes SINDIC'!$AS472=2021,variables!$E$24,IF('respostes SINDIC'!$AS472=2022,variables!$F$24))),0)</f>
        <v>25</v>
      </c>
      <c r="V472" s="8">
        <f>IF('respostes SINDIC'!U472=1,(IF('respostes SINDIC'!$AS472=2021,variables!$E$25,IF('respostes SINDIC'!$AS472=2022,variables!$F$25))),0)</f>
        <v>20</v>
      </c>
      <c r="W472" s="8">
        <f>IF('respostes SINDIC'!V472=1,(IF('respostes SINDIC'!$AS472=2021,variables!$E$26,IF('respostes SINDIC'!$AS472=2022,variables!$F$26))),0)</f>
        <v>5</v>
      </c>
      <c r="X472" s="8">
        <f>IF('respostes SINDIC'!W472=1,(IF('respostes SINDIC'!$AS472=2021,variables!$E$27,IF('respostes SINDIC'!$AS472=2022,variables!$F$27))),0)</f>
        <v>10</v>
      </c>
      <c r="Y472" s="11">
        <f>IF('respostes SINDIC'!X472=1,(IF('respostes SINDIC'!$AS472=2021,variables!$E$28,IF('respostes SINDIC'!$AS472=2022,variables!$F$28))),0)</f>
        <v>0</v>
      </c>
      <c r="Z472" s="11">
        <f>IF('respostes SINDIC'!Y472=1,(IF('respostes SINDIC'!$AS472=2021,variables!$E$29,IF('respostes SINDIC'!$AS472=2022,variables!$F$29))),0)</f>
        <v>20</v>
      </c>
      <c r="AA472" s="18">
        <f>IF('respostes SINDIC'!Z472=1,(IF('respostes SINDIC'!$AS472=2021,variables!$E$30,IF('respostes SINDIC'!$AS472=2022,variables!$F$30))),0)</f>
        <v>0</v>
      </c>
      <c r="AB472" s="18">
        <f>IF('respostes SINDIC'!AA472=1,(IF('respostes SINDIC'!$AS472=2021,variables!$E$31,IF('respostes SINDIC'!$AS472=2022,variables!$F$31))),0)</f>
        <v>25</v>
      </c>
      <c r="AC472" s="18">
        <f>IF('respostes SINDIC'!AB472=1,(IF('respostes SINDIC'!$AS472=2021,variables!$E$32,IF('respostes SINDIC'!$AS472=2022,variables!$F$32))),0)</f>
        <v>25</v>
      </c>
      <c r="AD472" s="18">
        <f>IF('respostes SINDIC'!AC472=1,(IF('respostes SINDIC'!$AS472=2021,variables!$E$33,IF('respostes SINDIC'!$AS472=2022,variables!$F$33))),0)</f>
        <v>0</v>
      </c>
      <c r="AE472" s="20">
        <f>IF('respostes SINDIC'!AD472=1,(IF('respostes SINDIC'!$AS472=2021,variables!$E$34,IF('respostes SINDIC'!$AS472=2022,variables!$F$34))),0)</f>
        <v>0</v>
      </c>
      <c r="AF472" s="20">
        <f>IF('respostes SINDIC'!AE472=1,(IF('respostes SINDIC'!$AS472=2021,variables!$E$35,IF('respostes SINDIC'!$AS472=2022,variables!$F$35))),0)</f>
        <v>0</v>
      </c>
      <c r="AG472" s="20">
        <f>IF('respostes SINDIC'!AF472=1,(IF('respostes SINDIC'!$AS472=2021,variables!$E$36,IF('respostes SINDIC'!$AS472=2022,variables!$F$36))),0)</f>
        <v>0</v>
      </c>
      <c r="AH472" s="20">
        <f>IF('respostes SINDIC'!AG472=1,(IF('respostes SINDIC'!$AS472=2021,variables!$E$37,IF('respostes SINDIC'!$AS472=2022,variables!$F$37))),0)</f>
        <v>0</v>
      </c>
      <c r="AI472" s="14">
        <f>IF('respostes SINDIC'!AH472=1,(IF('respostes SINDIC'!$AS472=2021,variables!$E$38,IF('respostes SINDIC'!$AS472=2022,variables!$F$38))),0)</f>
        <v>25</v>
      </c>
      <c r="AJ472" s="20">
        <f>IF('respostes SINDIC'!AI472=1,(IF('respostes SINDIC'!$AS472=2021,variables!$E$39,IF('respostes SINDIC'!$AS472=2022,variables!$F$39))),0)</f>
        <v>20</v>
      </c>
      <c r="AK472" s="14">
        <f>IF('respostes SINDIC'!AJ472=1,(IF('respostes SINDIC'!$AS472=2021,variables!$E$40,IF('respostes SINDIC'!$AS472=2022,variables!$F$40))),0)</f>
        <v>25</v>
      </c>
      <c r="AL472" s="8">
        <f>IF('respostes SINDIC'!AK472=0,(IF('respostes SINDIC'!$AS472=2021,variables!$E$41,IF('respostes SINDIC'!$AS472=2022,variables!$F$41))),0)</f>
        <v>20</v>
      </c>
      <c r="AM472" s="20">
        <f>IF('respostes SINDIC'!AL472=1,(IF('respostes SINDIC'!$AS472=2021,variables!$E$42,IF('respostes SINDIC'!$AS472=2022,variables!$F$42))),0)</f>
        <v>10</v>
      </c>
      <c r="AN472" s="11">
        <f>IF('respostes SINDIC'!AM472=1,(IF('respostes SINDIC'!$AS472=2021,variables!$E$43,IF('respostes SINDIC'!$AS472=2022,variables!$F$43))),0)</f>
        <v>50</v>
      </c>
      <c r="AO472" s="8">
        <f>IF('respostes SINDIC'!AN472=1,(IF('respostes SINDIC'!$AS472=2021,variables!$E$44,IF('respostes SINDIC'!$AS472=2022,variables!$F$44))),0)</f>
        <v>10</v>
      </c>
      <c r="AP472" s="8">
        <f>IF('respostes SINDIC'!AO472=1,(IF('respostes SINDIC'!$AS472=2021,variables!$E$45,IF('respostes SINDIC'!$AS472=2022,variables!$F$45))),0)</f>
        <v>20</v>
      </c>
      <c r="AQ472" s="20">
        <f>IF('respostes SINDIC'!AP472=1,(IF('respostes SINDIC'!$AS472=2021,variables!$E$46,IF('respostes SINDIC'!$AS472=2022,variables!$F$46))),0)</f>
        <v>10</v>
      </c>
      <c r="AT472">
        <v>2022</v>
      </c>
    </row>
    <row r="473" spans="1:46" x14ac:dyDescent="0.3">
      <c r="A473">
        <v>828450006</v>
      </c>
      <c r="B473" t="str">
        <f>VLOOKUP(A473,'ine i comarca'!$A$1:$H$367,6,0)</f>
        <v>Maresme</v>
      </c>
      <c r="C473" t="s">
        <v>276</v>
      </c>
      <c r="D473" t="s">
        <v>41</v>
      </c>
      <c r="E473" t="s">
        <v>42</v>
      </c>
      <c r="F473" t="s">
        <v>43</v>
      </c>
      <c r="G473" s="8">
        <f>IF('respostes SINDIC'!F473=1,(IF('respostes SINDIC'!$AS473=2021,variables!$E$10,IF('respostes SINDIC'!$AS473=2022,variables!$F$10))),0)</f>
        <v>7.5</v>
      </c>
      <c r="H473" s="8">
        <f>IF('respostes SINDIC'!G473=1,(IF('respostes SINDIC'!$AS473=2021,variables!$E$11,IF('respostes SINDIC'!$AS473=2022,variables!$F$11))),0)</f>
        <v>7.5</v>
      </c>
      <c r="I473" s="14">
        <f>IF('respostes SINDIC'!H473=1,(IF('respostes SINDIC'!$AS473=2021,variables!$E$12,IF('respostes SINDIC'!$AS473=2022,variables!$F$12))),0)</f>
        <v>25</v>
      </c>
      <c r="J473" s="11">
        <f>IF('respostes SINDIC'!I473=1,(IF('respostes SINDIC'!$AS473=2021,variables!$E$13,IF('respostes SINDIC'!$AS473=2022,variables!$F$13))),0)</f>
        <v>1</v>
      </c>
      <c r="K473" s="11">
        <f>IF('respostes SINDIC'!J473=1,(IF('respostes SINDIC'!$AS473=2021,variables!$E$14,IF('respostes SINDIC'!$AS473=2022,variables!$F$14))),0)</f>
        <v>0</v>
      </c>
      <c r="L473" s="11">
        <f>IF('respostes SINDIC'!K473=1,(IF('respostes SINDIC'!$AS473=2021,variables!$E$15,IF('respostes SINDIC'!$AS473=2022,variables!$F$15))),0)</f>
        <v>0</v>
      </c>
      <c r="M473" s="11">
        <f>IF('respostes SINDIC'!L473=1,(IF('respostes SINDIC'!$AS473=2021,variables!$E$16,IF('respostes SINDIC'!$AS473=2022,variables!$F$16))),0)</f>
        <v>0</v>
      </c>
      <c r="N473" s="11">
        <f>IF('respostes SINDIC'!M473=1,(IF('respostes SINDIC'!$AS473=2021,variables!$E$17,IF('respostes SINDIC'!$AS473=2022,variables!$F$17))),0)</f>
        <v>0</v>
      </c>
      <c r="O473" s="11">
        <f>IF('respostes SINDIC'!N473="Dintre de termini",(IF('respostes SINDIC'!$AS473=2021,variables!$E$18,IF('respostes SINDIC'!$AS473=2022,variables!$F$18))),0)</f>
        <v>10</v>
      </c>
      <c r="P473" s="16">
        <f>IF('respostes SINDIC'!O473="Null",0,(IF('respostes SINDIC'!$AS473=2021,variables!$E$20,IF('respostes SINDIC'!$AS473=2022,variables!$F$20))))</f>
        <v>25</v>
      </c>
      <c r="Q473" s="16">
        <f>IF('respostes SINDIC'!P473=1,(IF('respostes SINDIC'!$AS473=2021,variables!$E$20,IF('respostes SINDIC'!$AS473=2022,variables!$F$20))),0)</f>
        <v>25</v>
      </c>
      <c r="R473" s="16">
        <f>IF('respostes SINDIC'!Q473=1,(IF('respostes SINDIC'!$AS473=2021,variables!$E$21,IF('respostes SINDIC'!$AS473=2022,variables!$F$21))),0)</f>
        <v>25</v>
      </c>
      <c r="S473" s="16">
        <f>IF('respostes SINDIC'!R473=1,(IF('respostes SINDIC'!$AS473=2021,variables!$E$22,IF('respostes SINDIC'!$AS473=2022,variables!$F$22))),0)</f>
        <v>25</v>
      </c>
      <c r="T473" s="11">
        <f>IF('respostes SINDIC'!S473=1,(IF('respostes SINDIC'!$AS473=2021,variables!$E$23,IF('respostes SINDIC'!$AS473=2022,variables!$F$23))),0)</f>
        <v>10</v>
      </c>
      <c r="U473" s="14">
        <f>IF('respostes SINDIC'!T473=1,(IF('respostes SINDIC'!$AS473=2021,variables!$E$24,IF('respostes SINDIC'!$AS473=2022,variables!$F$24))),0)</f>
        <v>25</v>
      </c>
      <c r="V473" s="8">
        <f>IF('respostes SINDIC'!U473=1,(IF('respostes SINDIC'!$AS473=2021,variables!$E$25,IF('respostes SINDIC'!$AS473=2022,variables!$F$25))),0)</f>
        <v>20</v>
      </c>
      <c r="W473" s="8">
        <f>IF('respostes SINDIC'!V473=1,(IF('respostes SINDIC'!$AS473=2021,variables!$E$26,IF('respostes SINDIC'!$AS473=2022,variables!$F$26))),0)</f>
        <v>5</v>
      </c>
      <c r="X473" s="8">
        <f>IF('respostes SINDIC'!W473=1,(IF('respostes SINDIC'!$AS473=2021,variables!$E$27,IF('respostes SINDIC'!$AS473=2022,variables!$F$27))),0)</f>
        <v>10</v>
      </c>
      <c r="Y473" s="11">
        <f>IF('respostes SINDIC'!X473=1,(IF('respostes SINDIC'!$AS473=2021,variables!$E$28,IF('respostes SINDIC'!$AS473=2022,variables!$F$28))),0)</f>
        <v>0</v>
      </c>
      <c r="Z473" s="11">
        <f>IF('respostes SINDIC'!Y473=1,(IF('respostes SINDIC'!$AS473=2021,variables!$E$29,IF('respostes SINDIC'!$AS473=2022,variables!$F$29))),0)</f>
        <v>20</v>
      </c>
      <c r="AA473" s="18">
        <f>IF('respostes SINDIC'!Z473=1,(IF('respostes SINDIC'!$AS473=2021,variables!$E$30,IF('respostes SINDIC'!$AS473=2022,variables!$F$30))),0)</f>
        <v>25</v>
      </c>
      <c r="AB473" s="18">
        <f>IF('respostes SINDIC'!AA473=1,(IF('respostes SINDIC'!$AS473=2021,variables!$E$31,IF('respostes SINDIC'!$AS473=2022,variables!$F$31))),0)</f>
        <v>0</v>
      </c>
      <c r="AC473" s="18">
        <f>IF('respostes SINDIC'!AB473=1,(IF('respostes SINDIC'!$AS473=2021,variables!$E$32,IF('respostes SINDIC'!$AS473=2022,variables!$F$32))),0)</f>
        <v>25</v>
      </c>
      <c r="AD473" s="18">
        <f>IF('respostes SINDIC'!AC473=1,(IF('respostes SINDIC'!$AS473=2021,variables!$E$33,IF('respostes SINDIC'!$AS473=2022,variables!$F$33))),0)</f>
        <v>25</v>
      </c>
      <c r="AE473" s="20">
        <f>IF('respostes SINDIC'!AD473=1,(IF('respostes SINDIC'!$AS473=2021,variables!$E$34,IF('respostes SINDIC'!$AS473=2022,variables!$F$34))),0)</f>
        <v>0</v>
      </c>
      <c r="AF473" s="20">
        <f>IF('respostes SINDIC'!AE473=1,(IF('respostes SINDIC'!$AS473=2021,variables!$E$35,IF('respostes SINDIC'!$AS473=2022,variables!$F$35))),0)</f>
        <v>0</v>
      </c>
      <c r="AG473" s="20">
        <f>IF('respostes SINDIC'!AF473=1,(IF('respostes SINDIC'!$AS473=2021,variables!$E$36,IF('respostes SINDIC'!$AS473=2022,variables!$F$36))),0)</f>
        <v>0</v>
      </c>
      <c r="AH473" s="20">
        <f>IF('respostes SINDIC'!AG473=1,(IF('respostes SINDIC'!$AS473=2021,variables!$E$37,IF('respostes SINDIC'!$AS473=2022,variables!$F$37))),0)</f>
        <v>10</v>
      </c>
      <c r="AI473" s="14">
        <f>IF('respostes SINDIC'!AH473=1,(IF('respostes SINDIC'!$AS473=2021,variables!$E$38,IF('respostes SINDIC'!$AS473=2022,variables!$F$38))),0)</f>
        <v>25</v>
      </c>
      <c r="AJ473" s="20">
        <f>IF('respostes SINDIC'!AI473=1,(IF('respostes SINDIC'!$AS473=2021,variables!$E$39,IF('respostes SINDIC'!$AS473=2022,variables!$F$39))),0)</f>
        <v>20</v>
      </c>
      <c r="AK473" s="14">
        <f>IF('respostes SINDIC'!AJ473=1,(IF('respostes SINDIC'!$AS473=2021,variables!$E$40,IF('respostes SINDIC'!$AS473=2022,variables!$F$40))),0)</f>
        <v>25</v>
      </c>
      <c r="AL473" s="8">
        <f>IF('respostes SINDIC'!AK473=0,(IF('respostes SINDIC'!$AS473=2021,variables!$E$41,IF('respostes SINDIC'!$AS473=2022,variables!$F$41))),0)</f>
        <v>20</v>
      </c>
      <c r="AM473" s="20">
        <f>IF('respostes SINDIC'!AL473=1,(IF('respostes SINDIC'!$AS473=2021,variables!$E$42,IF('respostes SINDIC'!$AS473=2022,variables!$F$42))),0)</f>
        <v>10</v>
      </c>
      <c r="AN473" s="11">
        <f>IF('respostes SINDIC'!AM473=1,(IF('respostes SINDIC'!$AS473=2021,variables!$E$43,IF('respostes SINDIC'!$AS473=2022,variables!$F$43))),0)</f>
        <v>50</v>
      </c>
      <c r="AO473" s="8">
        <f>IF('respostes SINDIC'!AN473=1,(IF('respostes SINDIC'!$AS473=2021,variables!$E$44,IF('respostes SINDIC'!$AS473=2022,variables!$F$44))),0)</f>
        <v>10</v>
      </c>
      <c r="AP473" s="8">
        <f>IF('respostes SINDIC'!AO473=1,(IF('respostes SINDIC'!$AS473=2021,variables!$E$45,IF('respostes SINDIC'!$AS473=2022,variables!$F$45))),0)</f>
        <v>20</v>
      </c>
      <c r="AQ473" s="20">
        <f>IF('respostes SINDIC'!AP473=1,(IF('respostes SINDIC'!$AS473=2021,variables!$E$46,IF('respostes SINDIC'!$AS473=2022,variables!$F$46))),0)</f>
        <v>10</v>
      </c>
      <c r="AT473">
        <v>2022</v>
      </c>
    </row>
    <row r="474" spans="1:46" x14ac:dyDescent="0.3">
      <c r="A474">
        <v>828580001</v>
      </c>
      <c r="B474" t="str">
        <f>VLOOKUP(A474,'ine i comarca'!$A$1:$H$367,6,0)</f>
        <v>Osona</v>
      </c>
      <c r="C474" t="s">
        <v>277</v>
      </c>
      <c r="D474" t="s">
        <v>41</v>
      </c>
      <c r="E474" t="s">
        <v>42</v>
      </c>
      <c r="F474" t="s">
        <v>43</v>
      </c>
      <c r="G474" s="8">
        <f>IF('respostes SINDIC'!F474=1,(IF('respostes SINDIC'!$AS474=2021,variables!$E$10,IF('respostes SINDIC'!$AS474=2022,variables!$F$10))),0)</f>
        <v>7.5</v>
      </c>
      <c r="H474" s="8">
        <f>IF('respostes SINDIC'!G474=1,(IF('respostes SINDIC'!$AS474=2021,variables!$E$11,IF('respostes SINDIC'!$AS474=2022,variables!$F$11))),0)</f>
        <v>7.5</v>
      </c>
      <c r="I474" s="14">
        <f>IF('respostes SINDIC'!H474=1,(IF('respostes SINDIC'!$AS474=2021,variables!$E$12,IF('respostes SINDIC'!$AS474=2022,variables!$F$12))),0)</f>
        <v>25</v>
      </c>
      <c r="J474" s="11">
        <f>IF('respostes SINDIC'!I474=1,(IF('respostes SINDIC'!$AS474=2021,variables!$E$13,IF('respostes SINDIC'!$AS474=2022,variables!$F$13))),0)</f>
        <v>1</v>
      </c>
      <c r="K474" s="11">
        <f>IF('respostes SINDIC'!J474=1,(IF('respostes SINDIC'!$AS474=2021,variables!$E$14,IF('respostes SINDIC'!$AS474=2022,variables!$F$14))),0)</f>
        <v>0</v>
      </c>
      <c r="L474" s="11">
        <f>IF('respostes SINDIC'!K474=1,(IF('respostes SINDIC'!$AS474=2021,variables!$E$15,IF('respostes SINDIC'!$AS474=2022,variables!$F$15))),0)</f>
        <v>0</v>
      </c>
      <c r="M474" s="11">
        <f>IF('respostes SINDIC'!L474=1,(IF('respostes SINDIC'!$AS474=2021,variables!$E$16,IF('respostes SINDIC'!$AS474=2022,variables!$F$16))),0)</f>
        <v>0</v>
      </c>
      <c r="N474" s="11">
        <f>IF('respostes SINDIC'!M474=1,(IF('respostes SINDIC'!$AS474=2021,variables!$E$17,IF('respostes SINDIC'!$AS474=2022,variables!$F$17))),0)</f>
        <v>0</v>
      </c>
      <c r="O474" s="11">
        <f>IF('respostes SINDIC'!N474="Dintre de termini",(IF('respostes SINDIC'!$AS474=2021,variables!$E$18,IF('respostes SINDIC'!$AS474=2022,variables!$F$18))),0)</f>
        <v>10</v>
      </c>
      <c r="P474" s="16">
        <f>IF('respostes SINDIC'!O474="Null",0,(IF('respostes SINDIC'!$AS474=2021,variables!$E$20,IF('respostes SINDIC'!$AS474=2022,variables!$F$20))))</f>
        <v>25</v>
      </c>
      <c r="Q474" s="16">
        <f>IF('respostes SINDIC'!P474=1,(IF('respostes SINDIC'!$AS474=2021,variables!$E$20,IF('respostes SINDIC'!$AS474=2022,variables!$F$20))),0)</f>
        <v>25</v>
      </c>
      <c r="R474" s="16">
        <f>IF('respostes SINDIC'!Q474=1,(IF('respostes SINDIC'!$AS474=2021,variables!$E$21,IF('respostes SINDIC'!$AS474=2022,variables!$F$21))),0)</f>
        <v>25</v>
      </c>
      <c r="S474" s="16">
        <f>IF('respostes SINDIC'!R474=1,(IF('respostes SINDIC'!$AS474=2021,variables!$E$22,IF('respostes SINDIC'!$AS474=2022,variables!$F$22))),0)</f>
        <v>25</v>
      </c>
      <c r="T474" s="11">
        <f>IF('respostes SINDIC'!S474=1,(IF('respostes SINDIC'!$AS474=2021,variables!$E$23,IF('respostes SINDIC'!$AS474=2022,variables!$F$23))),0)</f>
        <v>10</v>
      </c>
      <c r="U474" s="14">
        <f>IF('respostes SINDIC'!T474=1,(IF('respostes SINDIC'!$AS474=2021,variables!$E$24,IF('respostes SINDIC'!$AS474=2022,variables!$F$24))),0)</f>
        <v>25</v>
      </c>
      <c r="V474" s="8">
        <f>IF('respostes SINDIC'!U474=1,(IF('respostes SINDIC'!$AS474=2021,variables!$E$25,IF('respostes SINDIC'!$AS474=2022,variables!$F$25))),0)</f>
        <v>20</v>
      </c>
      <c r="W474" s="8">
        <f>IF('respostes SINDIC'!V474=1,(IF('respostes SINDIC'!$AS474=2021,variables!$E$26,IF('respostes SINDIC'!$AS474=2022,variables!$F$26))),0)</f>
        <v>5</v>
      </c>
      <c r="X474" s="8">
        <f>IF('respostes SINDIC'!W474=1,(IF('respostes SINDIC'!$AS474=2021,variables!$E$27,IF('respostes SINDIC'!$AS474=2022,variables!$F$27))),0)</f>
        <v>10</v>
      </c>
      <c r="Y474" s="11">
        <f>IF('respostes SINDIC'!X474=1,(IF('respostes SINDIC'!$AS474=2021,variables!$E$28,IF('respostes SINDIC'!$AS474=2022,variables!$F$28))),0)</f>
        <v>0</v>
      </c>
      <c r="Z474" s="11">
        <f>IF('respostes SINDIC'!Y474=1,(IF('respostes SINDIC'!$AS474=2021,variables!$E$29,IF('respostes SINDIC'!$AS474=2022,variables!$F$29))),0)</f>
        <v>20</v>
      </c>
      <c r="AA474" s="18">
        <f>IF('respostes SINDIC'!Z474=1,(IF('respostes SINDIC'!$AS474=2021,variables!$E$30,IF('respostes SINDIC'!$AS474=2022,variables!$F$30))),0)</f>
        <v>0</v>
      </c>
      <c r="AB474" s="18">
        <f>IF('respostes SINDIC'!AA474=1,(IF('respostes SINDIC'!$AS474=2021,variables!$E$31,IF('respostes SINDIC'!$AS474=2022,variables!$F$31))),0)</f>
        <v>25</v>
      </c>
      <c r="AC474" s="18">
        <f>IF('respostes SINDIC'!AB474=1,(IF('respostes SINDIC'!$AS474=2021,variables!$E$32,IF('respostes SINDIC'!$AS474=2022,variables!$F$32))),0)</f>
        <v>25</v>
      </c>
      <c r="AD474" s="18">
        <f>IF('respostes SINDIC'!AC474=1,(IF('respostes SINDIC'!$AS474=2021,variables!$E$33,IF('respostes SINDIC'!$AS474=2022,variables!$F$33))),0)</f>
        <v>25</v>
      </c>
      <c r="AE474" s="20">
        <f>IF('respostes SINDIC'!AD474=1,(IF('respostes SINDIC'!$AS474=2021,variables!$E$34,IF('respostes SINDIC'!$AS474=2022,variables!$F$34))),0)</f>
        <v>0</v>
      </c>
      <c r="AF474" s="20">
        <f>IF('respostes SINDIC'!AE474=1,(IF('respostes SINDIC'!$AS474=2021,variables!$E$35,IF('respostes SINDIC'!$AS474=2022,variables!$F$35))),0)</f>
        <v>0</v>
      </c>
      <c r="AG474" s="20">
        <f>IF('respostes SINDIC'!AF474=1,(IF('respostes SINDIC'!$AS474=2021,variables!$E$36,IF('respostes SINDIC'!$AS474=2022,variables!$F$36))),0)</f>
        <v>0</v>
      </c>
      <c r="AH474" s="20">
        <f>IF('respostes SINDIC'!AG474=1,(IF('respostes SINDIC'!$AS474=2021,variables!$E$37,IF('respostes SINDIC'!$AS474=2022,variables!$F$37))),0)</f>
        <v>0</v>
      </c>
      <c r="AI474" s="14">
        <f>IF('respostes SINDIC'!AH474=1,(IF('respostes SINDIC'!$AS474=2021,variables!$E$38,IF('respostes SINDIC'!$AS474=2022,variables!$F$38))),0)</f>
        <v>25</v>
      </c>
      <c r="AJ474" s="20">
        <f>IF('respostes SINDIC'!AI474=1,(IF('respostes SINDIC'!$AS474=2021,variables!$E$39,IF('respostes SINDIC'!$AS474=2022,variables!$F$39))),0)</f>
        <v>20</v>
      </c>
      <c r="AK474" s="14">
        <f>IF('respostes SINDIC'!AJ474=1,(IF('respostes SINDIC'!$AS474=2021,variables!$E$40,IF('respostes SINDIC'!$AS474=2022,variables!$F$40))),0)</f>
        <v>25</v>
      </c>
      <c r="AL474" s="8">
        <f>IF('respostes SINDIC'!AK474=0,(IF('respostes SINDIC'!$AS474=2021,variables!$E$41,IF('respostes SINDIC'!$AS474=2022,variables!$F$41))),0)</f>
        <v>20</v>
      </c>
      <c r="AM474" s="20">
        <f>IF('respostes SINDIC'!AL474=1,(IF('respostes SINDIC'!$AS474=2021,variables!$E$42,IF('respostes SINDIC'!$AS474=2022,variables!$F$42))),0)</f>
        <v>10</v>
      </c>
      <c r="AN474" s="11">
        <f>IF('respostes SINDIC'!AM474=1,(IF('respostes SINDIC'!$AS474=2021,variables!$E$43,IF('respostes SINDIC'!$AS474=2022,variables!$F$43))),0)</f>
        <v>50</v>
      </c>
      <c r="AO474" s="8">
        <f>IF('respostes SINDIC'!AN474=1,(IF('respostes SINDIC'!$AS474=2021,variables!$E$44,IF('respostes SINDIC'!$AS474=2022,variables!$F$44))),0)</f>
        <v>10</v>
      </c>
      <c r="AP474" s="8">
        <f>IF('respostes SINDIC'!AO474=1,(IF('respostes SINDIC'!$AS474=2021,variables!$E$45,IF('respostes SINDIC'!$AS474=2022,variables!$F$45))),0)</f>
        <v>20</v>
      </c>
      <c r="AQ474" s="20">
        <f>IF('respostes SINDIC'!AP474=1,(IF('respostes SINDIC'!$AS474=2021,variables!$E$46,IF('respostes SINDIC'!$AS474=2022,variables!$F$46))),0)</f>
        <v>0</v>
      </c>
      <c r="AT474">
        <v>2022</v>
      </c>
    </row>
    <row r="475" spans="1:46" x14ac:dyDescent="0.3">
      <c r="A475">
        <v>828610007</v>
      </c>
      <c r="B475" t="str">
        <f>VLOOKUP(A475,'ine i comarca'!$A$1:$H$367,6,0)</f>
        <v>Anoia</v>
      </c>
      <c r="C475" t="s">
        <v>278</v>
      </c>
      <c r="D475" t="s">
        <v>41</v>
      </c>
      <c r="E475" t="s">
        <v>42</v>
      </c>
      <c r="F475" t="s">
        <v>48</v>
      </c>
      <c r="G475" s="8">
        <f>IF('respostes SINDIC'!F475=1,(IF('respostes SINDIC'!$AS475=2021,variables!$E$10,IF('respostes SINDIC'!$AS475=2022,variables!$F$10))),0)</f>
        <v>7.5</v>
      </c>
      <c r="H475" s="8">
        <f>IF('respostes SINDIC'!G475=1,(IF('respostes SINDIC'!$AS475=2021,variables!$E$11,IF('respostes SINDIC'!$AS475=2022,variables!$F$11))),0)</f>
        <v>7.5</v>
      </c>
      <c r="I475" s="14">
        <f>IF('respostes SINDIC'!H475=1,(IF('respostes SINDIC'!$AS475=2021,variables!$E$12,IF('respostes SINDIC'!$AS475=2022,variables!$F$12))),0)</f>
        <v>25</v>
      </c>
      <c r="J475" s="11">
        <f>IF('respostes SINDIC'!I475=1,(IF('respostes SINDIC'!$AS475=2021,variables!$E$13,IF('respostes SINDIC'!$AS475=2022,variables!$F$13))),0)</f>
        <v>1</v>
      </c>
      <c r="K475" s="11">
        <f>IF('respostes SINDIC'!J475=1,(IF('respostes SINDIC'!$AS475=2021,variables!$E$14,IF('respostes SINDIC'!$AS475=2022,variables!$F$14))),0)</f>
        <v>0</v>
      </c>
      <c r="L475" s="11">
        <f>IF('respostes SINDIC'!K475=1,(IF('respostes SINDIC'!$AS475=2021,variables!$E$15,IF('respostes SINDIC'!$AS475=2022,variables!$F$15))),0)</f>
        <v>0</v>
      </c>
      <c r="M475" s="11">
        <f>IF('respostes SINDIC'!L475=1,(IF('respostes SINDIC'!$AS475=2021,variables!$E$16,IF('respostes SINDIC'!$AS475=2022,variables!$F$16))),0)</f>
        <v>0</v>
      </c>
      <c r="N475" s="11">
        <f>IF('respostes SINDIC'!M475=1,(IF('respostes SINDIC'!$AS475=2021,variables!$E$17,IF('respostes SINDIC'!$AS475=2022,variables!$F$17))),0)</f>
        <v>0</v>
      </c>
      <c r="O475" s="11">
        <f>IF('respostes SINDIC'!N475="Dintre de termini",(IF('respostes SINDIC'!$AS475=2021,variables!$E$18,IF('respostes SINDIC'!$AS475=2022,variables!$F$18))),0)</f>
        <v>10</v>
      </c>
      <c r="P475" s="16">
        <f>IF('respostes SINDIC'!O475="Null",0,(IF('respostes SINDIC'!$AS475=2021,variables!$E$20,IF('respostes SINDIC'!$AS475=2022,variables!$F$20))))</f>
        <v>25</v>
      </c>
      <c r="Q475" s="16">
        <f>IF('respostes SINDIC'!P475=1,(IF('respostes SINDIC'!$AS475=2021,variables!$E$20,IF('respostes SINDIC'!$AS475=2022,variables!$F$20))),0)</f>
        <v>25</v>
      </c>
      <c r="R475" s="16">
        <f>IF('respostes SINDIC'!Q475=1,(IF('respostes SINDIC'!$AS475=2021,variables!$E$21,IF('respostes SINDIC'!$AS475=2022,variables!$F$21))),0)</f>
        <v>25</v>
      </c>
      <c r="S475" s="16">
        <f>IF('respostes SINDIC'!R475=1,(IF('respostes SINDIC'!$AS475=2021,variables!$E$22,IF('respostes SINDIC'!$AS475=2022,variables!$F$22))),0)</f>
        <v>25</v>
      </c>
      <c r="T475" s="11">
        <f>IF('respostes SINDIC'!S475=1,(IF('respostes SINDIC'!$AS475=2021,variables!$E$23,IF('respostes SINDIC'!$AS475=2022,variables!$F$23))),0)</f>
        <v>10</v>
      </c>
      <c r="U475" s="14">
        <f>IF('respostes SINDIC'!T475=1,(IF('respostes SINDIC'!$AS475=2021,variables!$E$24,IF('respostes SINDIC'!$AS475=2022,variables!$F$24))),0)</f>
        <v>25</v>
      </c>
      <c r="V475" s="8">
        <f>IF('respostes SINDIC'!U475=1,(IF('respostes SINDIC'!$AS475=2021,variables!$E$25,IF('respostes SINDIC'!$AS475=2022,variables!$F$25))),0)</f>
        <v>20</v>
      </c>
      <c r="W475" s="8">
        <f>IF('respostes SINDIC'!V475=1,(IF('respostes SINDIC'!$AS475=2021,variables!$E$26,IF('respostes SINDIC'!$AS475=2022,variables!$F$26))),0)</f>
        <v>5</v>
      </c>
      <c r="X475" s="8">
        <f>IF('respostes SINDIC'!W475=1,(IF('respostes SINDIC'!$AS475=2021,variables!$E$27,IF('respostes SINDIC'!$AS475=2022,variables!$F$27))),0)</f>
        <v>10</v>
      </c>
      <c r="Y475" s="11">
        <f>IF('respostes SINDIC'!X475=1,(IF('respostes SINDIC'!$AS475=2021,variables!$E$28,IF('respostes SINDIC'!$AS475=2022,variables!$F$28))),0)</f>
        <v>0</v>
      </c>
      <c r="Z475" s="11">
        <f>IF('respostes SINDIC'!Y475=1,(IF('respostes SINDIC'!$AS475=2021,variables!$E$29,IF('respostes SINDIC'!$AS475=2022,variables!$F$29))),0)</f>
        <v>20</v>
      </c>
      <c r="AA475" s="18">
        <f>IF('respostes SINDIC'!Z475=1,(IF('respostes SINDIC'!$AS475=2021,variables!$E$30,IF('respostes SINDIC'!$AS475=2022,variables!$F$30))),0)</f>
        <v>0</v>
      </c>
      <c r="AB475" s="18">
        <f>IF('respostes SINDIC'!AA475=1,(IF('respostes SINDIC'!$AS475=2021,variables!$E$31,IF('respostes SINDIC'!$AS475=2022,variables!$F$31))),0)</f>
        <v>0</v>
      </c>
      <c r="AC475" s="18">
        <f>IF('respostes SINDIC'!AB475=1,(IF('respostes SINDIC'!$AS475=2021,variables!$E$32,IF('respostes SINDIC'!$AS475=2022,variables!$F$32))),0)</f>
        <v>25</v>
      </c>
      <c r="AD475" s="18">
        <f>IF('respostes SINDIC'!AC475=1,(IF('respostes SINDIC'!$AS475=2021,variables!$E$33,IF('respostes SINDIC'!$AS475=2022,variables!$F$33))),0)</f>
        <v>0</v>
      </c>
      <c r="AE475" s="20">
        <f>IF('respostes SINDIC'!AD475=1,(IF('respostes SINDIC'!$AS475=2021,variables!$E$34,IF('respostes SINDIC'!$AS475=2022,variables!$F$34))),0)</f>
        <v>0</v>
      </c>
      <c r="AF475" s="20">
        <f>IF('respostes SINDIC'!AE475=1,(IF('respostes SINDIC'!$AS475=2021,variables!$E$35,IF('respostes SINDIC'!$AS475=2022,variables!$F$35))),0)</f>
        <v>0</v>
      </c>
      <c r="AG475" s="20">
        <f>IF('respostes SINDIC'!AF475=1,(IF('respostes SINDIC'!$AS475=2021,variables!$E$36,IF('respostes SINDIC'!$AS475=2022,variables!$F$36))),0)</f>
        <v>0</v>
      </c>
      <c r="AH475" s="20">
        <f>IF('respostes SINDIC'!AG475=1,(IF('respostes SINDIC'!$AS475=2021,variables!$E$37,IF('respostes SINDIC'!$AS475=2022,variables!$F$37))),0)</f>
        <v>0</v>
      </c>
      <c r="AI475" s="14">
        <f>IF('respostes SINDIC'!AH475=1,(IF('respostes SINDIC'!$AS475=2021,variables!$E$38,IF('respostes SINDIC'!$AS475=2022,variables!$F$38))),0)</f>
        <v>25</v>
      </c>
      <c r="AJ475" s="20">
        <f>IF('respostes SINDIC'!AI475=1,(IF('respostes SINDIC'!$AS475=2021,variables!$E$39,IF('respostes SINDIC'!$AS475=2022,variables!$F$39))),0)</f>
        <v>20</v>
      </c>
      <c r="AK475" s="14">
        <f>IF('respostes SINDIC'!AJ475=1,(IF('respostes SINDIC'!$AS475=2021,variables!$E$40,IF('respostes SINDIC'!$AS475=2022,variables!$F$40))),0)</f>
        <v>25</v>
      </c>
      <c r="AL475" s="8">
        <f>IF('respostes SINDIC'!AK475=0,(IF('respostes SINDIC'!$AS475=2021,variables!$E$41,IF('respostes SINDIC'!$AS475=2022,variables!$F$41))),0)</f>
        <v>20</v>
      </c>
      <c r="AM475" s="20">
        <f>IF('respostes SINDIC'!AL475=1,(IF('respostes SINDIC'!$AS475=2021,variables!$E$42,IF('respostes SINDIC'!$AS475=2022,variables!$F$42))),0)</f>
        <v>10</v>
      </c>
      <c r="AN475" s="11">
        <f>IF('respostes SINDIC'!AM475=1,(IF('respostes SINDIC'!$AS475=2021,variables!$E$43,IF('respostes SINDIC'!$AS475=2022,variables!$F$43))),0)</f>
        <v>50</v>
      </c>
      <c r="AO475" s="8">
        <f>IF('respostes SINDIC'!AN475=1,(IF('respostes SINDIC'!$AS475=2021,variables!$E$44,IF('respostes SINDIC'!$AS475=2022,variables!$F$44))),0)</f>
        <v>0</v>
      </c>
      <c r="AP475" s="8">
        <f>IF('respostes SINDIC'!AO475=1,(IF('respostes SINDIC'!$AS475=2021,variables!$E$45,IF('respostes SINDIC'!$AS475=2022,variables!$F$45))),0)</f>
        <v>0</v>
      </c>
      <c r="AQ475" s="20">
        <f>IF('respostes SINDIC'!AP475=1,(IF('respostes SINDIC'!$AS475=2021,variables!$E$46,IF('respostes SINDIC'!$AS475=2022,variables!$F$46))),0)</f>
        <v>10</v>
      </c>
      <c r="AT475">
        <v>2022</v>
      </c>
    </row>
    <row r="476" spans="1:46" x14ac:dyDescent="0.3">
      <c r="A476">
        <v>828770005</v>
      </c>
      <c r="B476" t="str">
        <f>VLOOKUP(A476,'ine i comarca'!$A$1:$H$367,6,0)</f>
        <v>Alt Penedès</v>
      </c>
      <c r="C476" t="s">
        <v>279</v>
      </c>
      <c r="D476" t="s">
        <v>41</v>
      </c>
      <c r="E476" t="s">
        <v>42</v>
      </c>
      <c r="F476" t="s">
        <v>48</v>
      </c>
      <c r="G476" s="8">
        <f>IF('respostes SINDIC'!F476=1,(IF('respostes SINDIC'!$AS476=2021,variables!$E$10,IF('respostes SINDIC'!$AS476=2022,variables!$F$10))),0)</f>
        <v>7.5</v>
      </c>
      <c r="H476" s="8">
        <f>IF('respostes SINDIC'!G476=1,(IF('respostes SINDIC'!$AS476=2021,variables!$E$11,IF('respostes SINDIC'!$AS476=2022,variables!$F$11))),0)</f>
        <v>7.5</v>
      </c>
      <c r="I476" s="14">
        <f>IF('respostes SINDIC'!H476=1,(IF('respostes SINDIC'!$AS476=2021,variables!$E$12,IF('respostes SINDIC'!$AS476=2022,variables!$F$12))),0)</f>
        <v>25</v>
      </c>
      <c r="J476" s="11">
        <f>IF('respostes SINDIC'!I476=1,(IF('respostes SINDIC'!$AS476=2021,variables!$E$13,IF('respostes SINDIC'!$AS476=2022,variables!$F$13))),0)</f>
        <v>1</v>
      </c>
      <c r="K476" s="11">
        <f>IF('respostes SINDIC'!J476=1,(IF('respostes SINDIC'!$AS476=2021,variables!$E$14,IF('respostes SINDIC'!$AS476=2022,variables!$F$14))),0)</f>
        <v>0</v>
      </c>
      <c r="L476" s="11">
        <f>IF('respostes SINDIC'!K476=1,(IF('respostes SINDIC'!$AS476=2021,variables!$E$15,IF('respostes SINDIC'!$AS476=2022,variables!$F$15))),0)</f>
        <v>0</v>
      </c>
      <c r="M476" s="11">
        <f>IF('respostes SINDIC'!L476=1,(IF('respostes SINDIC'!$AS476=2021,variables!$E$16,IF('respostes SINDIC'!$AS476=2022,variables!$F$16))),0)</f>
        <v>0</v>
      </c>
      <c r="N476" s="11">
        <f>IF('respostes SINDIC'!M476=1,(IF('respostes SINDIC'!$AS476=2021,variables!$E$17,IF('respostes SINDIC'!$AS476=2022,variables!$F$17))),0)</f>
        <v>0</v>
      </c>
      <c r="O476" s="11">
        <f>IF('respostes SINDIC'!N476="Dintre de termini",(IF('respostes SINDIC'!$AS476=2021,variables!$E$18,IF('respostes SINDIC'!$AS476=2022,variables!$F$18))),0)</f>
        <v>0</v>
      </c>
      <c r="P476" s="16">
        <f>IF('respostes SINDIC'!O476="Null",0,(IF('respostes SINDIC'!$AS476=2021,variables!$E$20,IF('respostes SINDIC'!$AS476=2022,variables!$F$20))))</f>
        <v>25</v>
      </c>
      <c r="Q476" s="16">
        <f>IF('respostes SINDIC'!P476=1,(IF('respostes SINDIC'!$AS476=2021,variables!$E$20,IF('respostes SINDIC'!$AS476=2022,variables!$F$20))),0)</f>
        <v>25</v>
      </c>
      <c r="R476" s="16">
        <f>IF('respostes SINDIC'!Q476=1,(IF('respostes SINDIC'!$AS476=2021,variables!$E$21,IF('respostes SINDIC'!$AS476=2022,variables!$F$21))),0)</f>
        <v>0</v>
      </c>
      <c r="S476" s="16">
        <f>IF('respostes SINDIC'!R476=1,(IF('respostes SINDIC'!$AS476=2021,variables!$E$22,IF('respostes SINDIC'!$AS476=2022,variables!$F$22))),0)</f>
        <v>0</v>
      </c>
      <c r="T476" s="11">
        <f>IF('respostes SINDIC'!S476=1,(IF('respostes SINDIC'!$AS476=2021,variables!$E$23,IF('respostes SINDIC'!$AS476=2022,variables!$F$23))),0)</f>
        <v>10</v>
      </c>
      <c r="U476" s="14">
        <f>IF('respostes SINDIC'!T476=1,(IF('respostes SINDIC'!$AS476=2021,variables!$E$24,IF('respostes SINDIC'!$AS476=2022,variables!$F$24))),0)</f>
        <v>25</v>
      </c>
      <c r="V476" s="8">
        <f>IF('respostes SINDIC'!U476=1,(IF('respostes SINDIC'!$AS476=2021,variables!$E$25,IF('respostes SINDIC'!$AS476=2022,variables!$F$25))),0)</f>
        <v>20</v>
      </c>
      <c r="W476" s="8">
        <f>IF('respostes SINDIC'!V476=1,(IF('respostes SINDIC'!$AS476=2021,variables!$E$26,IF('respostes SINDIC'!$AS476=2022,variables!$F$26))),0)</f>
        <v>5</v>
      </c>
      <c r="X476" s="8">
        <f>IF('respostes SINDIC'!W476=1,(IF('respostes SINDIC'!$AS476=2021,variables!$E$27,IF('respostes SINDIC'!$AS476=2022,variables!$F$27))),0)</f>
        <v>10</v>
      </c>
      <c r="Y476" s="11">
        <f>IF('respostes SINDIC'!X476=1,(IF('respostes SINDIC'!$AS476=2021,variables!$E$28,IF('respostes SINDIC'!$AS476=2022,variables!$F$28))),0)</f>
        <v>0</v>
      </c>
      <c r="Z476" s="11">
        <f>IF('respostes SINDIC'!Y476=1,(IF('respostes SINDIC'!$AS476=2021,variables!$E$29,IF('respostes SINDIC'!$AS476=2022,variables!$F$29))),0)</f>
        <v>20</v>
      </c>
      <c r="AA476" s="18">
        <f>IF('respostes SINDIC'!Z476=1,(IF('respostes SINDIC'!$AS476=2021,variables!$E$30,IF('respostes SINDIC'!$AS476=2022,variables!$F$30))),0)</f>
        <v>0</v>
      </c>
      <c r="AB476" s="18">
        <f>IF('respostes SINDIC'!AA476=1,(IF('respostes SINDIC'!$AS476=2021,variables!$E$31,IF('respostes SINDIC'!$AS476=2022,variables!$F$31))),0)</f>
        <v>25</v>
      </c>
      <c r="AC476" s="18">
        <f>IF('respostes SINDIC'!AB476=1,(IF('respostes SINDIC'!$AS476=2021,variables!$E$32,IF('respostes SINDIC'!$AS476=2022,variables!$F$32))),0)</f>
        <v>25</v>
      </c>
      <c r="AD476" s="18">
        <f>IF('respostes SINDIC'!AC476=1,(IF('respostes SINDIC'!$AS476=2021,variables!$E$33,IF('respostes SINDIC'!$AS476=2022,variables!$F$33))),0)</f>
        <v>0</v>
      </c>
      <c r="AE476" s="20">
        <f>IF('respostes SINDIC'!AD476=1,(IF('respostes SINDIC'!$AS476=2021,variables!$E$34,IF('respostes SINDIC'!$AS476=2022,variables!$F$34))),0)</f>
        <v>0</v>
      </c>
      <c r="AF476" s="20">
        <f>IF('respostes SINDIC'!AE476=1,(IF('respostes SINDIC'!$AS476=2021,variables!$E$35,IF('respostes SINDIC'!$AS476=2022,variables!$F$35))),0)</f>
        <v>0</v>
      </c>
      <c r="AG476" s="20">
        <f>IF('respostes SINDIC'!AF476=1,(IF('respostes SINDIC'!$AS476=2021,variables!$E$36,IF('respostes SINDIC'!$AS476=2022,variables!$F$36))),0)</f>
        <v>0</v>
      </c>
      <c r="AH476" s="20">
        <f>IF('respostes SINDIC'!AG476=1,(IF('respostes SINDIC'!$AS476=2021,variables!$E$37,IF('respostes SINDIC'!$AS476=2022,variables!$F$37))),0)</f>
        <v>0</v>
      </c>
      <c r="AI476" s="14">
        <f>IF('respostes SINDIC'!AH476=1,(IF('respostes SINDIC'!$AS476=2021,variables!$E$38,IF('respostes SINDIC'!$AS476=2022,variables!$F$38))),0)</f>
        <v>25</v>
      </c>
      <c r="AJ476" s="20">
        <f>IF('respostes SINDIC'!AI476=1,(IF('respostes SINDIC'!$AS476=2021,variables!$E$39,IF('respostes SINDIC'!$AS476=2022,variables!$F$39))),0)</f>
        <v>20</v>
      </c>
      <c r="AK476" s="14">
        <f>IF('respostes SINDIC'!AJ476=1,(IF('respostes SINDIC'!$AS476=2021,variables!$E$40,IF('respostes SINDIC'!$AS476=2022,variables!$F$40))),0)</f>
        <v>25</v>
      </c>
      <c r="AL476" s="8">
        <f>IF('respostes SINDIC'!AK476=0,(IF('respostes SINDIC'!$AS476=2021,variables!$E$41,IF('respostes SINDIC'!$AS476=2022,variables!$F$41))),0)</f>
        <v>20</v>
      </c>
      <c r="AM476" s="20">
        <f>IF('respostes SINDIC'!AL476=1,(IF('respostes SINDIC'!$AS476=2021,variables!$E$42,IF('respostes SINDIC'!$AS476=2022,variables!$F$42))),0)</f>
        <v>10</v>
      </c>
      <c r="AN476" s="11">
        <f>IF('respostes SINDIC'!AM476=1,(IF('respostes SINDIC'!$AS476=2021,variables!$E$43,IF('respostes SINDIC'!$AS476=2022,variables!$F$43))),0)</f>
        <v>50</v>
      </c>
      <c r="AO476" s="8">
        <f>IF('respostes SINDIC'!AN476=1,(IF('respostes SINDIC'!$AS476=2021,variables!$E$44,IF('respostes SINDIC'!$AS476=2022,variables!$F$44))),0)</f>
        <v>0</v>
      </c>
      <c r="AP476" s="8">
        <f>IF('respostes SINDIC'!AO476=1,(IF('respostes SINDIC'!$AS476=2021,variables!$E$45,IF('respostes SINDIC'!$AS476=2022,variables!$F$45))),0)</f>
        <v>0</v>
      </c>
      <c r="AQ476" s="20">
        <f>IF('respostes SINDIC'!AP476=1,(IF('respostes SINDIC'!$AS476=2021,variables!$E$46,IF('respostes SINDIC'!$AS476=2022,variables!$F$46))),0)</f>
        <v>10</v>
      </c>
      <c r="AT476">
        <v>2022</v>
      </c>
    </row>
    <row r="477" spans="1:46" x14ac:dyDescent="0.3">
      <c r="A477">
        <v>828830008</v>
      </c>
      <c r="B477" t="str">
        <f>VLOOKUP(A477,'ine i comarca'!$A$1:$H$367,6,0)</f>
        <v>Alt Penedès</v>
      </c>
      <c r="C477" t="s">
        <v>280</v>
      </c>
      <c r="D477" t="s">
        <v>41</v>
      </c>
      <c r="E477" t="s">
        <v>42</v>
      </c>
      <c r="F477" t="s">
        <v>48</v>
      </c>
      <c r="G477" s="8">
        <f>IF('respostes SINDIC'!F477=1,(IF('respostes SINDIC'!$AS477=2021,variables!$E$10,IF('respostes SINDIC'!$AS477=2022,variables!$F$10))),0)</f>
        <v>7.5</v>
      </c>
      <c r="H477" s="8">
        <f>IF('respostes SINDIC'!G477=1,(IF('respostes SINDIC'!$AS477=2021,variables!$E$11,IF('respostes SINDIC'!$AS477=2022,variables!$F$11))),0)</f>
        <v>7.5</v>
      </c>
      <c r="I477" s="14">
        <f>IF('respostes SINDIC'!H477=1,(IF('respostes SINDIC'!$AS477=2021,variables!$E$12,IF('respostes SINDIC'!$AS477=2022,variables!$F$12))),0)</f>
        <v>25</v>
      </c>
      <c r="J477" s="11">
        <f>IF('respostes SINDIC'!I477=1,(IF('respostes SINDIC'!$AS477=2021,variables!$E$13,IF('respostes SINDIC'!$AS477=2022,variables!$F$13))),0)</f>
        <v>1</v>
      </c>
      <c r="K477" s="11">
        <f>IF('respostes SINDIC'!J477=1,(IF('respostes SINDIC'!$AS477=2021,variables!$E$14,IF('respostes SINDIC'!$AS477=2022,variables!$F$14))),0)</f>
        <v>0</v>
      </c>
      <c r="L477" s="11">
        <f>IF('respostes SINDIC'!K477=1,(IF('respostes SINDIC'!$AS477=2021,variables!$E$15,IF('respostes SINDIC'!$AS477=2022,variables!$F$15))),0)</f>
        <v>0</v>
      </c>
      <c r="M477" s="11">
        <f>IF('respostes SINDIC'!L477=1,(IF('respostes SINDIC'!$AS477=2021,variables!$E$16,IF('respostes SINDIC'!$AS477=2022,variables!$F$16))),0)</f>
        <v>0</v>
      </c>
      <c r="N477" s="11">
        <f>IF('respostes SINDIC'!M477=1,(IF('respostes SINDIC'!$AS477=2021,variables!$E$17,IF('respostes SINDIC'!$AS477=2022,variables!$F$17))),0)</f>
        <v>0</v>
      </c>
      <c r="O477" s="11">
        <f>IF('respostes SINDIC'!N477="Dintre de termini",(IF('respostes SINDIC'!$AS477=2021,variables!$E$18,IF('respostes SINDIC'!$AS477=2022,variables!$F$18))),0)</f>
        <v>10</v>
      </c>
      <c r="P477" s="16">
        <f>IF('respostes SINDIC'!O477="Null",0,(IF('respostes SINDIC'!$AS477=2021,variables!$E$20,IF('respostes SINDIC'!$AS477=2022,variables!$F$20))))</f>
        <v>25</v>
      </c>
      <c r="Q477" s="16">
        <f>IF('respostes SINDIC'!P477=1,(IF('respostes SINDIC'!$AS477=2021,variables!$E$20,IF('respostes SINDIC'!$AS477=2022,variables!$F$20))),0)</f>
        <v>25</v>
      </c>
      <c r="R477" s="16">
        <f>IF('respostes SINDIC'!Q477=1,(IF('respostes SINDIC'!$AS477=2021,variables!$E$21,IF('respostes SINDIC'!$AS477=2022,variables!$F$21))),0)</f>
        <v>0</v>
      </c>
      <c r="S477" s="16">
        <f>IF('respostes SINDIC'!R477=1,(IF('respostes SINDIC'!$AS477=2021,variables!$E$22,IF('respostes SINDIC'!$AS477=2022,variables!$F$22))),0)</f>
        <v>0</v>
      </c>
      <c r="T477" s="11">
        <f>IF('respostes SINDIC'!S477=1,(IF('respostes SINDIC'!$AS477=2021,variables!$E$23,IF('respostes SINDIC'!$AS477=2022,variables!$F$23))),0)</f>
        <v>10</v>
      </c>
      <c r="U477" s="14">
        <f>IF('respostes SINDIC'!T477=1,(IF('respostes SINDIC'!$AS477=2021,variables!$E$24,IF('respostes SINDIC'!$AS477=2022,variables!$F$24))),0)</f>
        <v>25</v>
      </c>
      <c r="V477" s="8">
        <f>IF('respostes SINDIC'!U477=1,(IF('respostes SINDIC'!$AS477=2021,variables!$E$25,IF('respostes SINDIC'!$AS477=2022,variables!$F$25))),0)</f>
        <v>20</v>
      </c>
      <c r="W477" s="8">
        <f>IF('respostes SINDIC'!V477=1,(IF('respostes SINDIC'!$AS477=2021,variables!$E$26,IF('respostes SINDIC'!$AS477=2022,variables!$F$26))),0)</f>
        <v>5</v>
      </c>
      <c r="X477" s="8">
        <f>IF('respostes SINDIC'!W477=1,(IF('respostes SINDIC'!$AS477=2021,variables!$E$27,IF('respostes SINDIC'!$AS477=2022,variables!$F$27))),0)</f>
        <v>10</v>
      </c>
      <c r="Y477" s="11">
        <f>IF('respostes SINDIC'!X477=1,(IF('respostes SINDIC'!$AS477=2021,variables!$E$28,IF('respostes SINDIC'!$AS477=2022,variables!$F$28))),0)</f>
        <v>0</v>
      </c>
      <c r="Z477" s="11">
        <f>IF('respostes SINDIC'!Y477=1,(IF('respostes SINDIC'!$AS477=2021,variables!$E$29,IF('respostes SINDIC'!$AS477=2022,variables!$F$29))),0)</f>
        <v>20</v>
      </c>
      <c r="AA477" s="18">
        <f>IF('respostes SINDIC'!Z477=1,(IF('respostes SINDIC'!$AS477=2021,variables!$E$30,IF('respostes SINDIC'!$AS477=2022,variables!$F$30))),0)</f>
        <v>25</v>
      </c>
      <c r="AB477" s="18">
        <f>IF('respostes SINDIC'!AA477=1,(IF('respostes SINDIC'!$AS477=2021,variables!$E$31,IF('respostes SINDIC'!$AS477=2022,variables!$F$31))),0)</f>
        <v>25</v>
      </c>
      <c r="AC477" s="18">
        <f>IF('respostes SINDIC'!AB477=1,(IF('respostes SINDIC'!$AS477=2021,variables!$E$32,IF('respostes SINDIC'!$AS477=2022,variables!$F$32))),0)</f>
        <v>25</v>
      </c>
      <c r="AD477" s="18">
        <f>IF('respostes SINDIC'!AC477=1,(IF('respostes SINDIC'!$AS477=2021,variables!$E$33,IF('respostes SINDIC'!$AS477=2022,variables!$F$33))),0)</f>
        <v>0</v>
      </c>
      <c r="AE477" s="20">
        <f>IF('respostes SINDIC'!AD477=1,(IF('respostes SINDIC'!$AS477=2021,variables!$E$34,IF('respostes SINDIC'!$AS477=2022,variables!$F$34))),0)</f>
        <v>0</v>
      </c>
      <c r="AF477" s="20">
        <f>IF('respostes SINDIC'!AE477=1,(IF('respostes SINDIC'!$AS477=2021,variables!$E$35,IF('respostes SINDIC'!$AS477=2022,variables!$F$35))),0)</f>
        <v>0</v>
      </c>
      <c r="AG477" s="20">
        <f>IF('respostes SINDIC'!AF477=1,(IF('respostes SINDIC'!$AS477=2021,variables!$E$36,IF('respostes SINDIC'!$AS477=2022,variables!$F$36))),0)</f>
        <v>0</v>
      </c>
      <c r="AH477" s="20">
        <f>IF('respostes SINDIC'!AG477=1,(IF('respostes SINDIC'!$AS477=2021,variables!$E$37,IF('respostes SINDIC'!$AS477=2022,variables!$F$37))),0)</f>
        <v>0</v>
      </c>
      <c r="AI477" s="14">
        <f>IF('respostes SINDIC'!AH477=1,(IF('respostes SINDIC'!$AS477=2021,variables!$E$38,IF('respostes SINDIC'!$AS477=2022,variables!$F$38))),0)</f>
        <v>25</v>
      </c>
      <c r="AJ477" s="20">
        <f>IF('respostes SINDIC'!AI477=1,(IF('respostes SINDIC'!$AS477=2021,variables!$E$39,IF('respostes SINDIC'!$AS477=2022,variables!$F$39))),0)</f>
        <v>20</v>
      </c>
      <c r="AK477" s="14">
        <f>IF('respostes SINDIC'!AJ477=1,(IF('respostes SINDIC'!$AS477=2021,variables!$E$40,IF('respostes SINDIC'!$AS477=2022,variables!$F$40))),0)</f>
        <v>25</v>
      </c>
      <c r="AL477" s="8">
        <f>IF('respostes SINDIC'!AK477=0,(IF('respostes SINDIC'!$AS477=2021,variables!$E$41,IF('respostes SINDIC'!$AS477=2022,variables!$F$41))),0)</f>
        <v>20</v>
      </c>
      <c r="AM477" s="20">
        <f>IF('respostes SINDIC'!AL477=1,(IF('respostes SINDIC'!$AS477=2021,variables!$E$42,IF('respostes SINDIC'!$AS477=2022,variables!$F$42))),0)</f>
        <v>10</v>
      </c>
      <c r="AN477" s="11">
        <f>IF('respostes SINDIC'!AM477=1,(IF('respostes SINDIC'!$AS477=2021,variables!$E$43,IF('respostes SINDIC'!$AS477=2022,variables!$F$43))),0)</f>
        <v>50</v>
      </c>
      <c r="AO477" s="8">
        <f>IF('respostes SINDIC'!AN477=1,(IF('respostes SINDIC'!$AS477=2021,variables!$E$44,IF('respostes SINDIC'!$AS477=2022,variables!$F$44))),0)</f>
        <v>0</v>
      </c>
      <c r="AP477" s="8">
        <f>IF('respostes SINDIC'!AO477=1,(IF('respostes SINDIC'!$AS477=2021,variables!$E$45,IF('respostes SINDIC'!$AS477=2022,variables!$F$45))),0)</f>
        <v>0</v>
      </c>
      <c r="AQ477" s="20">
        <f>IF('respostes SINDIC'!AP477=1,(IF('respostes SINDIC'!$AS477=2021,variables!$E$46,IF('respostes SINDIC'!$AS477=2022,variables!$F$46))),0)</f>
        <v>10</v>
      </c>
      <c r="AT477">
        <v>2022</v>
      </c>
    </row>
    <row r="478" spans="1:46" x14ac:dyDescent="0.3">
      <c r="A478">
        <v>828960009</v>
      </c>
      <c r="B478" t="str">
        <f>VLOOKUP(A478,'ine i comarca'!$A$1:$H$367,6,0)</f>
        <v>Baix Llobregat</v>
      </c>
      <c r="C478" t="s">
        <v>281</v>
      </c>
      <c r="D478" t="s">
        <v>41</v>
      </c>
      <c r="E478" t="s">
        <v>42</v>
      </c>
      <c r="F478" t="s">
        <v>43</v>
      </c>
      <c r="G478" s="8">
        <f>IF('respostes SINDIC'!F478=1,(IF('respostes SINDIC'!$AS478=2021,variables!$E$10,IF('respostes SINDIC'!$AS478=2022,variables!$F$10))),0)</f>
        <v>7.5</v>
      </c>
      <c r="H478" s="8">
        <f>IF('respostes SINDIC'!G478=1,(IF('respostes SINDIC'!$AS478=2021,variables!$E$11,IF('respostes SINDIC'!$AS478=2022,variables!$F$11))),0)</f>
        <v>7.5</v>
      </c>
      <c r="I478" s="14">
        <f>IF('respostes SINDIC'!H478=1,(IF('respostes SINDIC'!$AS478=2021,variables!$E$12,IF('respostes SINDIC'!$AS478=2022,variables!$F$12))),0)</f>
        <v>25</v>
      </c>
      <c r="J478" s="11">
        <f>IF('respostes SINDIC'!I478=1,(IF('respostes SINDIC'!$AS478=2021,variables!$E$13,IF('respostes SINDIC'!$AS478=2022,variables!$F$13))),0)</f>
        <v>1</v>
      </c>
      <c r="K478" s="11">
        <f>IF('respostes SINDIC'!J478=1,(IF('respostes SINDIC'!$AS478=2021,variables!$E$14,IF('respostes SINDIC'!$AS478=2022,variables!$F$14))),0)</f>
        <v>0</v>
      </c>
      <c r="L478" s="11">
        <f>IF('respostes SINDIC'!K478=1,(IF('respostes SINDIC'!$AS478=2021,variables!$E$15,IF('respostes SINDIC'!$AS478=2022,variables!$F$15))),0)</f>
        <v>0</v>
      </c>
      <c r="M478" s="11">
        <f>IF('respostes SINDIC'!L478=1,(IF('respostes SINDIC'!$AS478=2021,variables!$E$16,IF('respostes SINDIC'!$AS478=2022,variables!$F$16))),0)</f>
        <v>0</v>
      </c>
      <c r="N478" s="11">
        <f>IF('respostes SINDIC'!M478=1,(IF('respostes SINDIC'!$AS478=2021,variables!$E$17,IF('respostes SINDIC'!$AS478=2022,variables!$F$17))),0)</f>
        <v>0</v>
      </c>
      <c r="O478" s="11">
        <f>IF('respostes SINDIC'!N478="Dintre de termini",(IF('respostes SINDIC'!$AS478=2021,variables!$E$18,IF('respostes SINDIC'!$AS478=2022,variables!$F$18))),0)</f>
        <v>0</v>
      </c>
      <c r="P478" s="16">
        <f>IF('respostes SINDIC'!O478="Null",0,(IF('respostes SINDIC'!$AS478=2021,variables!$E$20,IF('respostes SINDIC'!$AS478=2022,variables!$F$20))))</f>
        <v>0</v>
      </c>
      <c r="Q478" s="16">
        <f>IF('respostes SINDIC'!P478=1,(IF('respostes SINDIC'!$AS478=2021,variables!$E$20,IF('respostes SINDIC'!$AS478=2022,variables!$F$20))),0)</f>
        <v>0</v>
      </c>
      <c r="R478" s="16">
        <f>IF('respostes SINDIC'!Q478=1,(IF('respostes SINDIC'!$AS478=2021,variables!$E$21,IF('respostes SINDIC'!$AS478=2022,variables!$F$21))),0)</f>
        <v>0</v>
      </c>
      <c r="S478" s="16">
        <f>IF('respostes SINDIC'!R478=1,(IF('respostes SINDIC'!$AS478=2021,variables!$E$22,IF('respostes SINDIC'!$AS478=2022,variables!$F$22))),0)</f>
        <v>0</v>
      </c>
      <c r="T478" s="11">
        <f>IF('respostes SINDIC'!S478=1,(IF('respostes SINDIC'!$AS478=2021,variables!$E$23,IF('respostes SINDIC'!$AS478=2022,variables!$F$23))),0)</f>
        <v>0</v>
      </c>
      <c r="U478" s="14">
        <f>IF('respostes SINDIC'!T478=1,(IF('respostes SINDIC'!$AS478=2021,variables!$E$24,IF('respostes SINDIC'!$AS478=2022,variables!$F$24))),0)</f>
        <v>0</v>
      </c>
      <c r="V478" s="8">
        <f>IF('respostes SINDIC'!U478=1,(IF('respostes SINDIC'!$AS478=2021,variables!$E$25,IF('respostes SINDIC'!$AS478=2022,variables!$F$25))),0)</f>
        <v>20</v>
      </c>
      <c r="W478" s="8">
        <f>IF('respostes SINDIC'!V478=1,(IF('respostes SINDIC'!$AS478=2021,variables!$E$26,IF('respostes SINDIC'!$AS478=2022,variables!$F$26))),0)</f>
        <v>5</v>
      </c>
      <c r="X478" s="8">
        <f>IF('respostes SINDIC'!W478=1,(IF('respostes SINDIC'!$AS478=2021,variables!$E$27,IF('respostes SINDIC'!$AS478=2022,variables!$F$27))),0)</f>
        <v>10</v>
      </c>
      <c r="Y478" s="11">
        <f>IF('respostes SINDIC'!X478=1,(IF('respostes SINDIC'!$AS478=2021,variables!$E$28,IF('respostes SINDIC'!$AS478=2022,variables!$F$28))),0)</f>
        <v>0</v>
      </c>
      <c r="Z478" s="11">
        <f>IF('respostes SINDIC'!Y478=1,(IF('respostes SINDIC'!$AS478=2021,variables!$E$29,IF('respostes SINDIC'!$AS478=2022,variables!$F$29))),0)</f>
        <v>0</v>
      </c>
      <c r="AA478" s="18">
        <f>IF('respostes SINDIC'!Z478=1,(IF('respostes SINDIC'!$AS478=2021,variables!$E$30,IF('respostes SINDIC'!$AS478=2022,variables!$F$30))),0)</f>
        <v>0</v>
      </c>
      <c r="AB478" s="18">
        <f>IF('respostes SINDIC'!AA478=1,(IF('respostes SINDIC'!$AS478=2021,variables!$E$31,IF('respostes SINDIC'!$AS478=2022,variables!$F$31))),0)</f>
        <v>0</v>
      </c>
      <c r="AC478" s="18">
        <f>IF('respostes SINDIC'!AB478=1,(IF('respostes SINDIC'!$AS478=2021,variables!$E$32,IF('respostes SINDIC'!$AS478=2022,variables!$F$32))),0)</f>
        <v>0</v>
      </c>
      <c r="AD478" s="18">
        <f>IF('respostes SINDIC'!AC478=1,(IF('respostes SINDIC'!$AS478=2021,variables!$E$33,IF('respostes SINDIC'!$AS478=2022,variables!$F$33))),0)</f>
        <v>0</v>
      </c>
      <c r="AE478" s="20">
        <f>IF('respostes SINDIC'!AD478=1,(IF('respostes SINDIC'!$AS478=2021,variables!$E$34,IF('respostes SINDIC'!$AS478=2022,variables!$F$34))),0)</f>
        <v>0</v>
      </c>
      <c r="AF478" s="20">
        <f>IF('respostes SINDIC'!AE478=1,(IF('respostes SINDIC'!$AS478=2021,variables!$E$35,IF('respostes SINDIC'!$AS478=2022,variables!$F$35))),0)</f>
        <v>0</v>
      </c>
      <c r="AG478" s="20">
        <f>IF('respostes SINDIC'!AF478=1,(IF('respostes SINDIC'!$AS478=2021,variables!$E$36,IF('respostes SINDIC'!$AS478=2022,variables!$F$36))),0)</f>
        <v>0</v>
      </c>
      <c r="AH478" s="20">
        <f>IF('respostes SINDIC'!AG478=1,(IF('respostes SINDIC'!$AS478=2021,variables!$E$37,IF('respostes SINDIC'!$AS478=2022,variables!$F$37))),0)</f>
        <v>0</v>
      </c>
      <c r="AI478" s="14">
        <f>IF('respostes SINDIC'!AH478=1,(IF('respostes SINDIC'!$AS478=2021,variables!$E$38,IF('respostes SINDIC'!$AS478=2022,variables!$F$38))),0)</f>
        <v>25</v>
      </c>
      <c r="AJ478" s="20">
        <f>IF('respostes SINDIC'!AI478=1,(IF('respostes SINDIC'!$AS478=2021,variables!$E$39,IF('respostes SINDIC'!$AS478=2022,variables!$F$39))),0)</f>
        <v>20</v>
      </c>
      <c r="AK478" s="14">
        <f>IF('respostes SINDIC'!AJ478=1,(IF('respostes SINDIC'!$AS478=2021,variables!$E$40,IF('respostes SINDIC'!$AS478=2022,variables!$F$40))),0)</f>
        <v>0</v>
      </c>
      <c r="AL478" s="8">
        <f>IF('respostes SINDIC'!AK478=0,(IF('respostes SINDIC'!$AS478=2021,variables!$E$41,IF('respostes SINDIC'!$AS478=2022,variables!$F$41))),0)</f>
        <v>20</v>
      </c>
      <c r="AM478" s="20">
        <f>IF('respostes SINDIC'!AL478=1,(IF('respostes SINDIC'!$AS478=2021,variables!$E$42,IF('respostes SINDIC'!$AS478=2022,variables!$F$42))),0)</f>
        <v>0</v>
      </c>
      <c r="AN478" s="11">
        <f>IF('respostes SINDIC'!AM478=1,(IF('respostes SINDIC'!$AS478=2021,variables!$E$43,IF('respostes SINDIC'!$AS478=2022,variables!$F$43))),0)</f>
        <v>0</v>
      </c>
      <c r="AO478" s="8">
        <f>IF('respostes SINDIC'!AN478=1,(IF('respostes SINDIC'!$AS478=2021,variables!$E$44,IF('respostes SINDIC'!$AS478=2022,variables!$F$44))),0)</f>
        <v>10</v>
      </c>
      <c r="AP478" s="8">
        <f>IF('respostes SINDIC'!AO478=1,(IF('respostes SINDIC'!$AS478=2021,variables!$E$45,IF('respostes SINDIC'!$AS478=2022,variables!$F$45))),0)</f>
        <v>20</v>
      </c>
      <c r="AQ478" s="20">
        <f>IF('respostes SINDIC'!AP478=1,(IF('respostes SINDIC'!$AS478=2021,variables!$E$46,IF('respostes SINDIC'!$AS478=2022,variables!$F$46))),0)</f>
        <v>0</v>
      </c>
      <c r="AT478">
        <v>2022</v>
      </c>
    </row>
    <row r="479" spans="1:46" x14ac:dyDescent="0.3">
      <c r="A479">
        <v>829000000</v>
      </c>
      <c r="B479" t="str">
        <f>VLOOKUP(A479,'ine i comarca'!$A$1:$H$367,6,0)</f>
        <v>Vallès Occidental</v>
      </c>
      <c r="C479" t="s">
        <v>282</v>
      </c>
      <c r="D479" t="s">
        <v>41</v>
      </c>
      <c r="E479" t="s">
        <v>42</v>
      </c>
      <c r="F479" t="s">
        <v>48</v>
      </c>
      <c r="G479" s="8">
        <f>IF('respostes SINDIC'!F479=1,(IF('respostes SINDIC'!$AS479=2021,variables!$E$10,IF('respostes SINDIC'!$AS479=2022,variables!$F$10))),0)</f>
        <v>7.5</v>
      </c>
      <c r="H479" s="8">
        <f>IF('respostes SINDIC'!G479=1,(IF('respostes SINDIC'!$AS479=2021,variables!$E$11,IF('respostes SINDIC'!$AS479=2022,variables!$F$11))),0)</f>
        <v>7.5</v>
      </c>
      <c r="I479" s="14">
        <f>IF('respostes SINDIC'!H479=1,(IF('respostes SINDIC'!$AS479=2021,variables!$E$12,IF('respostes SINDIC'!$AS479=2022,variables!$F$12))),0)</f>
        <v>25</v>
      </c>
      <c r="J479" s="11">
        <f>IF('respostes SINDIC'!I479=1,(IF('respostes SINDIC'!$AS479=2021,variables!$E$13,IF('respostes SINDIC'!$AS479=2022,variables!$F$13))),0)</f>
        <v>1</v>
      </c>
      <c r="K479" s="11">
        <f>IF('respostes SINDIC'!J479=1,(IF('respostes SINDIC'!$AS479=2021,variables!$E$14,IF('respostes SINDIC'!$AS479=2022,variables!$F$14))),0)</f>
        <v>0</v>
      </c>
      <c r="L479" s="11">
        <f>IF('respostes SINDIC'!K479=1,(IF('respostes SINDIC'!$AS479=2021,variables!$E$15,IF('respostes SINDIC'!$AS479=2022,variables!$F$15))),0)</f>
        <v>0</v>
      </c>
      <c r="M479" s="11">
        <f>IF('respostes SINDIC'!L479=1,(IF('respostes SINDIC'!$AS479=2021,variables!$E$16,IF('respostes SINDIC'!$AS479=2022,variables!$F$16))),0)</f>
        <v>0</v>
      </c>
      <c r="N479" s="11">
        <f>IF('respostes SINDIC'!M479=1,(IF('respostes SINDIC'!$AS479=2021,variables!$E$17,IF('respostes SINDIC'!$AS479=2022,variables!$F$17))),0)</f>
        <v>0</v>
      </c>
      <c r="O479" s="11">
        <f>IF('respostes SINDIC'!N479="Dintre de termini",(IF('respostes SINDIC'!$AS479=2021,variables!$E$18,IF('respostes SINDIC'!$AS479=2022,variables!$F$18))),0)</f>
        <v>0</v>
      </c>
      <c r="P479" s="16">
        <f>IF('respostes SINDIC'!O479="Null",0,(IF('respostes SINDIC'!$AS479=2021,variables!$E$20,IF('respostes SINDIC'!$AS479=2022,variables!$F$20))))</f>
        <v>25</v>
      </c>
      <c r="Q479" s="16">
        <f>IF('respostes SINDIC'!P479=1,(IF('respostes SINDIC'!$AS479=2021,variables!$E$20,IF('respostes SINDIC'!$AS479=2022,variables!$F$20))),0)</f>
        <v>25</v>
      </c>
      <c r="R479" s="16">
        <f>IF('respostes SINDIC'!Q479=1,(IF('respostes SINDIC'!$AS479=2021,variables!$E$21,IF('respostes SINDIC'!$AS479=2022,variables!$F$21))),0)</f>
        <v>25</v>
      </c>
      <c r="S479" s="16">
        <f>IF('respostes SINDIC'!R479=1,(IF('respostes SINDIC'!$AS479=2021,variables!$E$22,IF('respostes SINDIC'!$AS479=2022,variables!$F$22))),0)</f>
        <v>25</v>
      </c>
      <c r="T479" s="11">
        <f>IF('respostes SINDIC'!S479=1,(IF('respostes SINDIC'!$AS479=2021,variables!$E$23,IF('respostes SINDIC'!$AS479=2022,variables!$F$23))),0)</f>
        <v>10</v>
      </c>
      <c r="U479" s="14">
        <f>IF('respostes SINDIC'!T479=1,(IF('respostes SINDIC'!$AS479=2021,variables!$E$24,IF('respostes SINDIC'!$AS479=2022,variables!$F$24))),0)</f>
        <v>25</v>
      </c>
      <c r="V479" s="8">
        <f>IF('respostes SINDIC'!U479=1,(IF('respostes SINDIC'!$AS479=2021,variables!$E$25,IF('respostes SINDIC'!$AS479=2022,variables!$F$25))),0)</f>
        <v>20</v>
      </c>
      <c r="W479" s="8">
        <f>IF('respostes SINDIC'!V479=1,(IF('respostes SINDIC'!$AS479=2021,variables!$E$26,IF('respostes SINDIC'!$AS479=2022,variables!$F$26))),0)</f>
        <v>5</v>
      </c>
      <c r="X479" s="8">
        <f>IF('respostes SINDIC'!W479=1,(IF('respostes SINDIC'!$AS479=2021,variables!$E$27,IF('respostes SINDIC'!$AS479=2022,variables!$F$27))),0)</f>
        <v>10</v>
      </c>
      <c r="Y479" s="11">
        <f>IF('respostes SINDIC'!X479=1,(IF('respostes SINDIC'!$AS479=2021,variables!$E$28,IF('respostes SINDIC'!$AS479=2022,variables!$F$28))),0)</f>
        <v>0</v>
      </c>
      <c r="Z479" s="11">
        <f>IF('respostes SINDIC'!Y479=1,(IF('respostes SINDIC'!$AS479=2021,variables!$E$29,IF('respostes SINDIC'!$AS479=2022,variables!$F$29))),0)</f>
        <v>20</v>
      </c>
      <c r="AA479" s="18">
        <f>IF('respostes SINDIC'!Z479=1,(IF('respostes SINDIC'!$AS479=2021,variables!$E$30,IF('respostes SINDIC'!$AS479=2022,variables!$F$30))),0)</f>
        <v>0</v>
      </c>
      <c r="AB479" s="18">
        <f>IF('respostes SINDIC'!AA479=1,(IF('respostes SINDIC'!$AS479=2021,variables!$E$31,IF('respostes SINDIC'!$AS479=2022,variables!$F$31))),0)</f>
        <v>25</v>
      </c>
      <c r="AC479" s="18">
        <f>IF('respostes SINDIC'!AB479=1,(IF('respostes SINDIC'!$AS479=2021,variables!$E$32,IF('respostes SINDIC'!$AS479=2022,variables!$F$32))),0)</f>
        <v>25</v>
      </c>
      <c r="AD479" s="18">
        <f>IF('respostes SINDIC'!AC479=1,(IF('respostes SINDIC'!$AS479=2021,variables!$E$33,IF('respostes SINDIC'!$AS479=2022,variables!$F$33))),0)</f>
        <v>0</v>
      </c>
      <c r="AE479" s="20">
        <f>IF('respostes SINDIC'!AD479=1,(IF('respostes SINDIC'!$AS479=2021,variables!$E$34,IF('respostes SINDIC'!$AS479=2022,variables!$F$34))),0)</f>
        <v>0</v>
      </c>
      <c r="AF479" s="20">
        <f>IF('respostes SINDIC'!AE479=1,(IF('respostes SINDIC'!$AS479=2021,variables!$E$35,IF('respostes SINDIC'!$AS479=2022,variables!$F$35))),0)</f>
        <v>0</v>
      </c>
      <c r="AG479" s="20">
        <f>IF('respostes SINDIC'!AF479=1,(IF('respostes SINDIC'!$AS479=2021,variables!$E$36,IF('respostes SINDIC'!$AS479=2022,variables!$F$36))),0)</f>
        <v>0</v>
      </c>
      <c r="AH479" s="20">
        <f>IF('respostes SINDIC'!AG479=1,(IF('respostes SINDIC'!$AS479=2021,variables!$E$37,IF('respostes SINDIC'!$AS479=2022,variables!$F$37))),0)</f>
        <v>0</v>
      </c>
      <c r="AI479" s="14">
        <f>IF('respostes SINDIC'!AH479=1,(IF('respostes SINDIC'!$AS479=2021,variables!$E$38,IF('respostes SINDIC'!$AS479=2022,variables!$F$38))),0)</f>
        <v>25</v>
      </c>
      <c r="AJ479" s="20">
        <f>IF('respostes SINDIC'!AI479=1,(IF('respostes SINDIC'!$AS479=2021,variables!$E$39,IF('respostes SINDIC'!$AS479=2022,variables!$F$39))),0)</f>
        <v>20</v>
      </c>
      <c r="AK479" s="14">
        <f>IF('respostes SINDIC'!AJ479=1,(IF('respostes SINDIC'!$AS479=2021,variables!$E$40,IF('respostes SINDIC'!$AS479=2022,variables!$F$40))),0)</f>
        <v>25</v>
      </c>
      <c r="AL479" s="8">
        <f>IF('respostes SINDIC'!AK479=0,(IF('respostes SINDIC'!$AS479=2021,variables!$E$41,IF('respostes SINDIC'!$AS479=2022,variables!$F$41))),0)</f>
        <v>20</v>
      </c>
      <c r="AM479" s="20">
        <f>IF('respostes SINDIC'!AL479=1,(IF('respostes SINDIC'!$AS479=2021,variables!$E$42,IF('respostes SINDIC'!$AS479=2022,variables!$F$42))),0)</f>
        <v>10</v>
      </c>
      <c r="AN479" s="11">
        <f>IF('respostes SINDIC'!AM479=1,(IF('respostes SINDIC'!$AS479=2021,variables!$E$43,IF('respostes SINDIC'!$AS479=2022,variables!$F$43))),0)</f>
        <v>50</v>
      </c>
      <c r="AO479" s="8">
        <f>IF('respostes SINDIC'!AN479=1,(IF('respostes SINDIC'!$AS479=2021,variables!$E$44,IF('respostes SINDIC'!$AS479=2022,variables!$F$44))),0)</f>
        <v>0</v>
      </c>
      <c r="AP479" s="8">
        <f>IF('respostes SINDIC'!AO479=1,(IF('respostes SINDIC'!$AS479=2021,variables!$E$45,IF('respostes SINDIC'!$AS479=2022,variables!$F$45))),0)</f>
        <v>0</v>
      </c>
      <c r="AQ479" s="20">
        <f>IF('respostes SINDIC'!AP479=1,(IF('respostes SINDIC'!$AS479=2021,variables!$E$46,IF('respostes SINDIC'!$AS479=2022,variables!$F$46))),0)</f>
        <v>10</v>
      </c>
      <c r="AT479">
        <v>2022</v>
      </c>
    </row>
    <row r="480" spans="1:46" x14ac:dyDescent="0.3">
      <c r="A480">
        <v>829170005</v>
      </c>
      <c r="B480" t="str">
        <f>VLOOKUP(A480,'ine i comarca'!$A$1:$H$367,6,0)</f>
        <v>Vallès Occidental</v>
      </c>
      <c r="C480" t="s">
        <v>283</v>
      </c>
      <c r="D480" t="s">
        <v>41</v>
      </c>
      <c r="E480" t="s">
        <v>42</v>
      </c>
      <c r="F480" t="s">
        <v>43</v>
      </c>
      <c r="G480" s="8">
        <f>IF('respostes SINDIC'!F480=1,(IF('respostes SINDIC'!$AS480=2021,variables!$E$10,IF('respostes SINDIC'!$AS480=2022,variables!$F$10))),0)</f>
        <v>7.5</v>
      </c>
      <c r="H480" s="8">
        <f>IF('respostes SINDIC'!G480=1,(IF('respostes SINDIC'!$AS480=2021,variables!$E$11,IF('respostes SINDIC'!$AS480=2022,variables!$F$11))),0)</f>
        <v>7.5</v>
      </c>
      <c r="I480" s="14">
        <f>IF('respostes SINDIC'!H480=1,(IF('respostes SINDIC'!$AS480=2021,variables!$E$12,IF('respostes SINDIC'!$AS480=2022,variables!$F$12))),0)</f>
        <v>25</v>
      </c>
      <c r="J480" s="11">
        <f>IF('respostes SINDIC'!I480=1,(IF('respostes SINDIC'!$AS480=2021,variables!$E$13,IF('respostes SINDIC'!$AS480=2022,variables!$F$13))),0)</f>
        <v>1</v>
      </c>
      <c r="K480" s="11">
        <f>IF('respostes SINDIC'!J480=1,(IF('respostes SINDIC'!$AS480=2021,variables!$E$14,IF('respostes SINDIC'!$AS480=2022,variables!$F$14))),0)</f>
        <v>0</v>
      </c>
      <c r="L480" s="11">
        <f>IF('respostes SINDIC'!K480=1,(IF('respostes SINDIC'!$AS480=2021,variables!$E$15,IF('respostes SINDIC'!$AS480=2022,variables!$F$15))),0)</f>
        <v>0</v>
      </c>
      <c r="M480" s="11">
        <f>IF('respostes SINDIC'!L480=1,(IF('respostes SINDIC'!$AS480=2021,variables!$E$16,IF('respostes SINDIC'!$AS480=2022,variables!$F$16))),0)</f>
        <v>0</v>
      </c>
      <c r="N480" s="11">
        <f>IF('respostes SINDIC'!M480=1,(IF('respostes SINDIC'!$AS480=2021,variables!$E$17,IF('respostes SINDIC'!$AS480=2022,variables!$F$17))),0)</f>
        <v>0</v>
      </c>
      <c r="O480" s="11">
        <f>IF('respostes SINDIC'!N480="Dintre de termini",(IF('respostes SINDIC'!$AS480=2021,variables!$E$18,IF('respostes SINDIC'!$AS480=2022,variables!$F$18))),0)</f>
        <v>10</v>
      </c>
      <c r="P480" s="16">
        <f>IF('respostes SINDIC'!O480="Null",0,(IF('respostes SINDIC'!$AS480=2021,variables!$E$20,IF('respostes SINDIC'!$AS480=2022,variables!$F$20))))</f>
        <v>25</v>
      </c>
      <c r="Q480" s="16">
        <f>IF('respostes SINDIC'!P480=1,(IF('respostes SINDIC'!$AS480=2021,variables!$E$20,IF('respostes SINDIC'!$AS480=2022,variables!$F$20))),0)</f>
        <v>0</v>
      </c>
      <c r="R480" s="16">
        <f>IF('respostes SINDIC'!Q480=1,(IF('respostes SINDIC'!$AS480=2021,variables!$E$21,IF('respostes SINDIC'!$AS480=2022,variables!$F$21))),0)</f>
        <v>0</v>
      </c>
      <c r="S480" s="16">
        <f>IF('respostes SINDIC'!R480=1,(IF('respostes SINDIC'!$AS480=2021,variables!$E$22,IF('respostes SINDIC'!$AS480=2022,variables!$F$22))),0)</f>
        <v>0</v>
      </c>
      <c r="T480" s="11">
        <f>IF('respostes SINDIC'!S480=1,(IF('respostes SINDIC'!$AS480=2021,variables!$E$23,IF('respostes SINDIC'!$AS480=2022,variables!$F$23))),0)</f>
        <v>10</v>
      </c>
      <c r="U480" s="14">
        <f>IF('respostes SINDIC'!T480=1,(IF('respostes SINDIC'!$AS480=2021,variables!$E$24,IF('respostes SINDIC'!$AS480=2022,variables!$F$24))),0)</f>
        <v>25</v>
      </c>
      <c r="V480" s="8">
        <f>IF('respostes SINDIC'!U480=1,(IF('respostes SINDIC'!$AS480=2021,variables!$E$25,IF('respostes SINDIC'!$AS480=2022,variables!$F$25))),0)</f>
        <v>20</v>
      </c>
      <c r="W480" s="8">
        <f>IF('respostes SINDIC'!V480=1,(IF('respostes SINDIC'!$AS480=2021,variables!$E$26,IF('respostes SINDIC'!$AS480=2022,variables!$F$26))),0)</f>
        <v>5</v>
      </c>
      <c r="X480" s="8">
        <f>IF('respostes SINDIC'!W480=1,(IF('respostes SINDIC'!$AS480=2021,variables!$E$27,IF('respostes SINDIC'!$AS480=2022,variables!$F$27))),0)</f>
        <v>10</v>
      </c>
      <c r="Y480" s="11">
        <f>IF('respostes SINDIC'!X480=1,(IF('respostes SINDIC'!$AS480=2021,variables!$E$28,IF('respostes SINDIC'!$AS480=2022,variables!$F$28))),0)</f>
        <v>0</v>
      </c>
      <c r="Z480" s="11">
        <f>IF('respostes SINDIC'!Y480=1,(IF('respostes SINDIC'!$AS480=2021,variables!$E$29,IF('respostes SINDIC'!$AS480=2022,variables!$F$29))),0)</f>
        <v>20</v>
      </c>
      <c r="AA480" s="18">
        <f>IF('respostes SINDIC'!Z480=1,(IF('respostes SINDIC'!$AS480=2021,variables!$E$30,IF('respostes SINDIC'!$AS480=2022,variables!$F$30))),0)</f>
        <v>0</v>
      </c>
      <c r="AB480" s="18">
        <f>IF('respostes SINDIC'!AA480=1,(IF('respostes SINDIC'!$AS480=2021,variables!$E$31,IF('respostes SINDIC'!$AS480=2022,variables!$F$31))),0)</f>
        <v>0</v>
      </c>
      <c r="AC480" s="18">
        <f>IF('respostes SINDIC'!AB480=1,(IF('respostes SINDIC'!$AS480=2021,variables!$E$32,IF('respostes SINDIC'!$AS480=2022,variables!$F$32))),0)</f>
        <v>0</v>
      </c>
      <c r="AD480" s="18">
        <f>IF('respostes SINDIC'!AC480=1,(IF('respostes SINDIC'!$AS480=2021,variables!$E$33,IF('respostes SINDIC'!$AS480=2022,variables!$F$33))),0)</f>
        <v>0</v>
      </c>
      <c r="AE480" s="20">
        <f>IF('respostes SINDIC'!AD480=1,(IF('respostes SINDIC'!$AS480=2021,variables!$E$34,IF('respostes SINDIC'!$AS480=2022,variables!$F$34))),0)</f>
        <v>0</v>
      </c>
      <c r="AF480" s="20">
        <f>IF('respostes SINDIC'!AE480=1,(IF('respostes SINDIC'!$AS480=2021,variables!$E$35,IF('respostes SINDIC'!$AS480=2022,variables!$F$35))),0)</f>
        <v>0</v>
      </c>
      <c r="AG480" s="20">
        <f>IF('respostes SINDIC'!AF480=1,(IF('respostes SINDIC'!$AS480=2021,variables!$E$36,IF('respostes SINDIC'!$AS480=2022,variables!$F$36))),0)</f>
        <v>0</v>
      </c>
      <c r="AH480" s="20">
        <f>IF('respostes SINDIC'!AG480=1,(IF('respostes SINDIC'!$AS480=2021,variables!$E$37,IF('respostes SINDIC'!$AS480=2022,variables!$F$37))),0)</f>
        <v>0</v>
      </c>
      <c r="AI480" s="14">
        <f>IF('respostes SINDIC'!AH480=1,(IF('respostes SINDIC'!$AS480=2021,variables!$E$38,IF('respostes SINDIC'!$AS480=2022,variables!$F$38))),0)</f>
        <v>25</v>
      </c>
      <c r="AJ480" s="20">
        <f>IF('respostes SINDIC'!AI480=1,(IF('respostes SINDIC'!$AS480=2021,variables!$E$39,IF('respostes SINDIC'!$AS480=2022,variables!$F$39))),0)</f>
        <v>20</v>
      </c>
      <c r="AK480" s="14">
        <f>IF('respostes SINDIC'!AJ480=1,(IF('respostes SINDIC'!$AS480=2021,variables!$E$40,IF('respostes SINDIC'!$AS480=2022,variables!$F$40))),0)</f>
        <v>25</v>
      </c>
      <c r="AL480" s="8">
        <f>IF('respostes SINDIC'!AK480=0,(IF('respostes SINDIC'!$AS480=2021,variables!$E$41,IF('respostes SINDIC'!$AS480=2022,variables!$F$41))),0)</f>
        <v>20</v>
      </c>
      <c r="AM480" s="20">
        <f>IF('respostes SINDIC'!AL480=1,(IF('respostes SINDIC'!$AS480=2021,variables!$E$42,IF('respostes SINDIC'!$AS480=2022,variables!$F$42))),0)</f>
        <v>10</v>
      </c>
      <c r="AN480" s="11">
        <f>IF('respostes SINDIC'!AM480=1,(IF('respostes SINDIC'!$AS480=2021,variables!$E$43,IF('respostes SINDIC'!$AS480=2022,variables!$F$43))),0)</f>
        <v>50</v>
      </c>
      <c r="AO480" s="8">
        <f>IF('respostes SINDIC'!AN480=1,(IF('respostes SINDIC'!$AS480=2021,variables!$E$44,IF('respostes SINDIC'!$AS480=2022,variables!$F$44))),0)</f>
        <v>10</v>
      </c>
      <c r="AP480" s="8">
        <f>IF('respostes SINDIC'!AO480=1,(IF('respostes SINDIC'!$AS480=2021,variables!$E$45,IF('respostes SINDIC'!$AS480=2022,variables!$F$45))),0)</f>
        <v>20</v>
      </c>
      <c r="AQ480" s="20">
        <f>IF('respostes SINDIC'!AP480=1,(IF('respostes SINDIC'!$AS480=2021,variables!$E$46,IF('respostes SINDIC'!$AS480=2022,variables!$F$46))),0)</f>
        <v>0</v>
      </c>
      <c r="AT480">
        <v>2022</v>
      </c>
    </row>
    <row r="481" spans="1:46" x14ac:dyDescent="0.3">
      <c r="A481">
        <v>829220002</v>
      </c>
      <c r="B481" t="str">
        <f>VLOOKUP(A481,'ine i comarca'!$A$1:$H$367,6,0)</f>
        <v>Anoia</v>
      </c>
      <c r="C481" t="s">
        <v>284</v>
      </c>
      <c r="D481" t="s">
        <v>41</v>
      </c>
      <c r="E481" t="s">
        <v>42</v>
      </c>
      <c r="F481" t="s">
        <v>48</v>
      </c>
      <c r="G481" s="8">
        <f>IF('respostes SINDIC'!F481=1,(IF('respostes SINDIC'!$AS481=2021,variables!$E$10,IF('respostes SINDIC'!$AS481=2022,variables!$F$10))),0)</f>
        <v>7.5</v>
      </c>
      <c r="H481" s="8">
        <f>IF('respostes SINDIC'!G481=1,(IF('respostes SINDIC'!$AS481=2021,variables!$E$11,IF('respostes SINDIC'!$AS481=2022,variables!$F$11))),0)</f>
        <v>7.5</v>
      </c>
      <c r="I481" s="14">
        <f>IF('respostes SINDIC'!H481=1,(IF('respostes SINDIC'!$AS481=2021,variables!$E$12,IF('respostes SINDIC'!$AS481=2022,variables!$F$12))),0)</f>
        <v>25</v>
      </c>
      <c r="J481" s="11">
        <f>IF('respostes SINDIC'!I481=1,(IF('respostes SINDIC'!$AS481=2021,variables!$E$13,IF('respostes SINDIC'!$AS481=2022,variables!$F$13))),0)</f>
        <v>1</v>
      </c>
      <c r="K481" s="11">
        <f>IF('respostes SINDIC'!J481=1,(IF('respostes SINDIC'!$AS481=2021,variables!$E$14,IF('respostes SINDIC'!$AS481=2022,variables!$F$14))),0)</f>
        <v>0</v>
      </c>
      <c r="L481" s="11">
        <f>IF('respostes SINDIC'!K481=1,(IF('respostes SINDIC'!$AS481=2021,variables!$E$15,IF('respostes SINDIC'!$AS481=2022,variables!$F$15))),0)</f>
        <v>0</v>
      </c>
      <c r="M481" s="11">
        <f>IF('respostes SINDIC'!L481=1,(IF('respostes SINDIC'!$AS481=2021,variables!$E$16,IF('respostes SINDIC'!$AS481=2022,variables!$F$16))),0)</f>
        <v>0</v>
      </c>
      <c r="N481" s="11">
        <f>IF('respostes SINDIC'!M481=1,(IF('respostes SINDIC'!$AS481=2021,variables!$E$17,IF('respostes SINDIC'!$AS481=2022,variables!$F$17))),0)</f>
        <v>0</v>
      </c>
      <c r="O481" s="11">
        <f>IF('respostes SINDIC'!N481="Dintre de termini",(IF('respostes SINDIC'!$AS481=2021,variables!$E$18,IF('respostes SINDIC'!$AS481=2022,variables!$F$18))),0)</f>
        <v>0</v>
      </c>
      <c r="P481" s="16">
        <f>IF('respostes SINDIC'!O481="Null",0,(IF('respostes SINDIC'!$AS481=2021,variables!$E$20,IF('respostes SINDIC'!$AS481=2022,variables!$F$20))))</f>
        <v>0</v>
      </c>
      <c r="Q481" s="16">
        <f>IF('respostes SINDIC'!P481=1,(IF('respostes SINDIC'!$AS481=2021,variables!$E$20,IF('respostes SINDIC'!$AS481=2022,variables!$F$20))),0)</f>
        <v>0</v>
      </c>
      <c r="R481" s="16">
        <f>IF('respostes SINDIC'!Q481=1,(IF('respostes SINDIC'!$AS481=2021,variables!$E$21,IF('respostes SINDIC'!$AS481=2022,variables!$F$21))),0)</f>
        <v>0</v>
      </c>
      <c r="S481" s="16">
        <f>IF('respostes SINDIC'!R481=1,(IF('respostes SINDIC'!$AS481=2021,variables!$E$22,IF('respostes SINDIC'!$AS481=2022,variables!$F$22))),0)</f>
        <v>0</v>
      </c>
      <c r="T481" s="11">
        <f>IF('respostes SINDIC'!S481=1,(IF('respostes SINDIC'!$AS481=2021,variables!$E$23,IF('respostes SINDIC'!$AS481=2022,variables!$F$23))),0)</f>
        <v>0</v>
      </c>
      <c r="U481" s="14">
        <f>IF('respostes SINDIC'!T481=1,(IF('respostes SINDIC'!$AS481=2021,variables!$E$24,IF('respostes SINDIC'!$AS481=2022,variables!$F$24))),0)</f>
        <v>0</v>
      </c>
      <c r="V481" s="8">
        <f>IF('respostes SINDIC'!U481=1,(IF('respostes SINDIC'!$AS481=2021,variables!$E$25,IF('respostes SINDIC'!$AS481=2022,variables!$F$25))),0)</f>
        <v>20</v>
      </c>
      <c r="W481" s="8">
        <f>IF('respostes SINDIC'!V481=1,(IF('respostes SINDIC'!$AS481=2021,variables!$E$26,IF('respostes SINDIC'!$AS481=2022,variables!$F$26))),0)</f>
        <v>5</v>
      </c>
      <c r="X481" s="8">
        <f>IF('respostes SINDIC'!W481=1,(IF('respostes SINDIC'!$AS481=2021,variables!$E$27,IF('respostes SINDIC'!$AS481=2022,variables!$F$27))),0)</f>
        <v>10</v>
      </c>
      <c r="Y481" s="11">
        <f>IF('respostes SINDIC'!X481=1,(IF('respostes SINDIC'!$AS481=2021,variables!$E$28,IF('respostes SINDIC'!$AS481=2022,variables!$F$28))),0)</f>
        <v>0</v>
      </c>
      <c r="Z481" s="11">
        <f>IF('respostes SINDIC'!Y481=1,(IF('respostes SINDIC'!$AS481=2021,variables!$E$29,IF('respostes SINDIC'!$AS481=2022,variables!$F$29))),0)</f>
        <v>0</v>
      </c>
      <c r="AA481" s="18">
        <f>IF('respostes SINDIC'!Z481=1,(IF('respostes SINDIC'!$AS481=2021,variables!$E$30,IF('respostes SINDIC'!$AS481=2022,variables!$F$30))),0)</f>
        <v>0</v>
      </c>
      <c r="AB481" s="18">
        <f>IF('respostes SINDIC'!AA481=1,(IF('respostes SINDIC'!$AS481=2021,variables!$E$31,IF('respostes SINDIC'!$AS481=2022,variables!$F$31))),0)</f>
        <v>0</v>
      </c>
      <c r="AC481" s="18">
        <f>IF('respostes SINDIC'!AB481=1,(IF('respostes SINDIC'!$AS481=2021,variables!$E$32,IF('respostes SINDIC'!$AS481=2022,variables!$F$32))),0)</f>
        <v>0</v>
      </c>
      <c r="AD481" s="18">
        <f>IF('respostes SINDIC'!AC481=1,(IF('respostes SINDIC'!$AS481=2021,variables!$E$33,IF('respostes SINDIC'!$AS481=2022,variables!$F$33))),0)</f>
        <v>0</v>
      </c>
      <c r="AE481" s="20">
        <f>IF('respostes SINDIC'!AD481=1,(IF('respostes SINDIC'!$AS481=2021,variables!$E$34,IF('respostes SINDIC'!$AS481=2022,variables!$F$34))),0)</f>
        <v>0</v>
      </c>
      <c r="AF481" s="20">
        <f>IF('respostes SINDIC'!AE481=1,(IF('respostes SINDIC'!$AS481=2021,variables!$E$35,IF('respostes SINDIC'!$AS481=2022,variables!$F$35))),0)</f>
        <v>0</v>
      </c>
      <c r="AG481" s="20">
        <f>IF('respostes SINDIC'!AF481=1,(IF('respostes SINDIC'!$AS481=2021,variables!$E$36,IF('respostes SINDIC'!$AS481=2022,variables!$F$36))),0)</f>
        <v>0</v>
      </c>
      <c r="AH481" s="20">
        <f>IF('respostes SINDIC'!AG481=1,(IF('respostes SINDIC'!$AS481=2021,variables!$E$37,IF('respostes SINDIC'!$AS481=2022,variables!$F$37))),0)</f>
        <v>0</v>
      </c>
      <c r="AI481" s="14">
        <f>IF('respostes SINDIC'!AH481=1,(IF('respostes SINDIC'!$AS481=2021,variables!$E$38,IF('respostes SINDIC'!$AS481=2022,variables!$F$38))),0)</f>
        <v>25</v>
      </c>
      <c r="AJ481" s="20">
        <f>IF('respostes SINDIC'!AI481=1,(IF('respostes SINDIC'!$AS481=2021,variables!$E$39,IF('respostes SINDIC'!$AS481=2022,variables!$F$39))),0)</f>
        <v>20</v>
      </c>
      <c r="AK481" s="14">
        <f>IF('respostes SINDIC'!AJ481=1,(IF('respostes SINDIC'!$AS481=2021,variables!$E$40,IF('respostes SINDIC'!$AS481=2022,variables!$F$40))),0)</f>
        <v>0</v>
      </c>
      <c r="AL481" s="8">
        <f>IF('respostes SINDIC'!AK481=0,(IF('respostes SINDIC'!$AS481=2021,variables!$E$41,IF('respostes SINDIC'!$AS481=2022,variables!$F$41))),0)</f>
        <v>20</v>
      </c>
      <c r="AM481" s="20">
        <f>IF('respostes SINDIC'!AL481=1,(IF('respostes SINDIC'!$AS481=2021,variables!$E$42,IF('respostes SINDIC'!$AS481=2022,variables!$F$42))),0)</f>
        <v>0</v>
      </c>
      <c r="AN481" s="11">
        <f>IF('respostes SINDIC'!AM481=1,(IF('respostes SINDIC'!$AS481=2021,variables!$E$43,IF('respostes SINDIC'!$AS481=2022,variables!$F$43))),0)</f>
        <v>0</v>
      </c>
      <c r="AO481" s="8">
        <f>IF('respostes SINDIC'!AN481=1,(IF('respostes SINDIC'!$AS481=2021,variables!$E$44,IF('respostes SINDIC'!$AS481=2022,variables!$F$44))),0)</f>
        <v>0</v>
      </c>
      <c r="AP481" s="8">
        <f>IF('respostes SINDIC'!AO481=1,(IF('respostes SINDIC'!$AS481=2021,variables!$E$45,IF('respostes SINDIC'!$AS481=2022,variables!$F$45))),0)</f>
        <v>0</v>
      </c>
      <c r="AQ481" s="20">
        <f>IF('respostes SINDIC'!AP481=1,(IF('respostes SINDIC'!$AS481=2021,variables!$E$46,IF('respostes SINDIC'!$AS481=2022,variables!$F$46))),0)</f>
        <v>0</v>
      </c>
      <c r="AT481">
        <v>2022</v>
      </c>
    </row>
    <row r="482" spans="1:46" x14ac:dyDescent="0.3">
      <c r="A482">
        <v>829430008</v>
      </c>
      <c r="B482" t="str">
        <f>VLOOKUP(A482,'ine i comarca'!$A$1:$H$367,6,0)</f>
        <v>Vallès Oriental</v>
      </c>
      <c r="C482" t="s">
        <v>285</v>
      </c>
      <c r="D482" t="s">
        <v>41</v>
      </c>
      <c r="E482" t="s">
        <v>42</v>
      </c>
      <c r="F482" t="s">
        <v>48</v>
      </c>
      <c r="G482" s="8">
        <f>IF('respostes SINDIC'!F482=1,(IF('respostes SINDIC'!$AS482=2021,variables!$E$10,IF('respostes SINDIC'!$AS482=2022,variables!$F$10))),0)</f>
        <v>7.5</v>
      </c>
      <c r="H482" s="8">
        <f>IF('respostes SINDIC'!G482=1,(IF('respostes SINDIC'!$AS482=2021,variables!$E$11,IF('respostes SINDIC'!$AS482=2022,variables!$F$11))),0)</f>
        <v>7.5</v>
      </c>
      <c r="I482" s="14">
        <f>IF('respostes SINDIC'!H482=1,(IF('respostes SINDIC'!$AS482=2021,variables!$E$12,IF('respostes SINDIC'!$AS482=2022,variables!$F$12))),0)</f>
        <v>25</v>
      </c>
      <c r="J482" s="11">
        <f>IF('respostes SINDIC'!I482=1,(IF('respostes SINDIC'!$AS482=2021,variables!$E$13,IF('respostes SINDIC'!$AS482=2022,variables!$F$13))),0)</f>
        <v>1</v>
      </c>
      <c r="K482" s="11">
        <f>IF('respostes SINDIC'!J482=1,(IF('respostes SINDIC'!$AS482=2021,variables!$E$14,IF('respostes SINDIC'!$AS482=2022,variables!$F$14))),0)</f>
        <v>0</v>
      </c>
      <c r="L482" s="11">
        <f>IF('respostes SINDIC'!K482=1,(IF('respostes SINDIC'!$AS482=2021,variables!$E$15,IF('respostes SINDIC'!$AS482=2022,variables!$F$15))),0)</f>
        <v>0</v>
      </c>
      <c r="M482" s="11">
        <f>IF('respostes SINDIC'!L482=1,(IF('respostes SINDIC'!$AS482=2021,variables!$E$16,IF('respostes SINDIC'!$AS482=2022,variables!$F$16))),0)</f>
        <v>0</v>
      </c>
      <c r="N482" s="11">
        <f>IF('respostes SINDIC'!M482=1,(IF('respostes SINDIC'!$AS482=2021,variables!$E$17,IF('respostes SINDIC'!$AS482=2022,variables!$F$17))),0)</f>
        <v>0</v>
      </c>
      <c r="O482" s="11">
        <f>IF('respostes SINDIC'!N482="Dintre de termini",(IF('respostes SINDIC'!$AS482=2021,variables!$E$18,IF('respostes SINDIC'!$AS482=2022,variables!$F$18))),0)</f>
        <v>10</v>
      </c>
      <c r="P482" s="16">
        <f>IF('respostes SINDIC'!O482="Null",0,(IF('respostes SINDIC'!$AS482=2021,variables!$E$20,IF('respostes SINDIC'!$AS482=2022,variables!$F$20))))</f>
        <v>25</v>
      </c>
      <c r="Q482" s="16">
        <f>IF('respostes SINDIC'!P482=1,(IF('respostes SINDIC'!$AS482=2021,variables!$E$20,IF('respostes SINDIC'!$AS482=2022,variables!$F$20))),0)</f>
        <v>25</v>
      </c>
      <c r="R482" s="16">
        <f>IF('respostes SINDIC'!Q482=1,(IF('respostes SINDIC'!$AS482=2021,variables!$E$21,IF('respostes SINDIC'!$AS482=2022,variables!$F$21))),0)</f>
        <v>0</v>
      </c>
      <c r="S482" s="16">
        <f>IF('respostes SINDIC'!R482=1,(IF('respostes SINDIC'!$AS482=2021,variables!$E$22,IF('respostes SINDIC'!$AS482=2022,variables!$F$22))),0)</f>
        <v>0</v>
      </c>
      <c r="T482" s="11">
        <f>IF('respostes SINDIC'!S482=1,(IF('respostes SINDIC'!$AS482=2021,variables!$E$23,IF('respostes SINDIC'!$AS482=2022,variables!$F$23))),0)</f>
        <v>10</v>
      </c>
      <c r="U482" s="14">
        <f>IF('respostes SINDIC'!T482=1,(IF('respostes SINDIC'!$AS482=2021,variables!$E$24,IF('respostes SINDIC'!$AS482=2022,variables!$F$24))),0)</f>
        <v>25</v>
      </c>
      <c r="V482" s="8">
        <f>IF('respostes SINDIC'!U482=1,(IF('respostes SINDIC'!$AS482=2021,variables!$E$25,IF('respostes SINDIC'!$AS482=2022,variables!$F$25))),0)</f>
        <v>20</v>
      </c>
      <c r="W482" s="8">
        <f>IF('respostes SINDIC'!V482=1,(IF('respostes SINDIC'!$AS482=2021,variables!$E$26,IF('respostes SINDIC'!$AS482=2022,variables!$F$26))),0)</f>
        <v>5</v>
      </c>
      <c r="X482" s="8">
        <f>IF('respostes SINDIC'!W482=1,(IF('respostes SINDIC'!$AS482=2021,variables!$E$27,IF('respostes SINDIC'!$AS482=2022,variables!$F$27))),0)</f>
        <v>10</v>
      </c>
      <c r="Y482" s="11">
        <f>IF('respostes SINDIC'!X482=1,(IF('respostes SINDIC'!$AS482=2021,variables!$E$28,IF('respostes SINDIC'!$AS482=2022,variables!$F$28))),0)</f>
        <v>0</v>
      </c>
      <c r="Z482" s="11">
        <f>IF('respostes SINDIC'!Y482=1,(IF('respostes SINDIC'!$AS482=2021,variables!$E$29,IF('respostes SINDIC'!$AS482=2022,variables!$F$29))),0)</f>
        <v>20</v>
      </c>
      <c r="AA482" s="18">
        <f>IF('respostes SINDIC'!Z482=1,(IF('respostes SINDIC'!$AS482=2021,variables!$E$30,IF('respostes SINDIC'!$AS482=2022,variables!$F$30))),0)</f>
        <v>0</v>
      </c>
      <c r="AB482" s="18">
        <f>IF('respostes SINDIC'!AA482=1,(IF('respostes SINDIC'!$AS482=2021,variables!$E$31,IF('respostes SINDIC'!$AS482=2022,variables!$F$31))),0)</f>
        <v>25</v>
      </c>
      <c r="AC482" s="18">
        <f>IF('respostes SINDIC'!AB482=1,(IF('respostes SINDIC'!$AS482=2021,variables!$E$32,IF('respostes SINDIC'!$AS482=2022,variables!$F$32))),0)</f>
        <v>25</v>
      </c>
      <c r="AD482" s="18">
        <f>IF('respostes SINDIC'!AC482=1,(IF('respostes SINDIC'!$AS482=2021,variables!$E$33,IF('respostes SINDIC'!$AS482=2022,variables!$F$33))),0)</f>
        <v>0</v>
      </c>
      <c r="AE482" s="20">
        <f>IF('respostes SINDIC'!AD482=1,(IF('respostes SINDIC'!$AS482=2021,variables!$E$34,IF('respostes SINDIC'!$AS482=2022,variables!$F$34))),0)</f>
        <v>0</v>
      </c>
      <c r="AF482" s="20">
        <f>IF('respostes SINDIC'!AE482=1,(IF('respostes SINDIC'!$AS482=2021,variables!$E$35,IF('respostes SINDIC'!$AS482=2022,variables!$F$35))),0)</f>
        <v>0</v>
      </c>
      <c r="AG482" s="20">
        <f>IF('respostes SINDIC'!AF482=1,(IF('respostes SINDIC'!$AS482=2021,variables!$E$36,IF('respostes SINDIC'!$AS482=2022,variables!$F$36))),0)</f>
        <v>0</v>
      </c>
      <c r="AH482" s="20">
        <f>IF('respostes SINDIC'!AG482=1,(IF('respostes SINDIC'!$AS482=2021,variables!$E$37,IF('respostes SINDIC'!$AS482=2022,variables!$F$37))),0)</f>
        <v>0</v>
      </c>
      <c r="AI482" s="14">
        <f>IF('respostes SINDIC'!AH482=1,(IF('respostes SINDIC'!$AS482=2021,variables!$E$38,IF('respostes SINDIC'!$AS482=2022,variables!$F$38))),0)</f>
        <v>25</v>
      </c>
      <c r="AJ482" s="20">
        <f>IF('respostes SINDIC'!AI482=1,(IF('respostes SINDIC'!$AS482=2021,variables!$E$39,IF('respostes SINDIC'!$AS482=2022,variables!$F$39))),0)</f>
        <v>20</v>
      </c>
      <c r="AK482" s="14">
        <f>IF('respostes SINDIC'!AJ482=1,(IF('respostes SINDIC'!$AS482=2021,variables!$E$40,IF('respostes SINDIC'!$AS482=2022,variables!$F$40))),0)</f>
        <v>25</v>
      </c>
      <c r="AL482" s="8">
        <f>IF('respostes SINDIC'!AK482=0,(IF('respostes SINDIC'!$AS482=2021,variables!$E$41,IF('respostes SINDIC'!$AS482=2022,variables!$F$41))),0)</f>
        <v>20</v>
      </c>
      <c r="AM482" s="20">
        <f>IF('respostes SINDIC'!AL482=1,(IF('respostes SINDIC'!$AS482=2021,variables!$E$42,IF('respostes SINDIC'!$AS482=2022,variables!$F$42))),0)</f>
        <v>10</v>
      </c>
      <c r="AN482" s="11">
        <f>IF('respostes SINDIC'!AM482=1,(IF('respostes SINDIC'!$AS482=2021,variables!$E$43,IF('respostes SINDIC'!$AS482=2022,variables!$F$43))),0)</f>
        <v>50</v>
      </c>
      <c r="AO482" s="8">
        <f>IF('respostes SINDIC'!AN482=1,(IF('respostes SINDIC'!$AS482=2021,variables!$E$44,IF('respostes SINDIC'!$AS482=2022,variables!$F$44))),0)</f>
        <v>0</v>
      </c>
      <c r="AP482" s="8">
        <f>IF('respostes SINDIC'!AO482=1,(IF('respostes SINDIC'!$AS482=2021,variables!$E$45,IF('respostes SINDIC'!$AS482=2022,variables!$F$45))),0)</f>
        <v>0</v>
      </c>
      <c r="AQ482" s="20">
        <f>IF('respostes SINDIC'!AP482=1,(IF('respostes SINDIC'!$AS482=2021,variables!$E$46,IF('respostes SINDIC'!$AS482=2022,variables!$F$46))),0)</f>
        <v>10</v>
      </c>
      <c r="AT482">
        <v>2022</v>
      </c>
    </row>
    <row r="483" spans="1:46" x14ac:dyDescent="0.3">
      <c r="A483">
        <v>829560009</v>
      </c>
      <c r="B483" t="str">
        <f>VLOOKUP(A483,'ine i comarca'!$A$1:$H$367,6,0)</f>
        <v>Baix Llobregat</v>
      </c>
      <c r="C483" t="s">
        <v>286</v>
      </c>
      <c r="D483" t="s">
        <v>41</v>
      </c>
      <c r="E483" t="s">
        <v>42</v>
      </c>
      <c r="F483" t="s">
        <v>43</v>
      </c>
      <c r="G483" s="8">
        <f>IF('respostes SINDIC'!F483=1,(IF('respostes SINDIC'!$AS483=2021,variables!$E$10,IF('respostes SINDIC'!$AS483=2022,variables!$F$10))),0)</f>
        <v>7.5</v>
      </c>
      <c r="H483" s="8">
        <f>IF('respostes SINDIC'!G483=1,(IF('respostes SINDIC'!$AS483=2021,variables!$E$11,IF('respostes SINDIC'!$AS483=2022,variables!$F$11))),0)</f>
        <v>7.5</v>
      </c>
      <c r="I483" s="14">
        <f>IF('respostes SINDIC'!H483=1,(IF('respostes SINDIC'!$AS483=2021,variables!$E$12,IF('respostes SINDIC'!$AS483=2022,variables!$F$12))),0)</f>
        <v>25</v>
      </c>
      <c r="J483" s="11">
        <f>IF('respostes SINDIC'!I483=1,(IF('respostes SINDIC'!$AS483=2021,variables!$E$13,IF('respostes SINDIC'!$AS483=2022,variables!$F$13))),0)</f>
        <v>1</v>
      </c>
      <c r="K483" s="11">
        <f>IF('respostes SINDIC'!J483=1,(IF('respostes SINDIC'!$AS483=2021,variables!$E$14,IF('respostes SINDIC'!$AS483=2022,variables!$F$14))),0)</f>
        <v>0</v>
      </c>
      <c r="L483" s="11">
        <f>IF('respostes SINDIC'!K483=1,(IF('respostes SINDIC'!$AS483=2021,variables!$E$15,IF('respostes SINDIC'!$AS483=2022,variables!$F$15))),0)</f>
        <v>0</v>
      </c>
      <c r="M483" s="11">
        <f>IF('respostes SINDIC'!L483=1,(IF('respostes SINDIC'!$AS483=2021,variables!$E$16,IF('respostes SINDIC'!$AS483=2022,variables!$F$16))),0)</f>
        <v>0</v>
      </c>
      <c r="N483" s="11">
        <f>IF('respostes SINDIC'!M483=1,(IF('respostes SINDIC'!$AS483=2021,variables!$E$17,IF('respostes SINDIC'!$AS483=2022,variables!$F$17))),0)</f>
        <v>0</v>
      </c>
      <c r="O483" s="11">
        <f>IF('respostes SINDIC'!N483="Dintre de termini",(IF('respostes SINDIC'!$AS483=2021,variables!$E$18,IF('respostes SINDIC'!$AS483=2022,variables!$F$18))),0)</f>
        <v>0</v>
      </c>
      <c r="P483" s="16">
        <f>IF('respostes SINDIC'!O483="Null",0,(IF('respostes SINDIC'!$AS483=2021,variables!$E$20,IF('respostes SINDIC'!$AS483=2022,variables!$F$20))))</f>
        <v>25</v>
      </c>
      <c r="Q483" s="16">
        <f>IF('respostes SINDIC'!P483=1,(IF('respostes SINDIC'!$AS483=2021,variables!$E$20,IF('respostes SINDIC'!$AS483=2022,variables!$F$20))),0)</f>
        <v>25</v>
      </c>
      <c r="R483" s="16">
        <f>IF('respostes SINDIC'!Q483=1,(IF('respostes SINDIC'!$AS483=2021,variables!$E$21,IF('respostes SINDIC'!$AS483=2022,variables!$F$21))),0)</f>
        <v>25</v>
      </c>
      <c r="S483" s="16">
        <f>IF('respostes SINDIC'!R483=1,(IF('respostes SINDIC'!$AS483=2021,variables!$E$22,IF('respostes SINDIC'!$AS483=2022,variables!$F$22))),0)</f>
        <v>25</v>
      </c>
      <c r="T483" s="11">
        <f>IF('respostes SINDIC'!S483=1,(IF('respostes SINDIC'!$AS483=2021,variables!$E$23,IF('respostes SINDIC'!$AS483=2022,variables!$F$23))),0)</f>
        <v>10</v>
      </c>
      <c r="U483" s="14">
        <f>IF('respostes SINDIC'!T483=1,(IF('respostes SINDIC'!$AS483=2021,variables!$E$24,IF('respostes SINDIC'!$AS483=2022,variables!$F$24))),0)</f>
        <v>25</v>
      </c>
      <c r="V483" s="8">
        <f>IF('respostes SINDIC'!U483=1,(IF('respostes SINDIC'!$AS483=2021,variables!$E$25,IF('respostes SINDIC'!$AS483=2022,variables!$F$25))),0)</f>
        <v>20</v>
      </c>
      <c r="W483" s="8">
        <f>IF('respostes SINDIC'!V483=1,(IF('respostes SINDIC'!$AS483=2021,variables!$E$26,IF('respostes SINDIC'!$AS483=2022,variables!$F$26))),0)</f>
        <v>5</v>
      </c>
      <c r="X483" s="8">
        <f>IF('respostes SINDIC'!W483=1,(IF('respostes SINDIC'!$AS483=2021,variables!$E$27,IF('respostes SINDIC'!$AS483=2022,variables!$F$27))),0)</f>
        <v>10</v>
      </c>
      <c r="Y483" s="11">
        <f>IF('respostes SINDIC'!X483=1,(IF('respostes SINDIC'!$AS483=2021,variables!$E$28,IF('respostes SINDIC'!$AS483=2022,variables!$F$28))),0)</f>
        <v>0</v>
      </c>
      <c r="Z483" s="11">
        <f>IF('respostes SINDIC'!Y483=1,(IF('respostes SINDIC'!$AS483=2021,variables!$E$29,IF('respostes SINDIC'!$AS483=2022,variables!$F$29))),0)</f>
        <v>20</v>
      </c>
      <c r="AA483" s="18">
        <f>IF('respostes SINDIC'!Z483=1,(IF('respostes SINDIC'!$AS483=2021,variables!$E$30,IF('respostes SINDIC'!$AS483=2022,variables!$F$30))),0)</f>
        <v>0</v>
      </c>
      <c r="AB483" s="18">
        <f>IF('respostes SINDIC'!AA483=1,(IF('respostes SINDIC'!$AS483=2021,variables!$E$31,IF('respostes SINDIC'!$AS483=2022,variables!$F$31))),0)</f>
        <v>25</v>
      </c>
      <c r="AC483" s="18">
        <f>IF('respostes SINDIC'!AB483=1,(IF('respostes SINDIC'!$AS483=2021,variables!$E$32,IF('respostes SINDIC'!$AS483=2022,variables!$F$32))),0)</f>
        <v>25</v>
      </c>
      <c r="AD483" s="18">
        <f>IF('respostes SINDIC'!AC483=1,(IF('respostes SINDIC'!$AS483=2021,variables!$E$33,IF('respostes SINDIC'!$AS483=2022,variables!$F$33))),0)</f>
        <v>25</v>
      </c>
      <c r="AE483" s="20">
        <f>IF('respostes SINDIC'!AD483=1,(IF('respostes SINDIC'!$AS483=2021,variables!$E$34,IF('respostes SINDIC'!$AS483=2022,variables!$F$34))),0)</f>
        <v>0</v>
      </c>
      <c r="AF483" s="20">
        <f>IF('respostes SINDIC'!AE483=1,(IF('respostes SINDIC'!$AS483=2021,variables!$E$35,IF('respostes SINDIC'!$AS483=2022,variables!$F$35))),0)</f>
        <v>20</v>
      </c>
      <c r="AG483" s="20">
        <f>IF('respostes SINDIC'!AF483=1,(IF('respostes SINDIC'!$AS483=2021,variables!$E$36,IF('respostes SINDIC'!$AS483=2022,variables!$F$36))),0)</f>
        <v>0</v>
      </c>
      <c r="AH483" s="20">
        <f>IF('respostes SINDIC'!AG483=1,(IF('respostes SINDIC'!$AS483=2021,variables!$E$37,IF('respostes SINDIC'!$AS483=2022,variables!$F$37))),0)</f>
        <v>10</v>
      </c>
      <c r="AI483" s="14">
        <f>IF('respostes SINDIC'!AH483=1,(IF('respostes SINDIC'!$AS483=2021,variables!$E$38,IF('respostes SINDIC'!$AS483=2022,variables!$F$38))),0)</f>
        <v>25</v>
      </c>
      <c r="AJ483" s="20">
        <f>IF('respostes SINDIC'!AI483=1,(IF('respostes SINDIC'!$AS483=2021,variables!$E$39,IF('respostes SINDIC'!$AS483=2022,variables!$F$39))),0)</f>
        <v>20</v>
      </c>
      <c r="AK483" s="14">
        <f>IF('respostes SINDIC'!AJ483=1,(IF('respostes SINDIC'!$AS483=2021,variables!$E$40,IF('respostes SINDIC'!$AS483=2022,variables!$F$40))),0)</f>
        <v>25</v>
      </c>
      <c r="AL483" s="8">
        <f>IF('respostes SINDIC'!AK483=0,(IF('respostes SINDIC'!$AS483=2021,variables!$E$41,IF('respostes SINDIC'!$AS483=2022,variables!$F$41))),0)</f>
        <v>20</v>
      </c>
      <c r="AM483" s="20">
        <f>IF('respostes SINDIC'!AL483=1,(IF('respostes SINDIC'!$AS483=2021,variables!$E$42,IF('respostes SINDIC'!$AS483=2022,variables!$F$42))),0)</f>
        <v>10</v>
      </c>
      <c r="AN483" s="11">
        <f>IF('respostes SINDIC'!AM483=1,(IF('respostes SINDIC'!$AS483=2021,variables!$E$43,IF('respostes SINDIC'!$AS483=2022,variables!$F$43))),0)</f>
        <v>50</v>
      </c>
      <c r="AO483" s="8">
        <f>IF('respostes SINDIC'!AN483=1,(IF('respostes SINDIC'!$AS483=2021,variables!$E$44,IF('respostes SINDIC'!$AS483=2022,variables!$F$44))),0)</f>
        <v>10</v>
      </c>
      <c r="AP483" s="8">
        <f>IF('respostes SINDIC'!AO483=1,(IF('respostes SINDIC'!$AS483=2021,variables!$E$45,IF('respostes SINDIC'!$AS483=2022,variables!$F$45))),0)</f>
        <v>20</v>
      </c>
      <c r="AQ483" s="20">
        <f>IF('respostes SINDIC'!AP483=1,(IF('respostes SINDIC'!$AS483=2021,variables!$E$46,IF('respostes SINDIC'!$AS483=2022,variables!$F$46))),0)</f>
        <v>0</v>
      </c>
      <c r="AT483">
        <v>2022</v>
      </c>
    </row>
    <row r="484" spans="1:46" x14ac:dyDescent="0.3">
      <c r="A484">
        <v>829690004</v>
      </c>
      <c r="B484" t="str">
        <f>VLOOKUP(A484,'ine i comarca'!$A$1:$H$367,6,0)</f>
        <v>Vallès Oriental</v>
      </c>
      <c r="C484" t="s">
        <v>287</v>
      </c>
      <c r="D484" t="s">
        <v>41</v>
      </c>
      <c r="E484" t="s">
        <v>42</v>
      </c>
      <c r="F484" t="s">
        <v>48</v>
      </c>
      <c r="G484" s="8">
        <f>IF('respostes SINDIC'!F484=1,(IF('respostes SINDIC'!$AS484=2021,variables!$E$10,IF('respostes SINDIC'!$AS484=2022,variables!$F$10))),0)</f>
        <v>7.5</v>
      </c>
      <c r="H484" s="8">
        <f>IF('respostes SINDIC'!G484=1,(IF('respostes SINDIC'!$AS484=2021,variables!$E$11,IF('respostes SINDIC'!$AS484=2022,variables!$F$11))),0)</f>
        <v>7.5</v>
      </c>
      <c r="I484" s="14">
        <f>IF('respostes SINDIC'!H484=1,(IF('respostes SINDIC'!$AS484=2021,variables!$E$12,IF('respostes SINDIC'!$AS484=2022,variables!$F$12))),0)</f>
        <v>25</v>
      </c>
      <c r="J484" s="11">
        <f>IF('respostes SINDIC'!I484=1,(IF('respostes SINDIC'!$AS484=2021,variables!$E$13,IF('respostes SINDIC'!$AS484=2022,variables!$F$13))),0)</f>
        <v>1</v>
      </c>
      <c r="K484" s="11">
        <f>IF('respostes SINDIC'!J484=1,(IF('respostes SINDIC'!$AS484=2021,variables!$E$14,IF('respostes SINDIC'!$AS484=2022,variables!$F$14))),0)</f>
        <v>0</v>
      </c>
      <c r="L484" s="11">
        <f>IF('respostes SINDIC'!K484=1,(IF('respostes SINDIC'!$AS484=2021,variables!$E$15,IF('respostes SINDIC'!$AS484=2022,variables!$F$15))),0)</f>
        <v>0</v>
      </c>
      <c r="M484" s="11">
        <f>IF('respostes SINDIC'!L484=1,(IF('respostes SINDIC'!$AS484=2021,variables!$E$16,IF('respostes SINDIC'!$AS484=2022,variables!$F$16))),0)</f>
        <v>0</v>
      </c>
      <c r="N484" s="11">
        <f>IF('respostes SINDIC'!M484=1,(IF('respostes SINDIC'!$AS484=2021,variables!$E$17,IF('respostes SINDIC'!$AS484=2022,variables!$F$17))),0)</f>
        <v>0</v>
      </c>
      <c r="O484" s="11">
        <f>IF('respostes SINDIC'!N484="Dintre de termini",(IF('respostes SINDIC'!$AS484=2021,variables!$E$18,IF('respostes SINDIC'!$AS484=2022,variables!$F$18))),0)</f>
        <v>0</v>
      </c>
      <c r="P484" s="16">
        <f>IF('respostes SINDIC'!O484="Null",0,(IF('respostes SINDIC'!$AS484=2021,variables!$E$20,IF('respostes SINDIC'!$AS484=2022,variables!$F$20))))</f>
        <v>25</v>
      </c>
      <c r="Q484" s="16">
        <f>IF('respostes SINDIC'!P484=1,(IF('respostes SINDIC'!$AS484=2021,variables!$E$20,IF('respostes SINDIC'!$AS484=2022,variables!$F$20))),0)</f>
        <v>25</v>
      </c>
      <c r="R484" s="16">
        <f>IF('respostes SINDIC'!Q484=1,(IF('respostes SINDIC'!$AS484=2021,variables!$E$21,IF('respostes SINDIC'!$AS484=2022,variables!$F$21))),0)</f>
        <v>0</v>
      </c>
      <c r="S484" s="16">
        <f>IF('respostes SINDIC'!R484=1,(IF('respostes SINDIC'!$AS484=2021,variables!$E$22,IF('respostes SINDIC'!$AS484=2022,variables!$F$22))),0)</f>
        <v>0</v>
      </c>
      <c r="T484" s="11">
        <f>IF('respostes SINDIC'!S484=1,(IF('respostes SINDIC'!$AS484=2021,variables!$E$23,IF('respostes SINDIC'!$AS484=2022,variables!$F$23))),0)</f>
        <v>10</v>
      </c>
      <c r="U484" s="14">
        <f>IF('respostes SINDIC'!T484=1,(IF('respostes SINDIC'!$AS484=2021,variables!$E$24,IF('respostes SINDIC'!$AS484=2022,variables!$F$24))),0)</f>
        <v>25</v>
      </c>
      <c r="V484" s="8">
        <f>IF('respostes SINDIC'!U484=1,(IF('respostes SINDIC'!$AS484=2021,variables!$E$25,IF('respostes SINDIC'!$AS484=2022,variables!$F$25))),0)</f>
        <v>20</v>
      </c>
      <c r="W484" s="8">
        <f>IF('respostes SINDIC'!V484=1,(IF('respostes SINDIC'!$AS484=2021,variables!$E$26,IF('respostes SINDIC'!$AS484=2022,variables!$F$26))),0)</f>
        <v>5</v>
      </c>
      <c r="X484" s="8">
        <f>IF('respostes SINDIC'!W484=1,(IF('respostes SINDIC'!$AS484=2021,variables!$E$27,IF('respostes SINDIC'!$AS484=2022,variables!$F$27))),0)</f>
        <v>10</v>
      </c>
      <c r="Y484" s="11">
        <f>IF('respostes SINDIC'!X484=1,(IF('respostes SINDIC'!$AS484=2021,variables!$E$28,IF('respostes SINDIC'!$AS484=2022,variables!$F$28))),0)</f>
        <v>0</v>
      </c>
      <c r="Z484" s="11">
        <f>IF('respostes SINDIC'!Y484=1,(IF('respostes SINDIC'!$AS484=2021,variables!$E$29,IF('respostes SINDIC'!$AS484=2022,variables!$F$29))),0)</f>
        <v>20</v>
      </c>
      <c r="AA484" s="18">
        <f>IF('respostes SINDIC'!Z484=1,(IF('respostes SINDIC'!$AS484=2021,variables!$E$30,IF('respostes SINDIC'!$AS484=2022,variables!$F$30))),0)</f>
        <v>0</v>
      </c>
      <c r="AB484" s="18">
        <f>IF('respostes SINDIC'!AA484=1,(IF('respostes SINDIC'!$AS484=2021,variables!$E$31,IF('respostes SINDIC'!$AS484=2022,variables!$F$31))),0)</f>
        <v>25</v>
      </c>
      <c r="AC484" s="18">
        <f>IF('respostes SINDIC'!AB484=1,(IF('respostes SINDIC'!$AS484=2021,variables!$E$32,IF('respostes SINDIC'!$AS484=2022,variables!$F$32))),0)</f>
        <v>25</v>
      </c>
      <c r="AD484" s="18">
        <f>IF('respostes SINDIC'!AC484=1,(IF('respostes SINDIC'!$AS484=2021,variables!$E$33,IF('respostes SINDIC'!$AS484=2022,variables!$F$33))),0)</f>
        <v>0</v>
      </c>
      <c r="AE484" s="20">
        <f>IF('respostes SINDIC'!AD484=1,(IF('respostes SINDIC'!$AS484=2021,variables!$E$34,IF('respostes SINDIC'!$AS484=2022,variables!$F$34))),0)</f>
        <v>0</v>
      </c>
      <c r="AF484" s="20">
        <f>IF('respostes SINDIC'!AE484=1,(IF('respostes SINDIC'!$AS484=2021,variables!$E$35,IF('respostes SINDIC'!$AS484=2022,variables!$F$35))),0)</f>
        <v>0</v>
      </c>
      <c r="AG484" s="20">
        <f>IF('respostes SINDIC'!AF484=1,(IF('respostes SINDIC'!$AS484=2021,variables!$E$36,IF('respostes SINDIC'!$AS484=2022,variables!$F$36))),0)</f>
        <v>0</v>
      </c>
      <c r="AH484" s="20">
        <f>IF('respostes SINDIC'!AG484=1,(IF('respostes SINDIC'!$AS484=2021,variables!$E$37,IF('respostes SINDIC'!$AS484=2022,variables!$F$37))),0)</f>
        <v>0</v>
      </c>
      <c r="AI484" s="14">
        <f>IF('respostes SINDIC'!AH484=1,(IF('respostes SINDIC'!$AS484=2021,variables!$E$38,IF('respostes SINDIC'!$AS484=2022,variables!$F$38))),0)</f>
        <v>25</v>
      </c>
      <c r="AJ484" s="20">
        <f>IF('respostes SINDIC'!AI484=1,(IF('respostes SINDIC'!$AS484=2021,variables!$E$39,IF('respostes SINDIC'!$AS484=2022,variables!$F$39))),0)</f>
        <v>20</v>
      </c>
      <c r="AK484" s="14">
        <f>IF('respostes SINDIC'!AJ484=1,(IF('respostes SINDIC'!$AS484=2021,variables!$E$40,IF('respostes SINDIC'!$AS484=2022,variables!$F$40))),0)</f>
        <v>25</v>
      </c>
      <c r="AL484" s="8">
        <f>IF('respostes SINDIC'!AK484=0,(IF('respostes SINDIC'!$AS484=2021,variables!$E$41,IF('respostes SINDIC'!$AS484=2022,variables!$F$41))),0)</f>
        <v>20</v>
      </c>
      <c r="AM484" s="20">
        <f>IF('respostes SINDIC'!AL484=1,(IF('respostes SINDIC'!$AS484=2021,variables!$E$42,IF('respostes SINDIC'!$AS484=2022,variables!$F$42))),0)</f>
        <v>10</v>
      </c>
      <c r="AN484" s="11">
        <f>IF('respostes SINDIC'!AM484=1,(IF('respostes SINDIC'!$AS484=2021,variables!$E$43,IF('respostes SINDIC'!$AS484=2022,variables!$F$43))),0)</f>
        <v>50</v>
      </c>
      <c r="AO484" s="8">
        <f>IF('respostes SINDIC'!AN484=1,(IF('respostes SINDIC'!$AS484=2021,variables!$E$44,IF('respostes SINDIC'!$AS484=2022,variables!$F$44))),0)</f>
        <v>0</v>
      </c>
      <c r="AP484" s="8">
        <f>IF('respostes SINDIC'!AO484=1,(IF('respostes SINDIC'!$AS484=2021,variables!$E$45,IF('respostes SINDIC'!$AS484=2022,variables!$F$45))),0)</f>
        <v>0</v>
      </c>
      <c r="AQ484" s="20">
        <f>IF('respostes SINDIC'!AP484=1,(IF('respostes SINDIC'!$AS484=2021,variables!$E$46,IF('respostes SINDIC'!$AS484=2022,variables!$F$46))),0)</f>
        <v>0</v>
      </c>
      <c r="AT484">
        <v>2022</v>
      </c>
    </row>
    <row r="485" spans="1:46" x14ac:dyDescent="0.3">
      <c r="A485">
        <v>829810007</v>
      </c>
      <c r="B485" t="str">
        <f>VLOOKUP(A485,'ine i comarca'!$A$1:$H$367,6,0)</f>
        <v>Osona</v>
      </c>
      <c r="C485" t="s">
        <v>288</v>
      </c>
      <c r="D485" t="s">
        <v>41</v>
      </c>
      <c r="E485" t="s">
        <v>42</v>
      </c>
      <c r="F485" t="s">
        <v>68</v>
      </c>
      <c r="G485" s="8">
        <f>IF('respostes SINDIC'!F485=1,(IF('respostes SINDIC'!$AS485=2021,variables!$E$10,IF('respostes SINDIC'!$AS485=2022,variables!$F$10))),0)</f>
        <v>7.5</v>
      </c>
      <c r="H485" s="8">
        <f>IF('respostes SINDIC'!G485=1,(IF('respostes SINDIC'!$AS485=2021,variables!$E$11,IF('respostes SINDIC'!$AS485=2022,variables!$F$11))),0)</f>
        <v>7.5</v>
      </c>
      <c r="I485" s="14">
        <f>IF('respostes SINDIC'!H485=1,(IF('respostes SINDIC'!$AS485=2021,variables!$E$12,IF('respostes SINDIC'!$AS485=2022,variables!$F$12))),0)</f>
        <v>25</v>
      </c>
      <c r="J485" s="11">
        <f>IF('respostes SINDIC'!I485=1,(IF('respostes SINDIC'!$AS485=2021,variables!$E$13,IF('respostes SINDIC'!$AS485=2022,variables!$F$13))),0)</f>
        <v>1</v>
      </c>
      <c r="K485" s="11">
        <f>IF('respostes SINDIC'!J485=1,(IF('respostes SINDIC'!$AS485=2021,variables!$E$14,IF('respostes SINDIC'!$AS485=2022,variables!$F$14))),0)</f>
        <v>0</v>
      </c>
      <c r="L485" s="11">
        <f>IF('respostes SINDIC'!K485=1,(IF('respostes SINDIC'!$AS485=2021,variables!$E$15,IF('respostes SINDIC'!$AS485=2022,variables!$F$15))),0)</f>
        <v>0</v>
      </c>
      <c r="M485" s="11">
        <f>IF('respostes SINDIC'!L485=1,(IF('respostes SINDIC'!$AS485=2021,variables!$E$16,IF('respostes SINDIC'!$AS485=2022,variables!$F$16))),0)</f>
        <v>0</v>
      </c>
      <c r="N485" s="11">
        <f>IF('respostes SINDIC'!M485=1,(IF('respostes SINDIC'!$AS485=2021,variables!$E$17,IF('respostes SINDIC'!$AS485=2022,variables!$F$17))),0)</f>
        <v>0</v>
      </c>
      <c r="O485" s="11">
        <f>IF('respostes SINDIC'!N485="Dintre de termini",(IF('respostes SINDIC'!$AS485=2021,variables!$E$18,IF('respostes SINDIC'!$AS485=2022,variables!$F$18))),0)</f>
        <v>10</v>
      </c>
      <c r="P485" s="16">
        <f>IF('respostes SINDIC'!O485="Null",0,(IF('respostes SINDIC'!$AS485=2021,variables!$E$20,IF('respostes SINDIC'!$AS485=2022,variables!$F$20))))</f>
        <v>25</v>
      </c>
      <c r="Q485" s="16">
        <f>IF('respostes SINDIC'!P485=1,(IF('respostes SINDIC'!$AS485=2021,variables!$E$20,IF('respostes SINDIC'!$AS485=2022,variables!$F$20))),0)</f>
        <v>25</v>
      </c>
      <c r="R485" s="16">
        <f>IF('respostes SINDIC'!Q485=1,(IF('respostes SINDIC'!$AS485=2021,variables!$E$21,IF('respostes SINDIC'!$AS485=2022,variables!$F$21))),0)</f>
        <v>0</v>
      </c>
      <c r="S485" s="16">
        <f>IF('respostes SINDIC'!R485=1,(IF('respostes SINDIC'!$AS485=2021,variables!$E$22,IF('respostes SINDIC'!$AS485=2022,variables!$F$22))),0)</f>
        <v>0</v>
      </c>
      <c r="T485" s="11">
        <f>IF('respostes SINDIC'!S485=1,(IF('respostes SINDIC'!$AS485=2021,variables!$E$23,IF('respostes SINDIC'!$AS485=2022,variables!$F$23))),0)</f>
        <v>10</v>
      </c>
      <c r="U485" s="14">
        <f>IF('respostes SINDIC'!T485=1,(IF('respostes SINDIC'!$AS485=2021,variables!$E$24,IF('respostes SINDIC'!$AS485=2022,variables!$F$24))),0)</f>
        <v>25</v>
      </c>
      <c r="V485" s="8">
        <f>IF('respostes SINDIC'!U485=1,(IF('respostes SINDIC'!$AS485=2021,variables!$E$25,IF('respostes SINDIC'!$AS485=2022,variables!$F$25))),0)</f>
        <v>20</v>
      </c>
      <c r="W485" s="8">
        <f>IF('respostes SINDIC'!V485=1,(IF('respostes SINDIC'!$AS485=2021,variables!$E$26,IF('respostes SINDIC'!$AS485=2022,variables!$F$26))),0)</f>
        <v>5</v>
      </c>
      <c r="X485" s="8">
        <f>IF('respostes SINDIC'!W485=1,(IF('respostes SINDIC'!$AS485=2021,variables!$E$27,IF('respostes SINDIC'!$AS485=2022,variables!$F$27))),0)</f>
        <v>10</v>
      </c>
      <c r="Y485" s="11">
        <f>IF('respostes SINDIC'!X485=1,(IF('respostes SINDIC'!$AS485=2021,variables!$E$28,IF('respostes SINDIC'!$AS485=2022,variables!$F$28))),0)</f>
        <v>0</v>
      </c>
      <c r="Z485" s="11">
        <f>IF('respostes SINDIC'!Y485=1,(IF('respostes SINDIC'!$AS485=2021,variables!$E$29,IF('respostes SINDIC'!$AS485=2022,variables!$F$29))),0)</f>
        <v>20</v>
      </c>
      <c r="AA485" s="18">
        <f>IF('respostes SINDIC'!Z485=1,(IF('respostes SINDIC'!$AS485=2021,variables!$E$30,IF('respostes SINDIC'!$AS485=2022,variables!$F$30))),0)</f>
        <v>0</v>
      </c>
      <c r="AB485" s="18">
        <f>IF('respostes SINDIC'!AA485=1,(IF('respostes SINDIC'!$AS485=2021,variables!$E$31,IF('respostes SINDIC'!$AS485=2022,variables!$F$31))),0)</f>
        <v>25</v>
      </c>
      <c r="AC485" s="18">
        <f>IF('respostes SINDIC'!AB485=1,(IF('respostes SINDIC'!$AS485=2021,variables!$E$32,IF('respostes SINDIC'!$AS485=2022,variables!$F$32))),0)</f>
        <v>25</v>
      </c>
      <c r="AD485" s="18">
        <f>IF('respostes SINDIC'!AC485=1,(IF('respostes SINDIC'!$AS485=2021,variables!$E$33,IF('respostes SINDIC'!$AS485=2022,variables!$F$33))),0)</f>
        <v>0</v>
      </c>
      <c r="AE485" s="20">
        <f>IF('respostes SINDIC'!AD485=1,(IF('respostes SINDIC'!$AS485=2021,variables!$E$34,IF('respostes SINDIC'!$AS485=2022,variables!$F$34))),0)</f>
        <v>0</v>
      </c>
      <c r="AF485" s="20">
        <f>IF('respostes SINDIC'!AE485=1,(IF('respostes SINDIC'!$AS485=2021,variables!$E$35,IF('respostes SINDIC'!$AS485=2022,variables!$F$35))),0)</f>
        <v>0</v>
      </c>
      <c r="AG485" s="20">
        <f>IF('respostes SINDIC'!AF485=1,(IF('respostes SINDIC'!$AS485=2021,variables!$E$36,IF('respostes SINDIC'!$AS485=2022,variables!$F$36))),0)</f>
        <v>0</v>
      </c>
      <c r="AH485" s="20">
        <f>IF('respostes SINDIC'!AG485=1,(IF('respostes SINDIC'!$AS485=2021,variables!$E$37,IF('respostes SINDIC'!$AS485=2022,variables!$F$37))),0)</f>
        <v>10</v>
      </c>
      <c r="AI485" s="14">
        <f>IF('respostes SINDIC'!AH485=1,(IF('respostes SINDIC'!$AS485=2021,variables!$E$38,IF('respostes SINDIC'!$AS485=2022,variables!$F$38))),0)</f>
        <v>25</v>
      </c>
      <c r="AJ485" s="20">
        <f>IF('respostes SINDIC'!AI485=1,(IF('respostes SINDIC'!$AS485=2021,variables!$E$39,IF('respostes SINDIC'!$AS485=2022,variables!$F$39))),0)</f>
        <v>20</v>
      </c>
      <c r="AK485" s="14">
        <f>IF('respostes SINDIC'!AJ485=1,(IF('respostes SINDIC'!$AS485=2021,variables!$E$40,IF('respostes SINDIC'!$AS485=2022,variables!$F$40))),0)</f>
        <v>25</v>
      </c>
      <c r="AL485" s="8">
        <f>IF('respostes SINDIC'!AK485=0,(IF('respostes SINDIC'!$AS485=2021,variables!$E$41,IF('respostes SINDIC'!$AS485=2022,variables!$F$41))),0)</f>
        <v>20</v>
      </c>
      <c r="AM485" s="20">
        <f>IF('respostes SINDIC'!AL485=1,(IF('respostes SINDIC'!$AS485=2021,variables!$E$42,IF('respostes SINDIC'!$AS485=2022,variables!$F$42))),0)</f>
        <v>10</v>
      </c>
      <c r="AN485" s="11">
        <f>IF('respostes SINDIC'!AM485=1,(IF('respostes SINDIC'!$AS485=2021,variables!$E$43,IF('respostes SINDIC'!$AS485=2022,variables!$F$43))),0)</f>
        <v>50</v>
      </c>
      <c r="AO485" s="8">
        <f>IF('respostes SINDIC'!AN485=1,(IF('respostes SINDIC'!$AS485=2021,variables!$E$44,IF('respostes SINDIC'!$AS485=2022,variables!$F$44))),0)</f>
        <v>10</v>
      </c>
      <c r="AP485" s="8">
        <f>IF('respostes SINDIC'!AO485=1,(IF('respostes SINDIC'!$AS485=2021,variables!$E$45,IF('respostes SINDIC'!$AS485=2022,variables!$F$45))),0)</f>
        <v>20</v>
      </c>
      <c r="AQ485" s="20">
        <f>IF('respostes SINDIC'!AP485=1,(IF('respostes SINDIC'!$AS485=2021,variables!$E$46,IF('respostes SINDIC'!$AS485=2022,variables!$F$46))),0)</f>
        <v>0</v>
      </c>
      <c r="AT485">
        <v>2022</v>
      </c>
    </row>
    <row r="486" spans="1:46" x14ac:dyDescent="0.3">
      <c r="A486">
        <v>830150006</v>
      </c>
      <c r="B486" t="e">
        <f>VLOOKUP(A486,'ine i comarca'!$A$1:$H$367,6,0)</f>
        <v>#N/A</v>
      </c>
      <c r="C486" t="s">
        <v>289</v>
      </c>
      <c r="D486" t="s">
        <v>41</v>
      </c>
      <c r="E486" t="s">
        <v>42</v>
      </c>
      <c r="F486" t="s">
        <v>61</v>
      </c>
      <c r="G486" s="8">
        <f>IF('respostes SINDIC'!F486=1,(IF('respostes SINDIC'!$AS486=2021,variables!$E$10,IF('respostes SINDIC'!$AS486=2022,variables!$F$10))),0)</f>
        <v>7.5</v>
      </c>
      <c r="H486" s="8">
        <f>IF('respostes SINDIC'!G486=1,(IF('respostes SINDIC'!$AS486=2021,variables!$E$11,IF('respostes SINDIC'!$AS486=2022,variables!$F$11))),0)</f>
        <v>7.5</v>
      </c>
      <c r="I486" s="14">
        <f>IF('respostes SINDIC'!H486=1,(IF('respostes SINDIC'!$AS486=2021,variables!$E$12,IF('respostes SINDIC'!$AS486=2022,variables!$F$12))),0)</f>
        <v>25</v>
      </c>
      <c r="J486" s="11">
        <f>IF('respostes SINDIC'!I486=1,(IF('respostes SINDIC'!$AS486=2021,variables!$E$13,IF('respostes SINDIC'!$AS486=2022,variables!$F$13))),0)</f>
        <v>1</v>
      </c>
      <c r="K486" s="11">
        <f>IF('respostes SINDIC'!J486=1,(IF('respostes SINDIC'!$AS486=2021,variables!$E$14,IF('respostes SINDIC'!$AS486=2022,variables!$F$14))),0)</f>
        <v>2</v>
      </c>
      <c r="L486" s="11">
        <f>IF('respostes SINDIC'!K486=1,(IF('respostes SINDIC'!$AS486=2021,variables!$E$15,IF('respostes SINDIC'!$AS486=2022,variables!$F$15))),0)</f>
        <v>2</v>
      </c>
      <c r="M486" s="11">
        <f>IF('respostes SINDIC'!L486=1,(IF('respostes SINDIC'!$AS486=2021,variables!$E$16,IF('respostes SINDIC'!$AS486=2022,variables!$F$16))),0)</f>
        <v>2</v>
      </c>
      <c r="N486" s="11">
        <f>IF('respostes SINDIC'!M486=1,(IF('respostes SINDIC'!$AS486=2021,variables!$E$17,IF('respostes SINDIC'!$AS486=2022,variables!$F$17))),0)</f>
        <v>1</v>
      </c>
      <c r="O486" s="11">
        <f>IF('respostes SINDIC'!N486="Dintre de termini",(IF('respostes SINDIC'!$AS486=2021,variables!$E$18,IF('respostes SINDIC'!$AS486=2022,variables!$F$18))),0)</f>
        <v>10</v>
      </c>
      <c r="P486" s="16">
        <f>IF('respostes SINDIC'!O486="Null",0,(IF('respostes SINDIC'!$AS486=2021,variables!$E$20,IF('respostes SINDIC'!$AS486=2022,variables!$F$20))))</f>
        <v>25</v>
      </c>
      <c r="Q486" s="16">
        <f>IF('respostes SINDIC'!P486=1,(IF('respostes SINDIC'!$AS486=2021,variables!$E$20,IF('respostes SINDIC'!$AS486=2022,variables!$F$20))),0)</f>
        <v>25</v>
      </c>
      <c r="R486" s="16">
        <f>IF('respostes SINDIC'!Q486=1,(IF('respostes SINDIC'!$AS486=2021,variables!$E$21,IF('respostes SINDIC'!$AS486=2022,variables!$F$21))),0)</f>
        <v>25</v>
      </c>
      <c r="S486" s="16">
        <f>IF('respostes SINDIC'!R486=1,(IF('respostes SINDIC'!$AS486=2021,variables!$E$22,IF('respostes SINDIC'!$AS486=2022,variables!$F$22))),0)</f>
        <v>25</v>
      </c>
      <c r="T486" s="11">
        <f>IF('respostes SINDIC'!S486=1,(IF('respostes SINDIC'!$AS486=2021,variables!$E$23,IF('respostes SINDIC'!$AS486=2022,variables!$F$23))),0)</f>
        <v>10</v>
      </c>
      <c r="U486" s="14">
        <f>IF('respostes SINDIC'!T486=1,(IF('respostes SINDIC'!$AS486=2021,variables!$E$24,IF('respostes SINDIC'!$AS486=2022,variables!$F$24))),0)</f>
        <v>25</v>
      </c>
      <c r="V486" s="8">
        <f>IF('respostes SINDIC'!U486=1,(IF('respostes SINDIC'!$AS486=2021,variables!$E$25,IF('respostes SINDIC'!$AS486=2022,variables!$F$25))),0)</f>
        <v>20</v>
      </c>
      <c r="W486" s="8">
        <f>IF('respostes SINDIC'!V486=1,(IF('respostes SINDIC'!$AS486=2021,variables!$E$26,IF('respostes SINDIC'!$AS486=2022,variables!$F$26))),0)</f>
        <v>5</v>
      </c>
      <c r="X486" s="8">
        <f>IF('respostes SINDIC'!W486=1,(IF('respostes SINDIC'!$AS486=2021,variables!$E$27,IF('respostes SINDIC'!$AS486=2022,variables!$F$27))),0)</f>
        <v>10</v>
      </c>
      <c r="Y486" s="11">
        <f>IF('respostes SINDIC'!X486=1,(IF('respostes SINDIC'!$AS486=2021,variables!$E$28,IF('respostes SINDIC'!$AS486=2022,variables!$F$28))),0)</f>
        <v>2</v>
      </c>
      <c r="Z486" s="11">
        <f>IF('respostes SINDIC'!Y486=1,(IF('respostes SINDIC'!$AS486=2021,variables!$E$29,IF('respostes SINDIC'!$AS486=2022,variables!$F$29))),0)</f>
        <v>20</v>
      </c>
      <c r="AA486" s="18">
        <f>IF('respostes SINDIC'!Z486=1,(IF('respostes SINDIC'!$AS486=2021,variables!$E$30,IF('respostes SINDIC'!$AS486=2022,variables!$F$30))),0)</f>
        <v>25</v>
      </c>
      <c r="AB486" s="18">
        <f>IF('respostes SINDIC'!AA486=1,(IF('respostes SINDIC'!$AS486=2021,variables!$E$31,IF('respostes SINDIC'!$AS486=2022,variables!$F$31))),0)</f>
        <v>25</v>
      </c>
      <c r="AC486" s="18">
        <f>IF('respostes SINDIC'!AB486=1,(IF('respostes SINDIC'!$AS486=2021,variables!$E$32,IF('respostes SINDIC'!$AS486=2022,variables!$F$32))),0)</f>
        <v>25</v>
      </c>
      <c r="AD486" s="18">
        <f>IF('respostes SINDIC'!AC486=1,(IF('respostes SINDIC'!$AS486=2021,variables!$E$33,IF('respostes SINDIC'!$AS486=2022,variables!$F$33))),0)</f>
        <v>25</v>
      </c>
      <c r="AE486" s="20">
        <f>IF('respostes SINDIC'!AD486=1,(IF('respostes SINDIC'!$AS486=2021,variables!$E$34,IF('respostes SINDIC'!$AS486=2022,variables!$F$34))),0)</f>
        <v>20</v>
      </c>
      <c r="AF486" s="20">
        <f>IF('respostes SINDIC'!AE486=1,(IF('respostes SINDIC'!$AS486=2021,variables!$E$35,IF('respostes SINDIC'!$AS486=2022,variables!$F$35))),0)</f>
        <v>20</v>
      </c>
      <c r="AG486" s="20">
        <f>IF('respostes SINDIC'!AF486=1,(IF('respostes SINDIC'!$AS486=2021,variables!$E$36,IF('respostes SINDIC'!$AS486=2022,variables!$F$36))),0)</f>
        <v>10</v>
      </c>
      <c r="AH486" s="20">
        <f>IF('respostes SINDIC'!AG486=1,(IF('respostes SINDIC'!$AS486=2021,variables!$E$37,IF('respostes SINDIC'!$AS486=2022,variables!$F$37))),0)</f>
        <v>10</v>
      </c>
      <c r="AI486" s="14">
        <f>IF('respostes SINDIC'!AH486=1,(IF('respostes SINDIC'!$AS486=2021,variables!$E$38,IF('respostes SINDIC'!$AS486=2022,variables!$F$38))),0)</f>
        <v>25</v>
      </c>
      <c r="AJ486" s="20">
        <f>IF('respostes SINDIC'!AI486=1,(IF('respostes SINDIC'!$AS486=2021,variables!$E$39,IF('respostes SINDIC'!$AS486=2022,variables!$F$39))),0)</f>
        <v>20</v>
      </c>
      <c r="AK486" s="14">
        <f>IF('respostes SINDIC'!AJ486=1,(IF('respostes SINDIC'!$AS486=2021,variables!$E$40,IF('respostes SINDIC'!$AS486=2022,variables!$F$40))),0)</f>
        <v>25</v>
      </c>
      <c r="AL486" s="8">
        <f>IF('respostes SINDIC'!AK486=0,(IF('respostes SINDIC'!$AS486=2021,variables!$E$41,IF('respostes SINDIC'!$AS486=2022,variables!$F$41))),0)</f>
        <v>20</v>
      </c>
      <c r="AM486" s="20">
        <f>IF('respostes SINDIC'!AL486=1,(IF('respostes SINDIC'!$AS486=2021,variables!$E$42,IF('respostes SINDIC'!$AS486=2022,variables!$F$42))),0)</f>
        <v>10</v>
      </c>
      <c r="AN486" s="11">
        <f>IF('respostes SINDIC'!AM486=1,(IF('respostes SINDIC'!$AS486=2021,variables!$E$43,IF('respostes SINDIC'!$AS486=2022,variables!$F$43))),0)</f>
        <v>50</v>
      </c>
      <c r="AO486" s="8">
        <f>IF('respostes SINDIC'!AN486=1,(IF('respostes SINDIC'!$AS486=2021,variables!$E$44,IF('respostes SINDIC'!$AS486=2022,variables!$F$44))),0)</f>
        <v>10</v>
      </c>
      <c r="AP486" s="8">
        <f>IF('respostes SINDIC'!AO486=1,(IF('respostes SINDIC'!$AS486=2021,variables!$E$45,IF('respostes SINDIC'!$AS486=2022,variables!$F$45))),0)</f>
        <v>20</v>
      </c>
      <c r="AQ486" s="20">
        <f>IF('respostes SINDIC'!AP486=1,(IF('respostes SINDIC'!$AS486=2021,variables!$E$46,IF('respostes SINDIC'!$AS486=2022,variables!$F$46))),0)</f>
        <v>10</v>
      </c>
      <c r="AT486">
        <v>2022</v>
      </c>
    </row>
    <row r="487" spans="1:46" x14ac:dyDescent="0.3">
      <c r="A487">
        <v>830080001</v>
      </c>
      <c r="B487" t="str">
        <f>VLOOKUP(A487,'ine i comarca'!$A$1:$H$367,6,0)</f>
        <v>Vallès Occidental</v>
      </c>
      <c r="C487" t="s">
        <v>290</v>
      </c>
      <c r="D487" t="s">
        <v>41</v>
      </c>
      <c r="E487" t="s">
        <v>42</v>
      </c>
      <c r="F487" t="s">
        <v>43</v>
      </c>
      <c r="G487" s="8">
        <f>IF('respostes SINDIC'!F487=1,(IF('respostes SINDIC'!$AS487=2021,variables!$E$10,IF('respostes SINDIC'!$AS487=2022,variables!$F$10))),0)</f>
        <v>7.5</v>
      </c>
      <c r="H487" s="8">
        <f>IF('respostes SINDIC'!G487=1,(IF('respostes SINDIC'!$AS487=2021,variables!$E$11,IF('respostes SINDIC'!$AS487=2022,variables!$F$11))),0)</f>
        <v>0</v>
      </c>
      <c r="I487" s="14">
        <f>IF('respostes SINDIC'!H487=1,(IF('respostes SINDIC'!$AS487=2021,variables!$E$12,IF('respostes SINDIC'!$AS487=2022,variables!$F$12))),0)</f>
        <v>25</v>
      </c>
      <c r="J487" s="11">
        <f>IF('respostes SINDIC'!I487=1,(IF('respostes SINDIC'!$AS487=2021,variables!$E$13,IF('respostes SINDIC'!$AS487=2022,variables!$F$13))),0)</f>
        <v>1</v>
      </c>
      <c r="K487" s="11">
        <f>IF('respostes SINDIC'!J487=1,(IF('respostes SINDIC'!$AS487=2021,variables!$E$14,IF('respostes SINDIC'!$AS487=2022,variables!$F$14))),0)</f>
        <v>0</v>
      </c>
      <c r="L487" s="11">
        <f>IF('respostes SINDIC'!K487=1,(IF('respostes SINDIC'!$AS487=2021,variables!$E$15,IF('respostes SINDIC'!$AS487=2022,variables!$F$15))),0)</f>
        <v>0</v>
      </c>
      <c r="M487" s="11">
        <f>IF('respostes SINDIC'!L487=1,(IF('respostes SINDIC'!$AS487=2021,variables!$E$16,IF('respostes SINDIC'!$AS487=2022,variables!$F$16))),0)</f>
        <v>0</v>
      </c>
      <c r="N487" s="11">
        <f>IF('respostes SINDIC'!M487=1,(IF('respostes SINDIC'!$AS487=2021,variables!$E$17,IF('respostes SINDIC'!$AS487=2022,variables!$F$17))),0)</f>
        <v>0</v>
      </c>
      <c r="O487" s="11">
        <f>IF('respostes SINDIC'!N487="Dintre de termini",(IF('respostes SINDIC'!$AS487=2021,variables!$E$18,IF('respostes SINDIC'!$AS487=2022,variables!$F$18))),0)</f>
        <v>10</v>
      </c>
      <c r="P487" s="16">
        <f>IF('respostes SINDIC'!O487="Null",0,(IF('respostes SINDIC'!$AS487=2021,variables!$E$20,IF('respostes SINDIC'!$AS487=2022,variables!$F$20))))</f>
        <v>25</v>
      </c>
      <c r="Q487" s="16">
        <f>IF('respostes SINDIC'!P487=1,(IF('respostes SINDIC'!$AS487=2021,variables!$E$20,IF('respostes SINDIC'!$AS487=2022,variables!$F$20))),0)</f>
        <v>25</v>
      </c>
      <c r="R487" s="16">
        <f>IF('respostes SINDIC'!Q487=1,(IF('respostes SINDIC'!$AS487=2021,variables!$E$21,IF('respostes SINDIC'!$AS487=2022,variables!$F$21))),0)</f>
        <v>0</v>
      </c>
      <c r="S487" s="16">
        <f>IF('respostes SINDIC'!R487=1,(IF('respostes SINDIC'!$AS487=2021,variables!$E$22,IF('respostes SINDIC'!$AS487=2022,variables!$F$22))),0)</f>
        <v>0</v>
      </c>
      <c r="T487" s="11">
        <f>IF('respostes SINDIC'!S487=1,(IF('respostes SINDIC'!$AS487=2021,variables!$E$23,IF('respostes SINDIC'!$AS487=2022,variables!$F$23))),0)</f>
        <v>10</v>
      </c>
      <c r="U487" s="14">
        <f>IF('respostes SINDIC'!T487=1,(IF('respostes SINDIC'!$AS487=2021,variables!$E$24,IF('respostes SINDIC'!$AS487=2022,variables!$F$24))),0)</f>
        <v>25</v>
      </c>
      <c r="V487" s="8">
        <f>IF('respostes SINDIC'!U487=1,(IF('respostes SINDIC'!$AS487=2021,variables!$E$25,IF('respostes SINDIC'!$AS487=2022,variables!$F$25))),0)</f>
        <v>20</v>
      </c>
      <c r="W487" s="8">
        <f>IF('respostes SINDIC'!V487=1,(IF('respostes SINDIC'!$AS487=2021,variables!$E$26,IF('respostes SINDIC'!$AS487=2022,variables!$F$26))),0)</f>
        <v>5</v>
      </c>
      <c r="X487" s="8">
        <f>IF('respostes SINDIC'!W487=1,(IF('respostes SINDIC'!$AS487=2021,variables!$E$27,IF('respostes SINDIC'!$AS487=2022,variables!$F$27))),0)</f>
        <v>10</v>
      </c>
      <c r="Y487" s="11">
        <f>IF('respostes SINDIC'!X487=1,(IF('respostes SINDIC'!$AS487=2021,variables!$E$28,IF('respostes SINDIC'!$AS487=2022,variables!$F$28))),0)</f>
        <v>0</v>
      </c>
      <c r="Z487" s="11">
        <f>IF('respostes SINDIC'!Y487=1,(IF('respostes SINDIC'!$AS487=2021,variables!$E$29,IF('respostes SINDIC'!$AS487=2022,variables!$F$29))),0)</f>
        <v>20</v>
      </c>
      <c r="AA487" s="18">
        <f>IF('respostes SINDIC'!Z487=1,(IF('respostes SINDIC'!$AS487=2021,variables!$E$30,IF('respostes SINDIC'!$AS487=2022,variables!$F$30))),0)</f>
        <v>0</v>
      </c>
      <c r="AB487" s="18">
        <f>IF('respostes SINDIC'!AA487=1,(IF('respostes SINDIC'!$AS487=2021,variables!$E$31,IF('respostes SINDIC'!$AS487=2022,variables!$F$31))),0)</f>
        <v>25</v>
      </c>
      <c r="AC487" s="18">
        <f>IF('respostes SINDIC'!AB487=1,(IF('respostes SINDIC'!$AS487=2021,variables!$E$32,IF('respostes SINDIC'!$AS487=2022,variables!$F$32))),0)</f>
        <v>25</v>
      </c>
      <c r="AD487" s="18">
        <f>IF('respostes SINDIC'!AC487=1,(IF('respostes SINDIC'!$AS487=2021,variables!$E$33,IF('respostes SINDIC'!$AS487=2022,variables!$F$33))),0)</f>
        <v>0</v>
      </c>
      <c r="AE487" s="20">
        <f>IF('respostes SINDIC'!AD487=1,(IF('respostes SINDIC'!$AS487=2021,variables!$E$34,IF('respostes SINDIC'!$AS487=2022,variables!$F$34))),0)</f>
        <v>0</v>
      </c>
      <c r="AF487" s="20">
        <f>IF('respostes SINDIC'!AE487=1,(IF('respostes SINDIC'!$AS487=2021,variables!$E$35,IF('respostes SINDIC'!$AS487=2022,variables!$F$35))),0)</f>
        <v>20</v>
      </c>
      <c r="AG487" s="20">
        <f>IF('respostes SINDIC'!AF487=1,(IF('respostes SINDIC'!$AS487=2021,variables!$E$36,IF('respostes SINDIC'!$AS487=2022,variables!$F$36))),0)</f>
        <v>0</v>
      </c>
      <c r="AH487" s="20">
        <f>IF('respostes SINDIC'!AG487=1,(IF('respostes SINDIC'!$AS487=2021,variables!$E$37,IF('respostes SINDIC'!$AS487=2022,variables!$F$37))),0)</f>
        <v>0</v>
      </c>
      <c r="AI487" s="14">
        <f>IF('respostes SINDIC'!AH487=1,(IF('respostes SINDIC'!$AS487=2021,variables!$E$38,IF('respostes SINDIC'!$AS487=2022,variables!$F$38))),0)</f>
        <v>25</v>
      </c>
      <c r="AJ487" s="20">
        <f>IF('respostes SINDIC'!AI487=1,(IF('respostes SINDIC'!$AS487=2021,variables!$E$39,IF('respostes SINDIC'!$AS487=2022,variables!$F$39))),0)</f>
        <v>20</v>
      </c>
      <c r="AK487" s="14">
        <f>IF('respostes SINDIC'!AJ487=1,(IF('respostes SINDIC'!$AS487=2021,variables!$E$40,IF('respostes SINDIC'!$AS487=2022,variables!$F$40))),0)</f>
        <v>25</v>
      </c>
      <c r="AL487" s="8">
        <f>IF('respostes SINDIC'!AK487=0,(IF('respostes SINDIC'!$AS487=2021,variables!$E$41,IF('respostes SINDIC'!$AS487=2022,variables!$F$41))),0)</f>
        <v>20</v>
      </c>
      <c r="AM487" s="20">
        <f>IF('respostes SINDIC'!AL487=1,(IF('respostes SINDIC'!$AS487=2021,variables!$E$42,IF('respostes SINDIC'!$AS487=2022,variables!$F$42))),0)</f>
        <v>10</v>
      </c>
      <c r="AN487" s="11">
        <f>IF('respostes SINDIC'!AM487=1,(IF('respostes SINDIC'!$AS487=2021,variables!$E$43,IF('respostes SINDIC'!$AS487=2022,variables!$F$43))),0)</f>
        <v>50</v>
      </c>
      <c r="AO487" s="8">
        <f>IF('respostes SINDIC'!AN487=1,(IF('respostes SINDIC'!$AS487=2021,variables!$E$44,IF('respostes SINDIC'!$AS487=2022,variables!$F$44))),0)</f>
        <v>10</v>
      </c>
      <c r="AP487" s="8">
        <f>IF('respostes SINDIC'!AO487=1,(IF('respostes SINDIC'!$AS487=2021,variables!$E$45,IF('respostes SINDIC'!$AS487=2022,variables!$F$45))),0)</f>
        <v>20</v>
      </c>
      <c r="AQ487" s="20">
        <f>IF('respostes SINDIC'!AP487=1,(IF('respostes SINDIC'!$AS487=2021,variables!$E$46,IF('respostes SINDIC'!$AS487=2022,variables!$F$46))),0)</f>
        <v>0</v>
      </c>
      <c r="AT487">
        <v>2022</v>
      </c>
    </row>
    <row r="488" spans="1:46" x14ac:dyDescent="0.3">
      <c r="A488">
        <v>830540003</v>
      </c>
      <c r="B488" t="str">
        <f>VLOOKUP(A488,'ine i comarca'!$A$1:$H$367,6,0)</f>
        <v>Alt Penedès</v>
      </c>
      <c r="C488" t="s">
        <v>291</v>
      </c>
      <c r="D488" t="s">
        <v>41</v>
      </c>
      <c r="E488" t="s">
        <v>42</v>
      </c>
      <c r="F488" t="s">
        <v>68</v>
      </c>
      <c r="G488" s="8">
        <f>IF('respostes SINDIC'!F488=1,(IF('respostes SINDIC'!$AS488=2021,variables!$E$10,IF('respostes SINDIC'!$AS488=2022,variables!$F$10))),0)</f>
        <v>7.5</v>
      </c>
      <c r="H488" s="8">
        <f>IF('respostes SINDIC'!G488=1,(IF('respostes SINDIC'!$AS488=2021,variables!$E$11,IF('respostes SINDIC'!$AS488=2022,variables!$F$11))),0)</f>
        <v>7.5</v>
      </c>
      <c r="I488" s="14">
        <f>IF('respostes SINDIC'!H488=1,(IF('respostes SINDIC'!$AS488=2021,variables!$E$12,IF('respostes SINDIC'!$AS488=2022,variables!$F$12))),0)</f>
        <v>25</v>
      </c>
      <c r="J488" s="11">
        <f>IF('respostes SINDIC'!I488=1,(IF('respostes SINDIC'!$AS488=2021,variables!$E$13,IF('respostes SINDIC'!$AS488=2022,variables!$F$13))),0)</f>
        <v>1</v>
      </c>
      <c r="K488" s="11">
        <f>IF('respostes SINDIC'!J488=1,(IF('respostes SINDIC'!$AS488=2021,variables!$E$14,IF('respostes SINDIC'!$AS488=2022,variables!$F$14))),0)</f>
        <v>0</v>
      </c>
      <c r="L488" s="11">
        <f>IF('respostes SINDIC'!K488=1,(IF('respostes SINDIC'!$AS488=2021,variables!$E$15,IF('respostes SINDIC'!$AS488=2022,variables!$F$15))),0)</f>
        <v>0</v>
      </c>
      <c r="M488" s="11">
        <f>IF('respostes SINDIC'!L488=1,(IF('respostes SINDIC'!$AS488=2021,variables!$E$16,IF('respostes SINDIC'!$AS488=2022,variables!$F$16))),0)</f>
        <v>0</v>
      </c>
      <c r="N488" s="11">
        <f>IF('respostes SINDIC'!M488=1,(IF('respostes SINDIC'!$AS488=2021,variables!$E$17,IF('respostes SINDIC'!$AS488=2022,variables!$F$17))),0)</f>
        <v>0</v>
      </c>
      <c r="O488" s="11">
        <f>IF('respostes SINDIC'!N488="Dintre de termini",(IF('respostes SINDIC'!$AS488=2021,variables!$E$18,IF('respostes SINDIC'!$AS488=2022,variables!$F$18))),0)</f>
        <v>10</v>
      </c>
      <c r="P488" s="16">
        <f>IF('respostes SINDIC'!O488="Null",0,(IF('respostes SINDIC'!$AS488=2021,variables!$E$20,IF('respostes SINDIC'!$AS488=2022,variables!$F$20))))</f>
        <v>25</v>
      </c>
      <c r="Q488" s="16">
        <f>IF('respostes SINDIC'!P488=1,(IF('respostes SINDIC'!$AS488=2021,variables!$E$20,IF('respostes SINDIC'!$AS488=2022,variables!$F$20))),0)</f>
        <v>25</v>
      </c>
      <c r="R488" s="16">
        <f>IF('respostes SINDIC'!Q488=1,(IF('respostes SINDIC'!$AS488=2021,variables!$E$21,IF('respostes SINDIC'!$AS488=2022,variables!$F$21))),0)</f>
        <v>25</v>
      </c>
      <c r="S488" s="16">
        <f>IF('respostes SINDIC'!R488=1,(IF('respostes SINDIC'!$AS488=2021,variables!$E$22,IF('respostes SINDIC'!$AS488=2022,variables!$F$22))),0)</f>
        <v>25</v>
      </c>
      <c r="T488" s="11">
        <f>IF('respostes SINDIC'!S488=1,(IF('respostes SINDIC'!$AS488=2021,variables!$E$23,IF('respostes SINDIC'!$AS488=2022,variables!$F$23))),0)</f>
        <v>10</v>
      </c>
      <c r="U488" s="14">
        <f>IF('respostes SINDIC'!T488=1,(IF('respostes SINDIC'!$AS488=2021,variables!$E$24,IF('respostes SINDIC'!$AS488=2022,variables!$F$24))),0)</f>
        <v>25</v>
      </c>
      <c r="V488" s="8">
        <f>IF('respostes SINDIC'!U488=1,(IF('respostes SINDIC'!$AS488=2021,variables!$E$25,IF('respostes SINDIC'!$AS488=2022,variables!$F$25))),0)</f>
        <v>20</v>
      </c>
      <c r="W488" s="8">
        <f>IF('respostes SINDIC'!V488=1,(IF('respostes SINDIC'!$AS488=2021,variables!$E$26,IF('respostes SINDIC'!$AS488=2022,variables!$F$26))),0)</f>
        <v>5</v>
      </c>
      <c r="X488" s="8">
        <f>IF('respostes SINDIC'!W488=1,(IF('respostes SINDIC'!$AS488=2021,variables!$E$27,IF('respostes SINDIC'!$AS488=2022,variables!$F$27))),0)</f>
        <v>10</v>
      </c>
      <c r="Y488" s="11">
        <f>IF('respostes SINDIC'!X488=1,(IF('respostes SINDIC'!$AS488=2021,variables!$E$28,IF('respostes SINDIC'!$AS488=2022,variables!$F$28))),0)</f>
        <v>0</v>
      </c>
      <c r="Z488" s="11">
        <f>IF('respostes SINDIC'!Y488=1,(IF('respostes SINDIC'!$AS488=2021,variables!$E$29,IF('respostes SINDIC'!$AS488=2022,variables!$F$29))),0)</f>
        <v>20</v>
      </c>
      <c r="AA488" s="18">
        <f>IF('respostes SINDIC'!Z488=1,(IF('respostes SINDIC'!$AS488=2021,variables!$E$30,IF('respostes SINDIC'!$AS488=2022,variables!$F$30))),0)</f>
        <v>25</v>
      </c>
      <c r="AB488" s="18">
        <f>IF('respostes SINDIC'!AA488=1,(IF('respostes SINDIC'!$AS488=2021,variables!$E$31,IF('respostes SINDIC'!$AS488=2022,variables!$F$31))),0)</f>
        <v>25</v>
      </c>
      <c r="AC488" s="18">
        <f>IF('respostes SINDIC'!AB488=1,(IF('respostes SINDIC'!$AS488=2021,variables!$E$32,IF('respostes SINDIC'!$AS488=2022,variables!$F$32))),0)</f>
        <v>25</v>
      </c>
      <c r="AD488" s="18">
        <f>IF('respostes SINDIC'!AC488=1,(IF('respostes SINDIC'!$AS488=2021,variables!$E$33,IF('respostes SINDIC'!$AS488=2022,variables!$F$33))),0)</f>
        <v>25</v>
      </c>
      <c r="AE488" s="20">
        <f>IF('respostes SINDIC'!AD488=1,(IF('respostes SINDIC'!$AS488=2021,variables!$E$34,IF('respostes SINDIC'!$AS488=2022,variables!$F$34))),0)</f>
        <v>0</v>
      </c>
      <c r="AF488" s="20">
        <f>IF('respostes SINDIC'!AE488=1,(IF('respostes SINDIC'!$AS488=2021,variables!$E$35,IF('respostes SINDIC'!$AS488=2022,variables!$F$35))),0)</f>
        <v>20</v>
      </c>
      <c r="AG488" s="20">
        <f>IF('respostes SINDIC'!AF488=1,(IF('respostes SINDIC'!$AS488=2021,variables!$E$36,IF('respostes SINDIC'!$AS488=2022,variables!$F$36))),0)</f>
        <v>10</v>
      </c>
      <c r="AH488" s="20">
        <f>IF('respostes SINDIC'!AG488=1,(IF('respostes SINDIC'!$AS488=2021,variables!$E$37,IF('respostes SINDIC'!$AS488=2022,variables!$F$37))),0)</f>
        <v>0</v>
      </c>
      <c r="AI488" s="14">
        <f>IF('respostes SINDIC'!AH488=1,(IF('respostes SINDIC'!$AS488=2021,variables!$E$38,IF('respostes SINDIC'!$AS488=2022,variables!$F$38))),0)</f>
        <v>25</v>
      </c>
      <c r="AJ488" s="20">
        <f>IF('respostes SINDIC'!AI488=1,(IF('respostes SINDIC'!$AS488=2021,variables!$E$39,IF('respostes SINDIC'!$AS488=2022,variables!$F$39))),0)</f>
        <v>20</v>
      </c>
      <c r="AK488" s="14">
        <f>IF('respostes SINDIC'!AJ488=1,(IF('respostes SINDIC'!$AS488=2021,variables!$E$40,IF('respostes SINDIC'!$AS488=2022,variables!$F$40))),0)</f>
        <v>25</v>
      </c>
      <c r="AL488" s="8">
        <f>IF('respostes SINDIC'!AK488=0,(IF('respostes SINDIC'!$AS488=2021,variables!$E$41,IF('respostes SINDIC'!$AS488=2022,variables!$F$41))),0)</f>
        <v>20</v>
      </c>
      <c r="AM488" s="20">
        <f>IF('respostes SINDIC'!AL488=1,(IF('respostes SINDIC'!$AS488=2021,variables!$E$42,IF('respostes SINDIC'!$AS488=2022,variables!$F$42))),0)</f>
        <v>0</v>
      </c>
      <c r="AN488" s="11">
        <f>IF('respostes SINDIC'!AM488=1,(IF('respostes SINDIC'!$AS488=2021,variables!$E$43,IF('respostes SINDIC'!$AS488=2022,variables!$F$43))),0)</f>
        <v>50</v>
      </c>
      <c r="AO488" s="8">
        <f>IF('respostes SINDIC'!AN488=1,(IF('respostes SINDIC'!$AS488=2021,variables!$E$44,IF('respostes SINDIC'!$AS488=2022,variables!$F$44))),0)</f>
        <v>10</v>
      </c>
      <c r="AP488" s="8">
        <f>IF('respostes SINDIC'!AO488=1,(IF('respostes SINDIC'!$AS488=2021,variables!$E$45,IF('respostes SINDIC'!$AS488=2022,variables!$F$45))),0)</f>
        <v>20</v>
      </c>
      <c r="AQ488" s="20">
        <f>IF('respostes SINDIC'!AP488=1,(IF('respostes SINDIC'!$AS488=2021,variables!$E$46,IF('respostes SINDIC'!$AS488=2022,variables!$F$46))),0)</f>
        <v>0</v>
      </c>
      <c r="AT488">
        <v>2022</v>
      </c>
    </row>
    <row r="489" spans="1:46" x14ac:dyDescent="0.3">
      <c r="A489">
        <v>830670005</v>
      </c>
      <c r="B489" t="str">
        <f>VLOOKUP(A489,'ine i comarca'!$A$1:$H$367,6,0)</f>
        <v>Vallès Oriental</v>
      </c>
      <c r="C489" t="s">
        <v>292</v>
      </c>
      <c r="D489" t="s">
        <v>41</v>
      </c>
      <c r="E489" t="s">
        <v>42</v>
      </c>
      <c r="F489" t="s">
        <v>48</v>
      </c>
      <c r="G489" s="8">
        <f>IF('respostes SINDIC'!F489=1,(IF('respostes SINDIC'!$AS489=2021,variables!$E$10,IF('respostes SINDIC'!$AS489=2022,variables!$F$10))),0)</f>
        <v>7.5</v>
      </c>
      <c r="H489" s="8">
        <f>IF('respostes SINDIC'!G489=1,(IF('respostes SINDIC'!$AS489=2021,variables!$E$11,IF('respostes SINDIC'!$AS489=2022,variables!$F$11))),0)</f>
        <v>7.5</v>
      </c>
      <c r="I489" s="14">
        <f>IF('respostes SINDIC'!H489=1,(IF('respostes SINDIC'!$AS489=2021,variables!$E$12,IF('respostes SINDIC'!$AS489=2022,variables!$F$12))),0)</f>
        <v>25</v>
      </c>
      <c r="J489" s="11">
        <f>IF('respostes SINDIC'!I489=1,(IF('respostes SINDIC'!$AS489=2021,variables!$E$13,IF('respostes SINDIC'!$AS489=2022,variables!$F$13))),0)</f>
        <v>1</v>
      </c>
      <c r="K489" s="11">
        <f>IF('respostes SINDIC'!J489=1,(IF('respostes SINDIC'!$AS489=2021,variables!$E$14,IF('respostes SINDIC'!$AS489=2022,variables!$F$14))),0)</f>
        <v>0</v>
      </c>
      <c r="L489" s="11">
        <f>IF('respostes SINDIC'!K489=1,(IF('respostes SINDIC'!$AS489=2021,variables!$E$15,IF('respostes SINDIC'!$AS489=2022,variables!$F$15))),0)</f>
        <v>0</v>
      </c>
      <c r="M489" s="11">
        <f>IF('respostes SINDIC'!L489=1,(IF('respostes SINDIC'!$AS489=2021,variables!$E$16,IF('respostes SINDIC'!$AS489=2022,variables!$F$16))),0)</f>
        <v>0</v>
      </c>
      <c r="N489" s="11">
        <f>IF('respostes SINDIC'!M489=1,(IF('respostes SINDIC'!$AS489=2021,variables!$E$17,IF('respostes SINDIC'!$AS489=2022,variables!$F$17))),0)</f>
        <v>0</v>
      </c>
      <c r="O489" s="11">
        <f>IF('respostes SINDIC'!N489="Dintre de termini",(IF('respostes SINDIC'!$AS489=2021,variables!$E$18,IF('respostes SINDIC'!$AS489=2022,variables!$F$18))),0)</f>
        <v>0</v>
      </c>
      <c r="P489" s="16">
        <f>IF('respostes SINDIC'!O489="Null",0,(IF('respostes SINDIC'!$AS489=2021,variables!$E$20,IF('respostes SINDIC'!$AS489=2022,variables!$F$20))))</f>
        <v>25</v>
      </c>
      <c r="Q489" s="16">
        <f>IF('respostes SINDIC'!P489=1,(IF('respostes SINDIC'!$AS489=2021,variables!$E$20,IF('respostes SINDIC'!$AS489=2022,variables!$F$20))),0)</f>
        <v>25</v>
      </c>
      <c r="R489" s="16">
        <f>IF('respostes SINDIC'!Q489=1,(IF('respostes SINDIC'!$AS489=2021,variables!$E$21,IF('respostes SINDIC'!$AS489=2022,variables!$F$21))),0)</f>
        <v>25</v>
      </c>
      <c r="S489" s="16">
        <f>IF('respostes SINDIC'!R489=1,(IF('respostes SINDIC'!$AS489=2021,variables!$E$22,IF('respostes SINDIC'!$AS489=2022,variables!$F$22))),0)</f>
        <v>25</v>
      </c>
      <c r="T489" s="11">
        <f>IF('respostes SINDIC'!S489=1,(IF('respostes SINDIC'!$AS489=2021,variables!$E$23,IF('respostes SINDIC'!$AS489=2022,variables!$F$23))),0)</f>
        <v>10</v>
      </c>
      <c r="U489" s="14">
        <f>IF('respostes SINDIC'!T489=1,(IF('respostes SINDIC'!$AS489=2021,variables!$E$24,IF('respostes SINDIC'!$AS489=2022,variables!$F$24))),0)</f>
        <v>25</v>
      </c>
      <c r="V489" s="8">
        <f>IF('respostes SINDIC'!U489=1,(IF('respostes SINDIC'!$AS489=2021,variables!$E$25,IF('respostes SINDIC'!$AS489=2022,variables!$F$25))),0)</f>
        <v>20</v>
      </c>
      <c r="W489" s="8">
        <f>IF('respostes SINDIC'!V489=1,(IF('respostes SINDIC'!$AS489=2021,variables!$E$26,IF('respostes SINDIC'!$AS489=2022,variables!$F$26))),0)</f>
        <v>5</v>
      </c>
      <c r="X489" s="8">
        <f>IF('respostes SINDIC'!W489=1,(IF('respostes SINDIC'!$AS489=2021,variables!$E$27,IF('respostes SINDIC'!$AS489=2022,variables!$F$27))),0)</f>
        <v>10</v>
      </c>
      <c r="Y489" s="11">
        <f>IF('respostes SINDIC'!X489=1,(IF('respostes SINDIC'!$AS489=2021,variables!$E$28,IF('respostes SINDIC'!$AS489=2022,variables!$F$28))),0)</f>
        <v>0</v>
      </c>
      <c r="Z489" s="11">
        <f>IF('respostes SINDIC'!Y489=1,(IF('respostes SINDIC'!$AS489=2021,variables!$E$29,IF('respostes SINDIC'!$AS489=2022,variables!$F$29))),0)</f>
        <v>20</v>
      </c>
      <c r="AA489" s="18">
        <f>IF('respostes SINDIC'!Z489=1,(IF('respostes SINDIC'!$AS489=2021,variables!$E$30,IF('respostes SINDIC'!$AS489=2022,variables!$F$30))),0)</f>
        <v>0</v>
      </c>
      <c r="AB489" s="18">
        <f>IF('respostes SINDIC'!AA489=1,(IF('respostes SINDIC'!$AS489=2021,variables!$E$31,IF('respostes SINDIC'!$AS489=2022,variables!$F$31))),0)</f>
        <v>25</v>
      </c>
      <c r="AC489" s="18">
        <f>IF('respostes SINDIC'!AB489=1,(IF('respostes SINDIC'!$AS489=2021,variables!$E$32,IF('respostes SINDIC'!$AS489=2022,variables!$F$32))),0)</f>
        <v>25</v>
      </c>
      <c r="AD489" s="18">
        <f>IF('respostes SINDIC'!AC489=1,(IF('respostes SINDIC'!$AS489=2021,variables!$E$33,IF('respostes SINDIC'!$AS489=2022,variables!$F$33))),0)</f>
        <v>0</v>
      </c>
      <c r="AE489" s="20">
        <f>IF('respostes SINDIC'!AD489=1,(IF('respostes SINDIC'!$AS489=2021,variables!$E$34,IF('respostes SINDIC'!$AS489=2022,variables!$F$34))),0)</f>
        <v>0</v>
      </c>
      <c r="AF489" s="20">
        <f>IF('respostes SINDIC'!AE489=1,(IF('respostes SINDIC'!$AS489=2021,variables!$E$35,IF('respostes SINDIC'!$AS489=2022,variables!$F$35))),0)</f>
        <v>0</v>
      </c>
      <c r="AG489" s="20">
        <f>IF('respostes SINDIC'!AF489=1,(IF('respostes SINDIC'!$AS489=2021,variables!$E$36,IF('respostes SINDIC'!$AS489=2022,variables!$F$36))),0)</f>
        <v>0</v>
      </c>
      <c r="AH489" s="20">
        <f>IF('respostes SINDIC'!AG489=1,(IF('respostes SINDIC'!$AS489=2021,variables!$E$37,IF('respostes SINDIC'!$AS489=2022,variables!$F$37))),0)</f>
        <v>0</v>
      </c>
      <c r="AI489" s="14">
        <f>IF('respostes SINDIC'!AH489=1,(IF('respostes SINDIC'!$AS489=2021,variables!$E$38,IF('respostes SINDIC'!$AS489=2022,variables!$F$38))),0)</f>
        <v>25</v>
      </c>
      <c r="AJ489" s="20">
        <f>IF('respostes SINDIC'!AI489=1,(IF('respostes SINDIC'!$AS489=2021,variables!$E$39,IF('respostes SINDIC'!$AS489=2022,variables!$F$39))),0)</f>
        <v>0</v>
      </c>
      <c r="AK489" s="14">
        <f>IF('respostes SINDIC'!AJ489=1,(IF('respostes SINDIC'!$AS489=2021,variables!$E$40,IF('respostes SINDIC'!$AS489=2022,variables!$F$40))),0)</f>
        <v>25</v>
      </c>
      <c r="AL489" s="8">
        <f>IF('respostes SINDIC'!AK489=0,(IF('respostes SINDIC'!$AS489=2021,variables!$E$41,IF('respostes SINDIC'!$AS489=2022,variables!$F$41))),0)</f>
        <v>20</v>
      </c>
      <c r="AM489" s="20">
        <f>IF('respostes SINDIC'!AL489=1,(IF('respostes SINDIC'!$AS489=2021,variables!$E$42,IF('respostes SINDIC'!$AS489=2022,variables!$F$42))),0)</f>
        <v>10</v>
      </c>
      <c r="AN489" s="11">
        <f>IF('respostes SINDIC'!AM489=1,(IF('respostes SINDIC'!$AS489=2021,variables!$E$43,IF('respostes SINDIC'!$AS489=2022,variables!$F$43))),0)</f>
        <v>50</v>
      </c>
      <c r="AO489" s="8">
        <f>IF('respostes SINDIC'!AN489=1,(IF('respostes SINDIC'!$AS489=2021,variables!$E$44,IF('respostes SINDIC'!$AS489=2022,variables!$F$44))),0)</f>
        <v>0</v>
      </c>
      <c r="AP489" s="8">
        <f>IF('respostes SINDIC'!AO489=1,(IF('respostes SINDIC'!$AS489=2021,variables!$E$45,IF('respostes SINDIC'!$AS489=2022,variables!$F$45))),0)</f>
        <v>0</v>
      </c>
      <c r="AQ489" s="20">
        <f>IF('respostes SINDIC'!AP489=1,(IF('respostes SINDIC'!$AS489=2021,variables!$E$46,IF('respostes SINDIC'!$AS489=2022,variables!$F$46))),0)</f>
        <v>10</v>
      </c>
      <c r="AT489">
        <v>2022</v>
      </c>
    </row>
    <row r="490" spans="1:46" x14ac:dyDescent="0.3">
      <c r="A490">
        <v>830200000</v>
      </c>
      <c r="B490" t="str">
        <f>VLOOKUP(A490,'ine i comarca'!$A$1:$H$367,6,0)</f>
        <v>Anoia</v>
      </c>
      <c r="C490" t="s">
        <v>293</v>
      </c>
      <c r="D490" t="s">
        <v>41</v>
      </c>
      <c r="E490" t="s">
        <v>42</v>
      </c>
      <c r="F490" t="s">
        <v>43</v>
      </c>
      <c r="G490" s="8">
        <f>IF('respostes SINDIC'!F490=1,(IF('respostes SINDIC'!$AS490=2021,variables!$E$10,IF('respostes SINDIC'!$AS490=2022,variables!$F$10))),0)</f>
        <v>7.5</v>
      </c>
      <c r="H490" s="8">
        <f>IF('respostes SINDIC'!G490=1,(IF('respostes SINDIC'!$AS490=2021,variables!$E$11,IF('respostes SINDIC'!$AS490=2022,variables!$F$11))),0)</f>
        <v>7.5</v>
      </c>
      <c r="I490" s="14">
        <f>IF('respostes SINDIC'!H490=1,(IF('respostes SINDIC'!$AS490=2021,variables!$E$12,IF('respostes SINDIC'!$AS490=2022,variables!$F$12))),0)</f>
        <v>25</v>
      </c>
      <c r="J490" s="11">
        <f>IF('respostes SINDIC'!I490=1,(IF('respostes SINDIC'!$AS490=2021,variables!$E$13,IF('respostes SINDIC'!$AS490=2022,variables!$F$13))),0)</f>
        <v>1</v>
      </c>
      <c r="K490" s="11">
        <f>IF('respostes SINDIC'!J490=1,(IF('respostes SINDIC'!$AS490=2021,variables!$E$14,IF('respostes SINDIC'!$AS490=2022,variables!$F$14))),0)</f>
        <v>0</v>
      </c>
      <c r="L490" s="11">
        <f>IF('respostes SINDIC'!K490=1,(IF('respostes SINDIC'!$AS490=2021,variables!$E$15,IF('respostes SINDIC'!$AS490=2022,variables!$F$15))),0)</f>
        <v>0</v>
      </c>
      <c r="M490" s="11">
        <f>IF('respostes SINDIC'!L490=1,(IF('respostes SINDIC'!$AS490=2021,variables!$E$16,IF('respostes SINDIC'!$AS490=2022,variables!$F$16))),0)</f>
        <v>0</v>
      </c>
      <c r="N490" s="11">
        <f>IF('respostes SINDIC'!M490=1,(IF('respostes SINDIC'!$AS490=2021,variables!$E$17,IF('respostes SINDIC'!$AS490=2022,variables!$F$17))),0)</f>
        <v>0</v>
      </c>
      <c r="O490" s="11">
        <f>IF('respostes SINDIC'!N490="Dintre de termini",(IF('respostes SINDIC'!$AS490=2021,variables!$E$18,IF('respostes SINDIC'!$AS490=2022,variables!$F$18))),0)</f>
        <v>10</v>
      </c>
      <c r="P490" s="16">
        <f>IF('respostes SINDIC'!O490="Null",0,(IF('respostes SINDIC'!$AS490=2021,variables!$E$20,IF('respostes SINDIC'!$AS490=2022,variables!$F$20))))</f>
        <v>25</v>
      </c>
      <c r="Q490" s="16">
        <f>IF('respostes SINDIC'!P490=1,(IF('respostes SINDIC'!$AS490=2021,variables!$E$20,IF('respostes SINDIC'!$AS490=2022,variables!$F$20))),0)</f>
        <v>25</v>
      </c>
      <c r="R490" s="16">
        <f>IF('respostes SINDIC'!Q490=1,(IF('respostes SINDIC'!$AS490=2021,variables!$E$21,IF('respostes SINDIC'!$AS490=2022,variables!$F$21))),0)</f>
        <v>25</v>
      </c>
      <c r="S490" s="16">
        <f>IF('respostes SINDIC'!R490=1,(IF('respostes SINDIC'!$AS490=2021,variables!$E$22,IF('respostes SINDIC'!$AS490=2022,variables!$F$22))),0)</f>
        <v>25</v>
      </c>
      <c r="T490" s="11">
        <f>IF('respostes SINDIC'!S490=1,(IF('respostes SINDIC'!$AS490=2021,variables!$E$23,IF('respostes SINDIC'!$AS490=2022,variables!$F$23))),0)</f>
        <v>10</v>
      </c>
      <c r="U490" s="14">
        <f>IF('respostes SINDIC'!T490=1,(IF('respostes SINDIC'!$AS490=2021,variables!$E$24,IF('respostes SINDIC'!$AS490=2022,variables!$F$24))),0)</f>
        <v>25</v>
      </c>
      <c r="V490" s="8">
        <f>IF('respostes SINDIC'!U490=1,(IF('respostes SINDIC'!$AS490=2021,variables!$E$25,IF('respostes SINDIC'!$AS490=2022,variables!$F$25))),0)</f>
        <v>20</v>
      </c>
      <c r="W490" s="8">
        <f>IF('respostes SINDIC'!V490=1,(IF('respostes SINDIC'!$AS490=2021,variables!$E$26,IF('respostes SINDIC'!$AS490=2022,variables!$F$26))),0)</f>
        <v>5</v>
      </c>
      <c r="X490" s="8">
        <f>IF('respostes SINDIC'!W490=1,(IF('respostes SINDIC'!$AS490=2021,variables!$E$27,IF('respostes SINDIC'!$AS490=2022,variables!$F$27))),0)</f>
        <v>10</v>
      </c>
      <c r="Y490" s="11">
        <f>IF('respostes SINDIC'!X490=1,(IF('respostes SINDIC'!$AS490=2021,variables!$E$28,IF('respostes SINDIC'!$AS490=2022,variables!$F$28))),0)</f>
        <v>0</v>
      </c>
      <c r="Z490" s="11">
        <f>IF('respostes SINDIC'!Y490=1,(IF('respostes SINDIC'!$AS490=2021,variables!$E$29,IF('respostes SINDIC'!$AS490=2022,variables!$F$29))),0)</f>
        <v>20</v>
      </c>
      <c r="AA490" s="18">
        <f>IF('respostes SINDIC'!Z490=1,(IF('respostes SINDIC'!$AS490=2021,variables!$E$30,IF('respostes SINDIC'!$AS490=2022,variables!$F$30))),0)</f>
        <v>0</v>
      </c>
      <c r="AB490" s="18">
        <f>IF('respostes SINDIC'!AA490=1,(IF('respostes SINDIC'!$AS490=2021,variables!$E$31,IF('respostes SINDIC'!$AS490=2022,variables!$F$31))),0)</f>
        <v>0</v>
      </c>
      <c r="AC490" s="18">
        <f>IF('respostes SINDIC'!AB490=1,(IF('respostes SINDIC'!$AS490=2021,variables!$E$32,IF('respostes SINDIC'!$AS490=2022,variables!$F$32))),0)</f>
        <v>25</v>
      </c>
      <c r="AD490" s="18">
        <f>IF('respostes SINDIC'!AC490=1,(IF('respostes SINDIC'!$AS490=2021,variables!$E$33,IF('respostes SINDIC'!$AS490=2022,variables!$F$33))),0)</f>
        <v>0</v>
      </c>
      <c r="AE490" s="20">
        <f>IF('respostes SINDIC'!AD490=1,(IF('respostes SINDIC'!$AS490=2021,variables!$E$34,IF('respostes SINDIC'!$AS490=2022,variables!$F$34))),0)</f>
        <v>0</v>
      </c>
      <c r="AF490" s="20">
        <f>IF('respostes SINDIC'!AE490=1,(IF('respostes SINDIC'!$AS490=2021,variables!$E$35,IF('respostes SINDIC'!$AS490=2022,variables!$F$35))),0)</f>
        <v>0</v>
      </c>
      <c r="AG490" s="20">
        <f>IF('respostes SINDIC'!AF490=1,(IF('respostes SINDIC'!$AS490=2021,variables!$E$36,IF('respostes SINDIC'!$AS490=2022,variables!$F$36))),0)</f>
        <v>0</v>
      </c>
      <c r="AH490" s="20">
        <f>IF('respostes SINDIC'!AG490=1,(IF('respostes SINDIC'!$AS490=2021,variables!$E$37,IF('respostes SINDIC'!$AS490=2022,variables!$F$37))),0)</f>
        <v>0</v>
      </c>
      <c r="AI490" s="14">
        <f>IF('respostes SINDIC'!AH490=1,(IF('respostes SINDIC'!$AS490=2021,variables!$E$38,IF('respostes SINDIC'!$AS490=2022,variables!$F$38))),0)</f>
        <v>25</v>
      </c>
      <c r="AJ490" s="20">
        <f>IF('respostes SINDIC'!AI490=1,(IF('respostes SINDIC'!$AS490=2021,variables!$E$39,IF('respostes SINDIC'!$AS490=2022,variables!$F$39))),0)</f>
        <v>20</v>
      </c>
      <c r="AK490" s="14">
        <f>IF('respostes SINDIC'!AJ490=1,(IF('respostes SINDIC'!$AS490=2021,variables!$E$40,IF('respostes SINDIC'!$AS490=2022,variables!$F$40))),0)</f>
        <v>25</v>
      </c>
      <c r="AL490" s="8">
        <f>IF('respostes SINDIC'!AK490=0,(IF('respostes SINDIC'!$AS490=2021,variables!$E$41,IF('respostes SINDIC'!$AS490=2022,variables!$F$41))),0)</f>
        <v>20</v>
      </c>
      <c r="AM490" s="20">
        <f>IF('respostes SINDIC'!AL490=1,(IF('respostes SINDIC'!$AS490=2021,variables!$E$42,IF('respostes SINDIC'!$AS490=2022,variables!$F$42))),0)</f>
        <v>10</v>
      </c>
      <c r="AN490" s="11">
        <f>IF('respostes SINDIC'!AM490=1,(IF('respostes SINDIC'!$AS490=2021,variables!$E$43,IF('respostes SINDIC'!$AS490=2022,variables!$F$43))),0)</f>
        <v>50</v>
      </c>
      <c r="AO490" s="8">
        <f>IF('respostes SINDIC'!AN490=1,(IF('respostes SINDIC'!$AS490=2021,variables!$E$44,IF('respostes SINDIC'!$AS490=2022,variables!$F$44))),0)</f>
        <v>10</v>
      </c>
      <c r="AP490" s="8">
        <f>IF('respostes SINDIC'!AO490=1,(IF('respostes SINDIC'!$AS490=2021,variables!$E$45,IF('respostes SINDIC'!$AS490=2022,variables!$F$45))),0)</f>
        <v>20</v>
      </c>
      <c r="AQ490" s="20">
        <f>IF('respostes SINDIC'!AP490=1,(IF('respostes SINDIC'!$AS490=2021,variables!$E$46,IF('respostes SINDIC'!$AS490=2022,variables!$F$46))),0)</f>
        <v>0</v>
      </c>
      <c r="AT490">
        <v>2022</v>
      </c>
    </row>
    <row r="491" spans="1:46" x14ac:dyDescent="0.3">
      <c r="A491">
        <v>890240003</v>
      </c>
      <c r="B491" t="str">
        <f>VLOOKUP(A491,'ine i comarca'!$A$1:$H$367,6,0)</f>
        <v>Vallès Oriental</v>
      </c>
      <c r="C491" t="s">
        <v>294</v>
      </c>
      <c r="D491" t="s">
        <v>41</v>
      </c>
      <c r="E491" t="s">
        <v>42</v>
      </c>
      <c r="F491" t="s">
        <v>43</v>
      </c>
      <c r="G491" s="8">
        <f>IF('respostes SINDIC'!F491=1,(IF('respostes SINDIC'!$AS491=2021,variables!$E$10,IF('respostes SINDIC'!$AS491=2022,variables!$F$10))),0)</f>
        <v>7.5</v>
      </c>
      <c r="H491" s="8">
        <f>IF('respostes SINDIC'!G491=1,(IF('respostes SINDIC'!$AS491=2021,variables!$E$11,IF('respostes SINDIC'!$AS491=2022,variables!$F$11))),0)</f>
        <v>7.5</v>
      </c>
      <c r="I491" s="14">
        <f>IF('respostes SINDIC'!H491=1,(IF('respostes SINDIC'!$AS491=2021,variables!$E$12,IF('respostes SINDIC'!$AS491=2022,variables!$F$12))),0)</f>
        <v>25</v>
      </c>
      <c r="J491" s="11">
        <f>IF('respostes SINDIC'!I491=1,(IF('respostes SINDIC'!$AS491=2021,variables!$E$13,IF('respostes SINDIC'!$AS491=2022,variables!$F$13))),0)</f>
        <v>1</v>
      </c>
      <c r="K491" s="11">
        <f>IF('respostes SINDIC'!J491=1,(IF('respostes SINDIC'!$AS491=2021,variables!$E$14,IF('respostes SINDIC'!$AS491=2022,variables!$F$14))),0)</f>
        <v>0</v>
      </c>
      <c r="L491" s="11">
        <f>IF('respostes SINDIC'!K491=1,(IF('respostes SINDIC'!$AS491=2021,variables!$E$15,IF('respostes SINDIC'!$AS491=2022,variables!$F$15))),0)</f>
        <v>0</v>
      </c>
      <c r="M491" s="11">
        <f>IF('respostes SINDIC'!L491=1,(IF('respostes SINDIC'!$AS491=2021,variables!$E$16,IF('respostes SINDIC'!$AS491=2022,variables!$F$16))),0)</f>
        <v>0</v>
      </c>
      <c r="N491" s="11">
        <f>IF('respostes SINDIC'!M491=1,(IF('respostes SINDIC'!$AS491=2021,variables!$E$17,IF('respostes SINDIC'!$AS491=2022,variables!$F$17))),0)</f>
        <v>0</v>
      </c>
      <c r="O491" s="11">
        <f>IF('respostes SINDIC'!N491="Dintre de termini",(IF('respostes SINDIC'!$AS491=2021,variables!$E$18,IF('respostes SINDIC'!$AS491=2022,variables!$F$18))),0)</f>
        <v>10</v>
      </c>
      <c r="P491" s="16">
        <f>IF('respostes SINDIC'!O491="Null",0,(IF('respostes SINDIC'!$AS491=2021,variables!$E$20,IF('respostes SINDIC'!$AS491=2022,variables!$F$20))))</f>
        <v>25</v>
      </c>
      <c r="Q491" s="16">
        <f>IF('respostes SINDIC'!P491=1,(IF('respostes SINDIC'!$AS491=2021,variables!$E$20,IF('respostes SINDIC'!$AS491=2022,variables!$F$20))),0)</f>
        <v>25</v>
      </c>
      <c r="R491" s="16">
        <f>IF('respostes SINDIC'!Q491=1,(IF('respostes SINDIC'!$AS491=2021,variables!$E$21,IF('respostes SINDIC'!$AS491=2022,variables!$F$21))),0)</f>
        <v>0</v>
      </c>
      <c r="S491" s="16">
        <f>IF('respostes SINDIC'!R491=1,(IF('respostes SINDIC'!$AS491=2021,variables!$E$22,IF('respostes SINDIC'!$AS491=2022,variables!$F$22))),0)</f>
        <v>0</v>
      </c>
      <c r="T491" s="11">
        <f>IF('respostes SINDIC'!S491=1,(IF('respostes SINDIC'!$AS491=2021,variables!$E$23,IF('respostes SINDIC'!$AS491=2022,variables!$F$23))),0)</f>
        <v>10</v>
      </c>
      <c r="U491" s="14">
        <f>IF('respostes SINDIC'!T491=1,(IF('respostes SINDIC'!$AS491=2021,variables!$E$24,IF('respostes SINDIC'!$AS491=2022,variables!$F$24))),0)</f>
        <v>25</v>
      </c>
      <c r="V491" s="8">
        <f>IF('respostes SINDIC'!U491=1,(IF('respostes SINDIC'!$AS491=2021,variables!$E$25,IF('respostes SINDIC'!$AS491=2022,variables!$F$25))),0)</f>
        <v>20</v>
      </c>
      <c r="W491" s="8">
        <f>IF('respostes SINDIC'!V491=1,(IF('respostes SINDIC'!$AS491=2021,variables!$E$26,IF('respostes SINDIC'!$AS491=2022,variables!$F$26))),0)</f>
        <v>5</v>
      </c>
      <c r="X491" s="8">
        <f>IF('respostes SINDIC'!W491=1,(IF('respostes SINDIC'!$AS491=2021,variables!$E$27,IF('respostes SINDIC'!$AS491=2022,variables!$F$27))),0)</f>
        <v>10</v>
      </c>
      <c r="Y491" s="11">
        <f>IF('respostes SINDIC'!X491=1,(IF('respostes SINDIC'!$AS491=2021,variables!$E$28,IF('respostes SINDIC'!$AS491=2022,variables!$F$28))),0)</f>
        <v>0</v>
      </c>
      <c r="Z491" s="11">
        <f>IF('respostes SINDIC'!Y491=1,(IF('respostes SINDIC'!$AS491=2021,variables!$E$29,IF('respostes SINDIC'!$AS491=2022,variables!$F$29))),0)</f>
        <v>20</v>
      </c>
      <c r="AA491" s="18">
        <f>IF('respostes SINDIC'!Z491=1,(IF('respostes SINDIC'!$AS491=2021,variables!$E$30,IF('respostes SINDIC'!$AS491=2022,variables!$F$30))),0)</f>
        <v>0</v>
      </c>
      <c r="AB491" s="18">
        <f>IF('respostes SINDIC'!AA491=1,(IF('respostes SINDIC'!$AS491=2021,variables!$E$31,IF('respostes SINDIC'!$AS491=2022,variables!$F$31))),0)</f>
        <v>25</v>
      </c>
      <c r="AC491" s="18">
        <f>IF('respostes SINDIC'!AB491=1,(IF('respostes SINDIC'!$AS491=2021,variables!$E$32,IF('respostes SINDIC'!$AS491=2022,variables!$F$32))),0)</f>
        <v>25</v>
      </c>
      <c r="AD491" s="18">
        <f>IF('respostes SINDIC'!AC491=1,(IF('respostes SINDIC'!$AS491=2021,variables!$E$33,IF('respostes SINDIC'!$AS491=2022,variables!$F$33))),0)</f>
        <v>0</v>
      </c>
      <c r="AE491" s="20">
        <f>IF('respostes SINDIC'!AD491=1,(IF('respostes SINDIC'!$AS491=2021,variables!$E$34,IF('respostes SINDIC'!$AS491=2022,variables!$F$34))),0)</f>
        <v>0</v>
      </c>
      <c r="AF491" s="20">
        <f>IF('respostes SINDIC'!AE491=1,(IF('respostes SINDIC'!$AS491=2021,variables!$E$35,IF('respostes SINDIC'!$AS491=2022,variables!$F$35))),0)</f>
        <v>0</v>
      </c>
      <c r="AG491" s="20">
        <f>IF('respostes SINDIC'!AF491=1,(IF('respostes SINDIC'!$AS491=2021,variables!$E$36,IF('respostes SINDIC'!$AS491=2022,variables!$F$36))),0)</f>
        <v>0</v>
      </c>
      <c r="AH491" s="20">
        <f>IF('respostes SINDIC'!AG491=1,(IF('respostes SINDIC'!$AS491=2021,variables!$E$37,IF('respostes SINDIC'!$AS491=2022,variables!$F$37))),0)</f>
        <v>0</v>
      </c>
      <c r="AI491" s="14">
        <f>IF('respostes SINDIC'!AH491=1,(IF('respostes SINDIC'!$AS491=2021,variables!$E$38,IF('respostes SINDIC'!$AS491=2022,variables!$F$38))),0)</f>
        <v>25</v>
      </c>
      <c r="AJ491" s="20">
        <f>IF('respostes SINDIC'!AI491=1,(IF('respostes SINDIC'!$AS491=2021,variables!$E$39,IF('respostes SINDIC'!$AS491=2022,variables!$F$39))),0)</f>
        <v>20</v>
      </c>
      <c r="AK491" s="14">
        <f>IF('respostes SINDIC'!AJ491=1,(IF('respostes SINDIC'!$AS491=2021,variables!$E$40,IF('respostes SINDIC'!$AS491=2022,variables!$F$40))),0)</f>
        <v>25</v>
      </c>
      <c r="AL491" s="8">
        <f>IF('respostes SINDIC'!AK491=0,(IF('respostes SINDIC'!$AS491=2021,variables!$E$41,IF('respostes SINDIC'!$AS491=2022,variables!$F$41))),0)</f>
        <v>20</v>
      </c>
      <c r="AM491" s="20">
        <f>IF('respostes SINDIC'!AL491=1,(IF('respostes SINDIC'!$AS491=2021,variables!$E$42,IF('respostes SINDIC'!$AS491=2022,variables!$F$42))),0)</f>
        <v>10</v>
      </c>
      <c r="AN491" s="11">
        <f>IF('respostes SINDIC'!AM491=1,(IF('respostes SINDIC'!$AS491=2021,variables!$E$43,IF('respostes SINDIC'!$AS491=2022,variables!$F$43))),0)</f>
        <v>50</v>
      </c>
      <c r="AO491" s="8">
        <f>IF('respostes SINDIC'!AN491=1,(IF('respostes SINDIC'!$AS491=2021,variables!$E$44,IF('respostes SINDIC'!$AS491=2022,variables!$F$44))),0)</f>
        <v>10</v>
      </c>
      <c r="AP491" s="8">
        <f>IF('respostes SINDIC'!AO491=1,(IF('respostes SINDIC'!$AS491=2021,variables!$E$45,IF('respostes SINDIC'!$AS491=2022,variables!$F$45))),0)</f>
        <v>20</v>
      </c>
      <c r="AQ491" s="20">
        <f>IF('respostes SINDIC'!AP491=1,(IF('respostes SINDIC'!$AS491=2021,variables!$E$46,IF('respostes SINDIC'!$AS491=2022,variables!$F$46))),0)</f>
        <v>10</v>
      </c>
      <c r="AT491">
        <v>2022</v>
      </c>
    </row>
    <row r="492" spans="1:46" x14ac:dyDescent="0.3">
      <c r="A492">
        <v>830730008</v>
      </c>
      <c r="B492" t="e">
        <f>VLOOKUP(A492,'ine i comarca'!$A$1:$H$367,6,0)</f>
        <v>#N/A</v>
      </c>
      <c r="C492" t="s">
        <v>295</v>
      </c>
      <c r="D492" t="s">
        <v>41</v>
      </c>
      <c r="E492" t="s">
        <v>42</v>
      </c>
      <c r="F492" t="s">
        <v>61</v>
      </c>
      <c r="G492" s="8">
        <f>IF('respostes SINDIC'!F492=1,(IF('respostes SINDIC'!$AS492=2021,variables!$E$10,IF('respostes SINDIC'!$AS492=2022,variables!$F$10))),0)</f>
        <v>7.5</v>
      </c>
      <c r="H492" s="8">
        <f>IF('respostes SINDIC'!G492=1,(IF('respostes SINDIC'!$AS492=2021,variables!$E$11,IF('respostes SINDIC'!$AS492=2022,variables!$F$11))),0)</f>
        <v>7.5</v>
      </c>
      <c r="I492" s="14">
        <f>IF('respostes SINDIC'!H492=1,(IF('respostes SINDIC'!$AS492=2021,variables!$E$12,IF('respostes SINDIC'!$AS492=2022,variables!$F$12))),0)</f>
        <v>25</v>
      </c>
      <c r="J492" s="11">
        <f>IF('respostes SINDIC'!I492=1,(IF('respostes SINDIC'!$AS492=2021,variables!$E$13,IF('respostes SINDIC'!$AS492=2022,variables!$F$13))),0)</f>
        <v>1</v>
      </c>
      <c r="K492" s="11">
        <f>IF('respostes SINDIC'!J492=1,(IF('respostes SINDIC'!$AS492=2021,variables!$E$14,IF('respostes SINDIC'!$AS492=2022,variables!$F$14))),0)</f>
        <v>2</v>
      </c>
      <c r="L492" s="11">
        <f>IF('respostes SINDIC'!K492=1,(IF('respostes SINDIC'!$AS492=2021,variables!$E$15,IF('respostes SINDIC'!$AS492=2022,variables!$F$15))),0)</f>
        <v>2</v>
      </c>
      <c r="M492" s="11">
        <f>IF('respostes SINDIC'!L492=1,(IF('respostes SINDIC'!$AS492=2021,variables!$E$16,IF('respostes SINDIC'!$AS492=2022,variables!$F$16))),0)</f>
        <v>2</v>
      </c>
      <c r="N492" s="11">
        <f>IF('respostes SINDIC'!M492=1,(IF('respostes SINDIC'!$AS492=2021,variables!$E$17,IF('respostes SINDIC'!$AS492=2022,variables!$F$17))),0)</f>
        <v>1</v>
      </c>
      <c r="O492" s="11">
        <f>IF('respostes SINDIC'!N492="Dintre de termini",(IF('respostes SINDIC'!$AS492=2021,variables!$E$18,IF('respostes SINDIC'!$AS492=2022,variables!$F$18))),0)</f>
        <v>0</v>
      </c>
      <c r="P492" s="16">
        <f>IF('respostes SINDIC'!O492="Null",0,(IF('respostes SINDIC'!$AS492=2021,variables!$E$20,IF('respostes SINDIC'!$AS492=2022,variables!$F$20))))</f>
        <v>25</v>
      </c>
      <c r="Q492" s="16">
        <f>IF('respostes SINDIC'!P492=1,(IF('respostes SINDIC'!$AS492=2021,variables!$E$20,IF('respostes SINDIC'!$AS492=2022,variables!$F$20))),0)</f>
        <v>25</v>
      </c>
      <c r="R492" s="16">
        <f>IF('respostes SINDIC'!Q492=1,(IF('respostes SINDIC'!$AS492=2021,variables!$E$21,IF('respostes SINDIC'!$AS492=2022,variables!$F$21))),0)</f>
        <v>25</v>
      </c>
      <c r="S492" s="16">
        <f>IF('respostes SINDIC'!R492=1,(IF('respostes SINDIC'!$AS492=2021,variables!$E$22,IF('respostes SINDIC'!$AS492=2022,variables!$F$22))),0)</f>
        <v>25</v>
      </c>
      <c r="T492" s="11">
        <f>IF('respostes SINDIC'!S492=1,(IF('respostes SINDIC'!$AS492=2021,variables!$E$23,IF('respostes SINDIC'!$AS492=2022,variables!$F$23))),0)</f>
        <v>10</v>
      </c>
      <c r="U492" s="14">
        <f>IF('respostes SINDIC'!T492=1,(IF('respostes SINDIC'!$AS492=2021,variables!$E$24,IF('respostes SINDIC'!$AS492=2022,variables!$F$24))),0)</f>
        <v>25</v>
      </c>
      <c r="V492" s="8">
        <f>IF('respostes SINDIC'!U492=1,(IF('respostes SINDIC'!$AS492=2021,variables!$E$25,IF('respostes SINDIC'!$AS492=2022,variables!$F$25))),0)</f>
        <v>20</v>
      </c>
      <c r="W492" s="8">
        <f>IF('respostes SINDIC'!V492=1,(IF('respostes SINDIC'!$AS492=2021,variables!$E$26,IF('respostes SINDIC'!$AS492=2022,variables!$F$26))),0)</f>
        <v>5</v>
      </c>
      <c r="X492" s="8">
        <f>IF('respostes SINDIC'!W492=1,(IF('respostes SINDIC'!$AS492=2021,variables!$E$27,IF('respostes SINDIC'!$AS492=2022,variables!$F$27))),0)</f>
        <v>10</v>
      </c>
      <c r="Y492" s="11">
        <f>IF('respostes SINDIC'!X492=1,(IF('respostes SINDIC'!$AS492=2021,variables!$E$28,IF('respostes SINDIC'!$AS492=2022,variables!$F$28))),0)</f>
        <v>0</v>
      </c>
      <c r="Z492" s="11">
        <f>IF('respostes SINDIC'!Y492=1,(IF('respostes SINDIC'!$AS492=2021,variables!$E$29,IF('respostes SINDIC'!$AS492=2022,variables!$F$29))),0)</f>
        <v>20</v>
      </c>
      <c r="AA492" s="18">
        <f>IF('respostes SINDIC'!Z492=1,(IF('respostes SINDIC'!$AS492=2021,variables!$E$30,IF('respostes SINDIC'!$AS492=2022,variables!$F$30))),0)</f>
        <v>25</v>
      </c>
      <c r="AB492" s="18">
        <f>IF('respostes SINDIC'!AA492=1,(IF('respostes SINDIC'!$AS492=2021,variables!$E$31,IF('respostes SINDIC'!$AS492=2022,variables!$F$31))),0)</f>
        <v>0</v>
      </c>
      <c r="AC492" s="18">
        <f>IF('respostes SINDIC'!AB492=1,(IF('respostes SINDIC'!$AS492=2021,variables!$E$32,IF('respostes SINDIC'!$AS492=2022,variables!$F$32))),0)</f>
        <v>25</v>
      </c>
      <c r="AD492" s="18">
        <f>IF('respostes SINDIC'!AC492=1,(IF('respostes SINDIC'!$AS492=2021,variables!$E$33,IF('respostes SINDIC'!$AS492=2022,variables!$F$33))),0)</f>
        <v>0</v>
      </c>
      <c r="AE492" s="20">
        <f>IF('respostes SINDIC'!AD492=1,(IF('respostes SINDIC'!$AS492=2021,variables!$E$34,IF('respostes SINDIC'!$AS492=2022,variables!$F$34))),0)</f>
        <v>0</v>
      </c>
      <c r="AF492" s="20">
        <f>IF('respostes SINDIC'!AE492=1,(IF('respostes SINDIC'!$AS492=2021,variables!$E$35,IF('respostes SINDIC'!$AS492=2022,variables!$F$35))),0)</f>
        <v>20</v>
      </c>
      <c r="AG492" s="20">
        <f>IF('respostes SINDIC'!AF492=1,(IF('respostes SINDIC'!$AS492=2021,variables!$E$36,IF('respostes SINDIC'!$AS492=2022,variables!$F$36))),0)</f>
        <v>0</v>
      </c>
      <c r="AH492" s="20">
        <f>IF('respostes SINDIC'!AG492=1,(IF('respostes SINDIC'!$AS492=2021,variables!$E$37,IF('respostes SINDIC'!$AS492=2022,variables!$F$37))),0)</f>
        <v>10</v>
      </c>
      <c r="AI492" s="14">
        <f>IF('respostes SINDIC'!AH492=1,(IF('respostes SINDIC'!$AS492=2021,variables!$E$38,IF('respostes SINDIC'!$AS492=2022,variables!$F$38))),0)</f>
        <v>25</v>
      </c>
      <c r="AJ492" s="20">
        <f>IF('respostes SINDIC'!AI492=1,(IF('respostes SINDIC'!$AS492=2021,variables!$E$39,IF('respostes SINDIC'!$AS492=2022,variables!$F$39))),0)</f>
        <v>20</v>
      </c>
      <c r="AK492" s="14">
        <f>IF('respostes SINDIC'!AJ492=1,(IF('respostes SINDIC'!$AS492=2021,variables!$E$40,IF('respostes SINDIC'!$AS492=2022,variables!$F$40))),0)</f>
        <v>25</v>
      </c>
      <c r="AL492" s="8">
        <f>IF('respostes SINDIC'!AK492=0,(IF('respostes SINDIC'!$AS492=2021,variables!$E$41,IF('respostes SINDIC'!$AS492=2022,variables!$F$41))),0)</f>
        <v>20</v>
      </c>
      <c r="AM492" s="20">
        <f>IF('respostes SINDIC'!AL492=1,(IF('respostes SINDIC'!$AS492=2021,variables!$E$42,IF('respostes SINDIC'!$AS492=2022,variables!$F$42))),0)</f>
        <v>10</v>
      </c>
      <c r="AN492" s="11">
        <f>IF('respostes SINDIC'!AM492=1,(IF('respostes SINDIC'!$AS492=2021,variables!$E$43,IF('respostes SINDIC'!$AS492=2022,variables!$F$43))),0)</f>
        <v>50</v>
      </c>
      <c r="AO492" s="8">
        <f>IF('respostes SINDIC'!AN492=1,(IF('respostes SINDIC'!$AS492=2021,variables!$E$44,IF('respostes SINDIC'!$AS492=2022,variables!$F$44))),0)</f>
        <v>10</v>
      </c>
      <c r="AP492" s="8">
        <f>IF('respostes SINDIC'!AO492=1,(IF('respostes SINDIC'!$AS492=2021,variables!$E$45,IF('respostes SINDIC'!$AS492=2022,variables!$F$45))),0)</f>
        <v>20</v>
      </c>
      <c r="AQ492" s="20">
        <f>IF('respostes SINDIC'!AP492=1,(IF('respostes SINDIC'!$AS492=2021,variables!$E$46,IF('respostes SINDIC'!$AS492=2022,variables!$F$46))),0)</f>
        <v>10</v>
      </c>
      <c r="AT492">
        <v>2022</v>
      </c>
    </row>
    <row r="493" spans="1:46" x14ac:dyDescent="0.3">
      <c r="A493">
        <v>821400000</v>
      </c>
      <c r="B493" t="str">
        <f>VLOOKUP(A493,'ine i comarca'!$A$1:$H$367,6,0)</f>
        <v>Maresme</v>
      </c>
      <c r="C493" t="s">
        <v>296</v>
      </c>
      <c r="D493" t="s">
        <v>41</v>
      </c>
      <c r="E493" t="s">
        <v>42</v>
      </c>
      <c r="F493" t="s">
        <v>43</v>
      </c>
      <c r="G493" s="8">
        <f>IF('respostes SINDIC'!F493=1,(IF('respostes SINDIC'!$AS493=2021,variables!$E$10,IF('respostes SINDIC'!$AS493=2022,variables!$F$10))),0)</f>
        <v>7.5</v>
      </c>
      <c r="H493" s="8">
        <f>IF('respostes SINDIC'!G493=1,(IF('respostes SINDIC'!$AS493=2021,variables!$E$11,IF('respostes SINDIC'!$AS493=2022,variables!$F$11))),0)</f>
        <v>0</v>
      </c>
      <c r="I493" s="14">
        <f>IF('respostes SINDIC'!H493=1,(IF('respostes SINDIC'!$AS493=2021,variables!$E$12,IF('respostes SINDIC'!$AS493=2022,variables!$F$12))),0)</f>
        <v>25</v>
      </c>
      <c r="J493" s="11">
        <f>IF('respostes SINDIC'!I493=1,(IF('respostes SINDIC'!$AS493=2021,variables!$E$13,IF('respostes SINDIC'!$AS493=2022,variables!$F$13))),0)</f>
        <v>1</v>
      </c>
      <c r="K493" s="11">
        <f>IF('respostes SINDIC'!J493=1,(IF('respostes SINDIC'!$AS493=2021,variables!$E$14,IF('respostes SINDIC'!$AS493=2022,variables!$F$14))),0)</f>
        <v>0</v>
      </c>
      <c r="L493" s="11">
        <f>IF('respostes SINDIC'!K493=1,(IF('respostes SINDIC'!$AS493=2021,variables!$E$15,IF('respostes SINDIC'!$AS493=2022,variables!$F$15))),0)</f>
        <v>0</v>
      </c>
      <c r="M493" s="11">
        <f>IF('respostes SINDIC'!L493=1,(IF('respostes SINDIC'!$AS493=2021,variables!$E$16,IF('respostes SINDIC'!$AS493=2022,variables!$F$16))),0)</f>
        <v>0</v>
      </c>
      <c r="N493" s="11">
        <f>IF('respostes SINDIC'!M493=1,(IF('respostes SINDIC'!$AS493=2021,variables!$E$17,IF('respostes SINDIC'!$AS493=2022,variables!$F$17))),0)</f>
        <v>0</v>
      </c>
      <c r="O493" s="11">
        <f>IF('respostes SINDIC'!N493="Dintre de termini",(IF('respostes SINDIC'!$AS493=2021,variables!$E$18,IF('respostes SINDIC'!$AS493=2022,variables!$F$18))),0)</f>
        <v>0</v>
      </c>
      <c r="P493" s="16">
        <f>IF('respostes SINDIC'!O493="Null",0,(IF('respostes SINDIC'!$AS493=2021,variables!$E$20,IF('respostes SINDIC'!$AS493=2022,variables!$F$20))))</f>
        <v>25</v>
      </c>
      <c r="Q493" s="16">
        <f>IF('respostes SINDIC'!P493=1,(IF('respostes SINDIC'!$AS493=2021,variables!$E$20,IF('respostes SINDIC'!$AS493=2022,variables!$F$20))),0)</f>
        <v>25</v>
      </c>
      <c r="R493" s="16">
        <f>IF('respostes SINDIC'!Q493=1,(IF('respostes SINDIC'!$AS493=2021,variables!$E$21,IF('respostes SINDIC'!$AS493=2022,variables!$F$21))),0)</f>
        <v>0</v>
      </c>
      <c r="S493" s="16">
        <f>IF('respostes SINDIC'!R493=1,(IF('respostes SINDIC'!$AS493=2021,variables!$E$22,IF('respostes SINDIC'!$AS493=2022,variables!$F$22))),0)</f>
        <v>0</v>
      </c>
      <c r="T493" s="11">
        <f>IF('respostes SINDIC'!S493=1,(IF('respostes SINDIC'!$AS493=2021,variables!$E$23,IF('respostes SINDIC'!$AS493=2022,variables!$F$23))),0)</f>
        <v>10</v>
      </c>
      <c r="U493" s="14">
        <f>IF('respostes SINDIC'!T493=1,(IF('respostes SINDIC'!$AS493=2021,variables!$E$24,IF('respostes SINDIC'!$AS493=2022,variables!$F$24))),0)</f>
        <v>25</v>
      </c>
      <c r="V493" s="8">
        <f>IF('respostes SINDIC'!U493=1,(IF('respostes SINDIC'!$AS493=2021,variables!$E$25,IF('respostes SINDIC'!$AS493=2022,variables!$F$25))),0)</f>
        <v>20</v>
      </c>
      <c r="W493" s="8">
        <f>IF('respostes SINDIC'!V493=1,(IF('respostes SINDIC'!$AS493=2021,variables!$E$26,IF('respostes SINDIC'!$AS493=2022,variables!$F$26))),0)</f>
        <v>5</v>
      </c>
      <c r="X493" s="8">
        <f>IF('respostes SINDIC'!W493=1,(IF('respostes SINDIC'!$AS493=2021,variables!$E$27,IF('respostes SINDIC'!$AS493=2022,variables!$F$27))),0)</f>
        <v>10</v>
      </c>
      <c r="Y493" s="11">
        <f>IF('respostes SINDIC'!X493=1,(IF('respostes SINDIC'!$AS493=2021,variables!$E$28,IF('respostes SINDIC'!$AS493=2022,variables!$F$28))),0)</f>
        <v>0</v>
      </c>
      <c r="Z493" s="11">
        <f>IF('respostes SINDIC'!Y493=1,(IF('respostes SINDIC'!$AS493=2021,variables!$E$29,IF('respostes SINDIC'!$AS493=2022,variables!$F$29))),0)</f>
        <v>20</v>
      </c>
      <c r="AA493" s="18">
        <f>IF('respostes SINDIC'!Z493=1,(IF('respostes SINDIC'!$AS493=2021,variables!$E$30,IF('respostes SINDIC'!$AS493=2022,variables!$F$30))),0)</f>
        <v>0</v>
      </c>
      <c r="AB493" s="18">
        <f>IF('respostes SINDIC'!AA493=1,(IF('respostes SINDIC'!$AS493=2021,variables!$E$31,IF('respostes SINDIC'!$AS493=2022,variables!$F$31))),0)</f>
        <v>0</v>
      </c>
      <c r="AC493" s="18">
        <f>IF('respostes SINDIC'!AB493=1,(IF('respostes SINDIC'!$AS493=2021,variables!$E$32,IF('respostes SINDIC'!$AS493=2022,variables!$F$32))),0)</f>
        <v>25</v>
      </c>
      <c r="AD493" s="18">
        <f>IF('respostes SINDIC'!AC493=1,(IF('respostes SINDIC'!$AS493=2021,variables!$E$33,IF('respostes SINDIC'!$AS493=2022,variables!$F$33))),0)</f>
        <v>0</v>
      </c>
      <c r="AE493" s="20">
        <f>IF('respostes SINDIC'!AD493=1,(IF('respostes SINDIC'!$AS493=2021,variables!$E$34,IF('respostes SINDIC'!$AS493=2022,variables!$F$34))),0)</f>
        <v>0</v>
      </c>
      <c r="AF493" s="20">
        <f>IF('respostes SINDIC'!AE493=1,(IF('respostes SINDIC'!$AS493=2021,variables!$E$35,IF('respostes SINDIC'!$AS493=2022,variables!$F$35))),0)</f>
        <v>0</v>
      </c>
      <c r="AG493" s="20">
        <f>IF('respostes SINDIC'!AF493=1,(IF('respostes SINDIC'!$AS493=2021,variables!$E$36,IF('respostes SINDIC'!$AS493=2022,variables!$F$36))),0)</f>
        <v>0</v>
      </c>
      <c r="AH493" s="20">
        <f>IF('respostes SINDIC'!AG493=1,(IF('respostes SINDIC'!$AS493=2021,variables!$E$37,IF('respostes SINDIC'!$AS493=2022,variables!$F$37))),0)</f>
        <v>10</v>
      </c>
      <c r="AI493" s="14">
        <f>IF('respostes SINDIC'!AH493=1,(IF('respostes SINDIC'!$AS493=2021,variables!$E$38,IF('respostes SINDIC'!$AS493=2022,variables!$F$38))),0)</f>
        <v>25</v>
      </c>
      <c r="AJ493" s="20">
        <f>IF('respostes SINDIC'!AI493=1,(IF('respostes SINDIC'!$AS493=2021,variables!$E$39,IF('respostes SINDIC'!$AS493=2022,variables!$F$39))),0)</f>
        <v>0</v>
      </c>
      <c r="AK493" s="14">
        <f>IF('respostes SINDIC'!AJ493=1,(IF('respostes SINDIC'!$AS493=2021,variables!$E$40,IF('respostes SINDIC'!$AS493=2022,variables!$F$40))),0)</f>
        <v>25</v>
      </c>
      <c r="AL493" s="8">
        <f>IF('respostes SINDIC'!AK493=0,(IF('respostes SINDIC'!$AS493=2021,variables!$E$41,IF('respostes SINDIC'!$AS493=2022,variables!$F$41))),0)</f>
        <v>0</v>
      </c>
      <c r="AM493" s="20">
        <f>IF('respostes SINDIC'!AL493=1,(IF('respostes SINDIC'!$AS493=2021,variables!$E$42,IF('respostes SINDIC'!$AS493=2022,variables!$F$42))),0)</f>
        <v>10</v>
      </c>
      <c r="AN493" s="11">
        <f>IF('respostes SINDIC'!AM493=1,(IF('respostes SINDIC'!$AS493=2021,variables!$E$43,IF('respostes SINDIC'!$AS493=2022,variables!$F$43))),0)</f>
        <v>50</v>
      </c>
      <c r="AO493" s="8">
        <f>IF('respostes SINDIC'!AN493=1,(IF('respostes SINDIC'!$AS493=2021,variables!$E$44,IF('respostes SINDIC'!$AS493=2022,variables!$F$44))),0)</f>
        <v>10</v>
      </c>
      <c r="AP493" s="8">
        <f>IF('respostes SINDIC'!AO493=1,(IF('respostes SINDIC'!$AS493=2021,variables!$E$45,IF('respostes SINDIC'!$AS493=2022,variables!$F$45))),0)</f>
        <v>20</v>
      </c>
      <c r="AQ493" s="20">
        <f>IF('respostes SINDIC'!AP493=1,(IF('respostes SINDIC'!$AS493=2021,variables!$E$46,IF('respostes SINDIC'!$AS493=2022,variables!$F$46))),0)</f>
        <v>0</v>
      </c>
      <c r="AT493">
        <v>2022</v>
      </c>
    </row>
    <row r="494" spans="1:46" x14ac:dyDescent="0.3">
      <c r="A494">
        <v>821910007</v>
      </c>
      <c r="B494" t="str">
        <f>VLOOKUP(A494,'ine i comarca'!$A$1:$H$367,6,0)</f>
        <v>Maresme</v>
      </c>
      <c r="C494" t="s">
        <v>297</v>
      </c>
      <c r="D494" t="s">
        <v>41</v>
      </c>
      <c r="E494" t="s">
        <v>42</v>
      </c>
      <c r="F494" t="s">
        <v>68</v>
      </c>
      <c r="G494" s="8">
        <f>IF('respostes SINDIC'!F494=1,(IF('respostes SINDIC'!$AS494=2021,variables!$E$10,IF('respostes SINDIC'!$AS494=2022,variables!$F$10))),0)</f>
        <v>7.5</v>
      </c>
      <c r="H494" s="8">
        <f>IF('respostes SINDIC'!G494=1,(IF('respostes SINDIC'!$AS494=2021,variables!$E$11,IF('respostes SINDIC'!$AS494=2022,variables!$F$11))),0)</f>
        <v>7.5</v>
      </c>
      <c r="I494" s="14">
        <f>IF('respostes SINDIC'!H494=1,(IF('respostes SINDIC'!$AS494=2021,variables!$E$12,IF('respostes SINDIC'!$AS494=2022,variables!$F$12))),0)</f>
        <v>25</v>
      </c>
      <c r="J494" s="11">
        <f>IF('respostes SINDIC'!I494=1,(IF('respostes SINDIC'!$AS494=2021,variables!$E$13,IF('respostes SINDIC'!$AS494=2022,variables!$F$13))),0)</f>
        <v>1</v>
      </c>
      <c r="K494" s="11">
        <f>IF('respostes SINDIC'!J494=1,(IF('respostes SINDIC'!$AS494=2021,variables!$E$14,IF('respostes SINDIC'!$AS494=2022,variables!$F$14))),0)</f>
        <v>0</v>
      </c>
      <c r="L494" s="11">
        <f>IF('respostes SINDIC'!K494=1,(IF('respostes SINDIC'!$AS494=2021,variables!$E$15,IF('respostes SINDIC'!$AS494=2022,variables!$F$15))),0)</f>
        <v>0</v>
      </c>
      <c r="M494" s="11">
        <f>IF('respostes SINDIC'!L494=1,(IF('respostes SINDIC'!$AS494=2021,variables!$E$16,IF('respostes SINDIC'!$AS494=2022,variables!$F$16))),0)</f>
        <v>0</v>
      </c>
      <c r="N494" s="11">
        <f>IF('respostes SINDIC'!M494=1,(IF('respostes SINDIC'!$AS494=2021,variables!$E$17,IF('respostes SINDIC'!$AS494=2022,variables!$F$17))),0)</f>
        <v>0</v>
      </c>
      <c r="O494" s="11">
        <f>IF('respostes SINDIC'!N494="Dintre de termini",(IF('respostes SINDIC'!$AS494=2021,variables!$E$18,IF('respostes SINDIC'!$AS494=2022,variables!$F$18))),0)</f>
        <v>0</v>
      </c>
      <c r="P494" s="16">
        <f>IF('respostes SINDIC'!O494="Null",0,(IF('respostes SINDIC'!$AS494=2021,variables!$E$20,IF('respostes SINDIC'!$AS494=2022,variables!$F$20))))</f>
        <v>0</v>
      </c>
      <c r="Q494" s="16">
        <f>IF('respostes SINDIC'!P494=1,(IF('respostes SINDIC'!$AS494=2021,variables!$E$20,IF('respostes SINDIC'!$AS494=2022,variables!$F$20))),0)</f>
        <v>0</v>
      </c>
      <c r="R494" s="16">
        <f>IF('respostes SINDIC'!Q494=1,(IF('respostes SINDIC'!$AS494=2021,variables!$E$21,IF('respostes SINDIC'!$AS494=2022,variables!$F$21))),0)</f>
        <v>0</v>
      </c>
      <c r="S494" s="16">
        <f>IF('respostes SINDIC'!R494=1,(IF('respostes SINDIC'!$AS494=2021,variables!$E$22,IF('respostes SINDIC'!$AS494=2022,variables!$F$22))),0)</f>
        <v>0</v>
      </c>
      <c r="T494" s="11">
        <f>IF('respostes SINDIC'!S494=1,(IF('respostes SINDIC'!$AS494=2021,variables!$E$23,IF('respostes SINDIC'!$AS494=2022,variables!$F$23))),0)</f>
        <v>0</v>
      </c>
      <c r="U494" s="14">
        <f>IF('respostes SINDIC'!T494=1,(IF('respostes SINDIC'!$AS494=2021,variables!$E$24,IF('respostes SINDIC'!$AS494=2022,variables!$F$24))),0)</f>
        <v>0</v>
      </c>
      <c r="V494" s="8">
        <f>IF('respostes SINDIC'!U494=1,(IF('respostes SINDIC'!$AS494=2021,variables!$E$25,IF('respostes SINDIC'!$AS494=2022,variables!$F$25))),0)</f>
        <v>20</v>
      </c>
      <c r="W494" s="8">
        <f>IF('respostes SINDIC'!V494=1,(IF('respostes SINDIC'!$AS494=2021,variables!$E$26,IF('respostes SINDIC'!$AS494=2022,variables!$F$26))),0)</f>
        <v>5</v>
      </c>
      <c r="X494" s="8">
        <f>IF('respostes SINDIC'!W494=1,(IF('respostes SINDIC'!$AS494=2021,variables!$E$27,IF('respostes SINDIC'!$AS494=2022,variables!$F$27))),0)</f>
        <v>10</v>
      </c>
      <c r="Y494" s="11">
        <f>IF('respostes SINDIC'!X494=1,(IF('respostes SINDIC'!$AS494=2021,variables!$E$28,IF('respostes SINDIC'!$AS494=2022,variables!$F$28))),0)</f>
        <v>0</v>
      </c>
      <c r="Z494" s="11">
        <f>IF('respostes SINDIC'!Y494=1,(IF('respostes SINDIC'!$AS494=2021,variables!$E$29,IF('respostes SINDIC'!$AS494=2022,variables!$F$29))),0)</f>
        <v>0</v>
      </c>
      <c r="AA494" s="18">
        <f>IF('respostes SINDIC'!Z494=1,(IF('respostes SINDIC'!$AS494=2021,variables!$E$30,IF('respostes SINDIC'!$AS494=2022,variables!$F$30))),0)</f>
        <v>0</v>
      </c>
      <c r="AB494" s="18">
        <f>IF('respostes SINDIC'!AA494=1,(IF('respostes SINDIC'!$AS494=2021,variables!$E$31,IF('respostes SINDIC'!$AS494=2022,variables!$F$31))),0)</f>
        <v>0</v>
      </c>
      <c r="AC494" s="18">
        <f>IF('respostes SINDIC'!AB494=1,(IF('respostes SINDIC'!$AS494=2021,variables!$E$32,IF('respostes SINDIC'!$AS494=2022,variables!$F$32))),0)</f>
        <v>0</v>
      </c>
      <c r="AD494" s="18">
        <f>IF('respostes SINDIC'!AC494=1,(IF('respostes SINDIC'!$AS494=2021,variables!$E$33,IF('respostes SINDIC'!$AS494=2022,variables!$F$33))),0)</f>
        <v>0</v>
      </c>
      <c r="AE494" s="20">
        <f>IF('respostes SINDIC'!AD494=1,(IF('respostes SINDIC'!$AS494=2021,variables!$E$34,IF('respostes SINDIC'!$AS494=2022,variables!$F$34))),0)</f>
        <v>0</v>
      </c>
      <c r="AF494" s="20">
        <f>IF('respostes SINDIC'!AE494=1,(IF('respostes SINDIC'!$AS494=2021,variables!$E$35,IF('respostes SINDIC'!$AS494=2022,variables!$F$35))),0)</f>
        <v>0</v>
      </c>
      <c r="AG494" s="20">
        <f>IF('respostes SINDIC'!AF494=1,(IF('respostes SINDIC'!$AS494=2021,variables!$E$36,IF('respostes SINDIC'!$AS494=2022,variables!$F$36))),0)</f>
        <v>0</v>
      </c>
      <c r="AH494" s="20">
        <f>IF('respostes SINDIC'!AG494=1,(IF('respostes SINDIC'!$AS494=2021,variables!$E$37,IF('respostes SINDIC'!$AS494=2022,variables!$F$37))),0)</f>
        <v>0</v>
      </c>
      <c r="AI494" s="14">
        <f>IF('respostes SINDIC'!AH494=1,(IF('respostes SINDIC'!$AS494=2021,variables!$E$38,IF('respostes SINDIC'!$AS494=2022,variables!$F$38))),0)</f>
        <v>25</v>
      </c>
      <c r="AJ494" s="20">
        <f>IF('respostes SINDIC'!AI494=1,(IF('respostes SINDIC'!$AS494=2021,variables!$E$39,IF('respostes SINDIC'!$AS494=2022,variables!$F$39))),0)</f>
        <v>20</v>
      </c>
      <c r="AK494" s="14">
        <f>IF('respostes SINDIC'!AJ494=1,(IF('respostes SINDIC'!$AS494=2021,variables!$E$40,IF('respostes SINDIC'!$AS494=2022,variables!$F$40))),0)</f>
        <v>0</v>
      </c>
      <c r="AL494" s="8">
        <f>IF('respostes SINDIC'!AK494=0,(IF('respostes SINDIC'!$AS494=2021,variables!$E$41,IF('respostes SINDIC'!$AS494=2022,variables!$F$41))),0)</f>
        <v>20</v>
      </c>
      <c r="AM494" s="20">
        <f>IF('respostes SINDIC'!AL494=1,(IF('respostes SINDIC'!$AS494=2021,variables!$E$42,IF('respostes SINDIC'!$AS494=2022,variables!$F$42))),0)</f>
        <v>0</v>
      </c>
      <c r="AN494" s="11">
        <f>IF('respostes SINDIC'!AM494=1,(IF('respostes SINDIC'!$AS494=2021,variables!$E$43,IF('respostes SINDIC'!$AS494=2022,variables!$F$43))),0)</f>
        <v>0</v>
      </c>
      <c r="AO494" s="8">
        <f>IF('respostes SINDIC'!AN494=1,(IF('respostes SINDIC'!$AS494=2021,variables!$E$44,IF('respostes SINDIC'!$AS494=2022,variables!$F$44))),0)</f>
        <v>10</v>
      </c>
      <c r="AP494" s="8">
        <f>IF('respostes SINDIC'!AO494=1,(IF('respostes SINDIC'!$AS494=2021,variables!$E$45,IF('respostes SINDIC'!$AS494=2022,variables!$F$45))),0)</f>
        <v>20</v>
      </c>
      <c r="AQ494" s="20">
        <f>IF('respostes SINDIC'!AP494=1,(IF('respostes SINDIC'!$AS494=2021,variables!$E$46,IF('respostes SINDIC'!$AS494=2022,variables!$F$46))),0)</f>
        <v>0</v>
      </c>
      <c r="AT494">
        <v>2022</v>
      </c>
    </row>
    <row r="495" spans="1:46" x14ac:dyDescent="0.3">
      <c r="A495">
        <v>830410007</v>
      </c>
      <c r="B495" t="str">
        <f>VLOOKUP(A495,'ine i comarca'!$A$1:$H$367,6,0)</f>
        <v>Alt Penedès</v>
      </c>
      <c r="C495" t="s">
        <v>298</v>
      </c>
      <c r="D495" t="s">
        <v>41</v>
      </c>
      <c r="E495" t="s">
        <v>42</v>
      </c>
      <c r="F495" t="s">
        <v>48</v>
      </c>
      <c r="G495" s="8">
        <f>IF('respostes SINDIC'!F495=1,(IF('respostes SINDIC'!$AS495=2021,variables!$E$10,IF('respostes SINDIC'!$AS495=2022,variables!$F$10))),0)</f>
        <v>0</v>
      </c>
      <c r="H495" s="8">
        <f>IF('respostes SINDIC'!G495=1,(IF('respostes SINDIC'!$AS495=2021,variables!$E$11,IF('respostes SINDIC'!$AS495=2022,variables!$F$11))),0)</f>
        <v>0</v>
      </c>
      <c r="I495" s="14">
        <f>IF('respostes SINDIC'!H495=1,(IF('respostes SINDIC'!$AS495=2021,variables!$E$12,IF('respostes SINDIC'!$AS495=2022,variables!$F$12))),0)</f>
        <v>25</v>
      </c>
      <c r="J495" s="11">
        <f>IF('respostes SINDIC'!I495=1,(IF('respostes SINDIC'!$AS495=2021,variables!$E$13,IF('respostes SINDIC'!$AS495=2022,variables!$F$13))),0)</f>
        <v>1</v>
      </c>
      <c r="K495" s="11">
        <f>IF('respostes SINDIC'!J495=1,(IF('respostes SINDIC'!$AS495=2021,variables!$E$14,IF('respostes SINDIC'!$AS495=2022,variables!$F$14))),0)</f>
        <v>0</v>
      </c>
      <c r="L495" s="11">
        <f>IF('respostes SINDIC'!K495=1,(IF('respostes SINDIC'!$AS495=2021,variables!$E$15,IF('respostes SINDIC'!$AS495=2022,variables!$F$15))),0)</f>
        <v>0</v>
      </c>
      <c r="M495" s="11">
        <f>IF('respostes SINDIC'!L495=1,(IF('respostes SINDIC'!$AS495=2021,variables!$E$16,IF('respostes SINDIC'!$AS495=2022,variables!$F$16))),0)</f>
        <v>0</v>
      </c>
      <c r="N495" s="11">
        <f>IF('respostes SINDIC'!M495=1,(IF('respostes SINDIC'!$AS495=2021,variables!$E$17,IF('respostes SINDIC'!$AS495=2022,variables!$F$17))),0)</f>
        <v>0</v>
      </c>
      <c r="O495" s="11">
        <f>IF('respostes SINDIC'!N495="Dintre de termini",(IF('respostes SINDIC'!$AS495=2021,variables!$E$18,IF('respostes SINDIC'!$AS495=2022,variables!$F$18))),0)</f>
        <v>0</v>
      </c>
      <c r="P495" s="16">
        <f>IF('respostes SINDIC'!O495="Null",0,(IF('respostes SINDIC'!$AS495=2021,variables!$E$20,IF('respostes SINDIC'!$AS495=2022,variables!$F$20))))</f>
        <v>0</v>
      </c>
      <c r="Q495" s="16">
        <f>IF('respostes SINDIC'!P495=1,(IF('respostes SINDIC'!$AS495=2021,variables!$E$20,IF('respostes SINDIC'!$AS495=2022,variables!$F$20))),0)</f>
        <v>0</v>
      </c>
      <c r="R495" s="16">
        <f>IF('respostes SINDIC'!Q495=1,(IF('respostes SINDIC'!$AS495=2021,variables!$E$21,IF('respostes SINDIC'!$AS495=2022,variables!$F$21))),0)</f>
        <v>0</v>
      </c>
      <c r="S495" s="16">
        <f>IF('respostes SINDIC'!R495=1,(IF('respostes SINDIC'!$AS495=2021,variables!$E$22,IF('respostes SINDIC'!$AS495=2022,variables!$F$22))),0)</f>
        <v>0</v>
      </c>
      <c r="T495" s="11">
        <f>IF('respostes SINDIC'!S495=1,(IF('respostes SINDIC'!$AS495=2021,variables!$E$23,IF('respostes SINDIC'!$AS495=2022,variables!$F$23))),0)</f>
        <v>0</v>
      </c>
      <c r="U495" s="14">
        <f>IF('respostes SINDIC'!T495=1,(IF('respostes SINDIC'!$AS495=2021,variables!$E$24,IF('respostes SINDIC'!$AS495=2022,variables!$F$24))),0)</f>
        <v>0</v>
      </c>
      <c r="V495" s="8">
        <f>IF('respostes SINDIC'!U495=1,(IF('respostes SINDIC'!$AS495=2021,variables!$E$25,IF('respostes SINDIC'!$AS495=2022,variables!$F$25))),0)</f>
        <v>0</v>
      </c>
      <c r="W495" s="8">
        <f>IF('respostes SINDIC'!V495=1,(IF('respostes SINDIC'!$AS495=2021,variables!$E$26,IF('respostes SINDIC'!$AS495=2022,variables!$F$26))),0)</f>
        <v>5</v>
      </c>
      <c r="X495" s="8">
        <f>IF('respostes SINDIC'!W495=1,(IF('respostes SINDIC'!$AS495=2021,variables!$E$27,IF('respostes SINDIC'!$AS495=2022,variables!$F$27))),0)</f>
        <v>0</v>
      </c>
      <c r="Y495" s="11">
        <f>IF('respostes SINDIC'!X495=1,(IF('respostes SINDIC'!$AS495=2021,variables!$E$28,IF('respostes SINDIC'!$AS495=2022,variables!$F$28))),0)</f>
        <v>0</v>
      </c>
      <c r="Z495" s="11">
        <f>IF('respostes SINDIC'!Y495=1,(IF('respostes SINDIC'!$AS495=2021,variables!$E$29,IF('respostes SINDIC'!$AS495=2022,variables!$F$29))),0)</f>
        <v>0</v>
      </c>
      <c r="AA495" s="18">
        <f>IF('respostes SINDIC'!Z495=1,(IF('respostes SINDIC'!$AS495=2021,variables!$E$30,IF('respostes SINDIC'!$AS495=2022,variables!$F$30))),0)</f>
        <v>0</v>
      </c>
      <c r="AB495" s="18">
        <f>IF('respostes SINDIC'!AA495=1,(IF('respostes SINDIC'!$AS495=2021,variables!$E$31,IF('respostes SINDIC'!$AS495=2022,variables!$F$31))),0)</f>
        <v>0</v>
      </c>
      <c r="AC495" s="18">
        <f>IF('respostes SINDIC'!AB495=1,(IF('respostes SINDIC'!$AS495=2021,variables!$E$32,IF('respostes SINDIC'!$AS495=2022,variables!$F$32))),0)</f>
        <v>0</v>
      </c>
      <c r="AD495" s="18">
        <f>IF('respostes SINDIC'!AC495=1,(IF('respostes SINDIC'!$AS495=2021,variables!$E$33,IF('respostes SINDIC'!$AS495=2022,variables!$F$33))),0)</f>
        <v>0</v>
      </c>
      <c r="AE495" s="20">
        <f>IF('respostes SINDIC'!AD495=1,(IF('respostes SINDIC'!$AS495=2021,variables!$E$34,IF('respostes SINDIC'!$AS495=2022,variables!$F$34))),0)</f>
        <v>0</v>
      </c>
      <c r="AF495" s="20">
        <f>IF('respostes SINDIC'!AE495=1,(IF('respostes SINDIC'!$AS495=2021,variables!$E$35,IF('respostes SINDIC'!$AS495=2022,variables!$F$35))),0)</f>
        <v>0</v>
      </c>
      <c r="AG495" s="20">
        <f>IF('respostes SINDIC'!AF495=1,(IF('respostes SINDIC'!$AS495=2021,variables!$E$36,IF('respostes SINDIC'!$AS495=2022,variables!$F$36))),0)</f>
        <v>0</v>
      </c>
      <c r="AH495" s="20">
        <f>IF('respostes SINDIC'!AG495=1,(IF('respostes SINDIC'!$AS495=2021,variables!$E$37,IF('respostes SINDIC'!$AS495=2022,variables!$F$37))),0)</f>
        <v>0</v>
      </c>
      <c r="AI495" s="14">
        <f>IF('respostes SINDIC'!AH495=1,(IF('respostes SINDIC'!$AS495=2021,variables!$E$38,IF('respostes SINDIC'!$AS495=2022,variables!$F$38))),0)</f>
        <v>25</v>
      </c>
      <c r="AJ495" s="20">
        <f>IF('respostes SINDIC'!AI495=1,(IF('respostes SINDIC'!$AS495=2021,variables!$E$39,IF('respostes SINDIC'!$AS495=2022,variables!$F$39))),0)</f>
        <v>0</v>
      </c>
      <c r="AK495" s="14">
        <f>IF('respostes SINDIC'!AJ495=1,(IF('respostes SINDIC'!$AS495=2021,variables!$E$40,IF('respostes SINDIC'!$AS495=2022,variables!$F$40))),0)</f>
        <v>0</v>
      </c>
      <c r="AL495" s="8">
        <f>IF('respostes SINDIC'!AK495=0,(IF('respostes SINDIC'!$AS495=2021,variables!$E$41,IF('respostes SINDIC'!$AS495=2022,variables!$F$41))),0)</f>
        <v>20</v>
      </c>
      <c r="AM495" s="20">
        <f>IF('respostes SINDIC'!AL495=1,(IF('respostes SINDIC'!$AS495=2021,variables!$E$42,IF('respostes SINDIC'!$AS495=2022,variables!$F$42))),0)</f>
        <v>0</v>
      </c>
      <c r="AN495" s="11">
        <f>IF('respostes SINDIC'!AM495=1,(IF('respostes SINDIC'!$AS495=2021,variables!$E$43,IF('respostes SINDIC'!$AS495=2022,variables!$F$43))),0)</f>
        <v>0</v>
      </c>
      <c r="AO495" s="8">
        <f>IF('respostes SINDIC'!AN495=1,(IF('respostes SINDIC'!$AS495=2021,variables!$E$44,IF('respostes SINDIC'!$AS495=2022,variables!$F$44))),0)</f>
        <v>0</v>
      </c>
      <c r="AP495" s="8">
        <f>IF('respostes SINDIC'!AO495=1,(IF('respostes SINDIC'!$AS495=2021,variables!$E$45,IF('respostes SINDIC'!$AS495=2022,variables!$F$45))),0)</f>
        <v>0</v>
      </c>
      <c r="AQ495" s="20">
        <f>IF('respostes SINDIC'!AP495=1,(IF('respostes SINDIC'!$AS495=2021,variables!$E$46,IF('respostes SINDIC'!$AS495=2022,variables!$F$46))),0)</f>
        <v>0</v>
      </c>
      <c r="AT495">
        <v>2022</v>
      </c>
    </row>
  </sheetData>
  <autoFilter ref="A1:AT495" xr:uid="{83C47AC1-25F6-4D79-88DD-3FC5C47D7918}"/>
  <pageMargins left="0.70866141732283472" right="0.70866141732283472" top="0.74803149606299213" bottom="0.74803149606299213" header="0.31496062992125984" footer="0.31496062992125984"/>
  <pageSetup paperSize="9" scale="1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3ED9-C7EE-4333-9ED8-9C73357C9636}">
  <dimension ref="A1:H367"/>
  <sheetViews>
    <sheetView workbookViewId="0">
      <selection activeCell="L21" sqref="L21"/>
    </sheetView>
  </sheetViews>
  <sheetFormatPr defaultRowHeight="14.4" x14ac:dyDescent="0.3"/>
  <cols>
    <col min="1" max="1" width="11.44140625" bestFit="1" customWidth="1"/>
    <col min="2" max="2" width="10.6640625" bestFit="1" customWidth="1"/>
    <col min="3" max="3" width="9.88671875" customWidth="1"/>
    <col min="4" max="4" width="13.6640625" customWidth="1"/>
    <col min="5" max="5" width="25.88671875" bestFit="1" customWidth="1"/>
    <col min="6" max="6" width="15" bestFit="1" customWidth="1"/>
    <col min="7" max="7" width="8.6640625" bestFit="1" customWidth="1"/>
  </cols>
  <sheetData>
    <row r="1" spans="1:8" ht="58.2" thickBot="1" x14ac:dyDescent="0.35">
      <c r="A1" s="47" t="s">
        <v>360</v>
      </c>
      <c r="B1" s="48" t="s">
        <v>361</v>
      </c>
      <c r="C1" s="46" t="s">
        <v>362</v>
      </c>
      <c r="D1" s="46" t="s">
        <v>363</v>
      </c>
      <c r="E1" s="46" t="s">
        <v>364</v>
      </c>
      <c r="F1" s="46" t="s">
        <v>365</v>
      </c>
      <c r="G1" s="49" t="s">
        <v>366</v>
      </c>
      <c r="H1" s="48" t="s">
        <v>367</v>
      </c>
    </row>
    <row r="2" spans="1:8" x14ac:dyDescent="0.3">
      <c r="A2" s="93">
        <v>800180001</v>
      </c>
      <c r="B2" s="50" t="s">
        <v>368</v>
      </c>
      <c r="C2" s="50" t="s">
        <v>369</v>
      </c>
      <c r="D2" s="50" t="s">
        <v>370</v>
      </c>
      <c r="E2" s="51" t="s">
        <v>370</v>
      </c>
      <c r="F2" s="50" t="s">
        <v>371</v>
      </c>
      <c r="G2" s="50"/>
      <c r="H2" s="52">
        <v>12848</v>
      </c>
    </row>
    <row r="3" spans="1:8" x14ac:dyDescent="0.3">
      <c r="A3" s="94">
        <v>981560009</v>
      </c>
      <c r="B3" s="54" t="s">
        <v>372</v>
      </c>
      <c r="C3" s="55" t="s">
        <v>373</v>
      </c>
      <c r="D3" s="55" t="s">
        <v>374</v>
      </c>
      <c r="E3" s="54" t="s">
        <v>375</v>
      </c>
      <c r="F3" s="54" t="s">
        <v>376</v>
      </c>
      <c r="G3" s="54"/>
      <c r="H3" s="56">
        <v>0</v>
      </c>
    </row>
    <row r="4" spans="1:8" x14ac:dyDescent="0.3">
      <c r="A4" s="58">
        <v>800230008</v>
      </c>
      <c r="B4" s="50" t="s">
        <v>377</v>
      </c>
      <c r="C4" s="50" t="s">
        <v>369</v>
      </c>
      <c r="D4" s="50" t="s">
        <v>378</v>
      </c>
      <c r="E4" s="51" t="s">
        <v>378</v>
      </c>
      <c r="F4" s="50" t="s">
        <v>379</v>
      </c>
      <c r="G4" s="58"/>
      <c r="H4" s="52">
        <v>294</v>
      </c>
    </row>
    <row r="5" spans="1:8" x14ac:dyDescent="0.3">
      <c r="A5" s="54">
        <v>801420002</v>
      </c>
      <c r="B5" s="55" t="s">
        <v>380</v>
      </c>
      <c r="C5" s="55" t="s">
        <v>369</v>
      </c>
      <c r="D5" s="55" t="s">
        <v>381</v>
      </c>
      <c r="E5" s="60" t="s">
        <v>381</v>
      </c>
      <c r="F5" s="61" t="s">
        <v>382</v>
      </c>
      <c r="G5" s="55"/>
      <c r="H5" s="62">
        <v>2567</v>
      </c>
    </row>
    <row r="6" spans="1:8" x14ac:dyDescent="0.3">
      <c r="A6" s="95">
        <v>911248005</v>
      </c>
      <c r="B6" s="50" t="s">
        <v>383</v>
      </c>
      <c r="C6" s="50" t="s">
        <v>384</v>
      </c>
      <c r="D6" s="50" t="s">
        <v>385</v>
      </c>
      <c r="E6" s="58" t="s">
        <v>386</v>
      </c>
      <c r="F6" s="50" t="s">
        <v>387</v>
      </c>
      <c r="G6" s="63">
        <v>19</v>
      </c>
      <c r="H6" s="64">
        <v>0</v>
      </c>
    </row>
    <row r="7" spans="1:8" x14ac:dyDescent="0.3">
      <c r="A7" s="54">
        <v>800390004</v>
      </c>
      <c r="B7" s="55" t="s">
        <v>388</v>
      </c>
      <c r="C7" s="55" t="s">
        <v>369</v>
      </c>
      <c r="D7" s="55" t="s">
        <v>389</v>
      </c>
      <c r="E7" s="60" t="s">
        <v>389</v>
      </c>
      <c r="F7" s="55" t="s">
        <v>390</v>
      </c>
      <c r="G7" s="55"/>
      <c r="H7" s="62">
        <v>10139</v>
      </c>
    </row>
    <row r="8" spans="1:8" x14ac:dyDescent="0.3">
      <c r="A8" s="95">
        <v>800440003</v>
      </c>
      <c r="B8" s="50" t="s">
        <v>391</v>
      </c>
      <c r="C8" s="50" t="s">
        <v>369</v>
      </c>
      <c r="D8" s="50" t="s">
        <v>392</v>
      </c>
      <c r="E8" s="51" t="s">
        <v>392</v>
      </c>
      <c r="F8" s="50" t="s">
        <v>387</v>
      </c>
      <c r="G8" s="50"/>
      <c r="H8" s="52">
        <v>273</v>
      </c>
    </row>
    <row r="9" spans="1:8" x14ac:dyDescent="0.3">
      <c r="A9" s="96">
        <v>800570005</v>
      </c>
      <c r="B9" s="55" t="s">
        <v>393</v>
      </c>
      <c r="C9" s="55" t="s">
        <v>369</v>
      </c>
      <c r="D9" s="55" t="s">
        <v>394</v>
      </c>
      <c r="E9" s="60" t="s">
        <v>395</v>
      </c>
      <c r="F9" s="61" t="s">
        <v>382</v>
      </c>
      <c r="G9" s="55"/>
      <c r="H9" s="62">
        <v>9296</v>
      </c>
    </row>
    <row r="10" spans="1:8" x14ac:dyDescent="0.3">
      <c r="A10" s="95">
        <v>800600000</v>
      </c>
      <c r="B10" s="50" t="s">
        <v>396</v>
      </c>
      <c r="C10" s="50" t="s">
        <v>369</v>
      </c>
      <c r="D10" s="50" t="s">
        <v>397</v>
      </c>
      <c r="E10" s="51" t="s">
        <v>397</v>
      </c>
      <c r="F10" s="50" t="s">
        <v>390</v>
      </c>
      <c r="G10" s="50"/>
      <c r="H10" s="52">
        <v>16342</v>
      </c>
    </row>
    <row r="11" spans="1:8" x14ac:dyDescent="0.3">
      <c r="A11" s="97">
        <v>800760009</v>
      </c>
      <c r="B11" s="55" t="s">
        <v>398</v>
      </c>
      <c r="C11" s="55" t="s">
        <v>369</v>
      </c>
      <c r="D11" s="55" t="s">
        <v>399</v>
      </c>
      <c r="E11" s="60" t="s">
        <v>399</v>
      </c>
      <c r="F11" s="55" t="s">
        <v>390</v>
      </c>
      <c r="G11" s="55"/>
      <c r="H11" s="61">
        <v>9413</v>
      </c>
    </row>
    <row r="12" spans="1:8" x14ac:dyDescent="0.3">
      <c r="A12" s="58">
        <v>800820002</v>
      </c>
      <c r="B12" s="58" t="s">
        <v>400</v>
      </c>
      <c r="C12" s="50" t="s">
        <v>369</v>
      </c>
      <c r="D12" s="50" t="s">
        <v>401</v>
      </c>
      <c r="E12" s="51" t="s">
        <v>401</v>
      </c>
      <c r="F12" s="50" t="s">
        <v>402</v>
      </c>
      <c r="G12" s="50"/>
      <c r="H12" s="58">
        <v>222</v>
      </c>
    </row>
    <row r="13" spans="1:8" x14ac:dyDescent="0.3">
      <c r="A13" s="97">
        <v>800950006</v>
      </c>
      <c r="B13" s="55" t="s">
        <v>403</v>
      </c>
      <c r="C13" s="55" t="s">
        <v>369</v>
      </c>
      <c r="D13" s="55" t="s">
        <v>404</v>
      </c>
      <c r="E13" s="60" t="s">
        <v>404</v>
      </c>
      <c r="F13" s="55" t="s">
        <v>390</v>
      </c>
      <c r="G13" s="55"/>
      <c r="H13" s="62">
        <v>12846</v>
      </c>
    </row>
    <row r="14" spans="1:8" x14ac:dyDescent="0.3">
      <c r="A14" s="98">
        <v>801090004</v>
      </c>
      <c r="B14" s="50" t="s">
        <v>405</v>
      </c>
      <c r="C14" s="50" t="s">
        <v>369</v>
      </c>
      <c r="D14" s="50" t="s">
        <v>406</v>
      </c>
      <c r="E14" s="51" t="s">
        <v>406</v>
      </c>
      <c r="F14" s="50" t="s">
        <v>379</v>
      </c>
      <c r="G14" s="50"/>
      <c r="H14" s="52">
        <v>5994</v>
      </c>
    </row>
    <row r="15" spans="1:8" x14ac:dyDescent="0.3">
      <c r="A15" s="97">
        <v>801160009</v>
      </c>
      <c r="B15" s="55" t="s">
        <v>407</v>
      </c>
      <c r="C15" s="55" t="s">
        <v>369</v>
      </c>
      <c r="D15" s="55" t="s">
        <v>408</v>
      </c>
      <c r="E15" s="60" t="s">
        <v>408</v>
      </c>
      <c r="F15" s="55" t="s">
        <v>376</v>
      </c>
      <c r="G15" s="55"/>
      <c r="H15" s="62">
        <v>2249</v>
      </c>
    </row>
    <row r="16" spans="1:8" x14ac:dyDescent="0.3">
      <c r="A16" s="50">
        <v>801210007</v>
      </c>
      <c r="B16" s="50" t="s">
        <v>409</v>
      </c>
      <c r="C16" s="50" t="s">
        <v>369</v>
      </c>
      <c r="D16" s="50" t="s">
        <v>410</v>
      </c>
      <c r="E16" s="51" t="s">
        <v>410</v>
      </c>
      <c r="F16" s="50" t="s">
        <v>379</v>
      </c>
      <c r="G16" s="50"/>
      <c r="H16" s="52">
        <v>2289</v>
      </c>
    </row>
    <row r="17" spans="1:8" x14ac:dyDescent="0.3">
      <c r="A17" s="55">
        <v>801370005</v>
      </c>
      <c r="B17" s="55" t="s">
        <v>411</v>
      </c>
      <c r="C17" s="55" t="s">
        <v>369</v>
      </c>
      <c r="D17" s="55" t="s">
        <v>412</v>
      </c>
      <c r="E17" s="60" t="s">
        <v>412</v>
      </c>
      <c r="F17" s="55" t="s">
        <v>413</v>
      </c>
      <c r="G17" s="55"/>
      <c r="H17" s="62">
        <v>1732</v>
      </c>
    </row>
    <row r="18" spans="1:8" x14ac:dyDescent="0.3">
      <c r="A18" s="95">
        <v>890450006</v>
      </c>
      <c r="B18" s="50" t="s">
        <v>414</v>
      </c>
      <c r="C18" s="50" t="s">
        <v>369</v>
      </c>
      <c r="D18" s="50" t="s">
        <v>415</v>
      </c>
      <c r="E18" s="51" t="s">
        <v>415</v>
      </c>
      <c r="F18" s="67" t="s">
        <v>416</v>
      </c>
      <c r="G18" s="50"/>
      <c r="H18" s="52">
        <v>13074</v>
      </c>
    </row>
    <row r="19" spans="1:8" x14ac:dyDescent="0.3">
      <c r="A19" s="55">
        <v>801680001</v>
      </c>
      <c r="B19" s="55" t="s">
        <v>417</v>
      </c>
      <c r="C19" s="55" t="s">
        <v>369</v>
      </c>
      <c r="D19" s="55" t="s">
        <v>418</v>
      </c>
      <c r="E19" s="60" t="s">
        <v>418</v>
      </c>
      <c r="F19" s="55" t="s">
        <v>376</v>
      </c>
      <c r="G19" s="55"/>
      <c r="H19" s="62">
        <v>2149</v>
      </c>
    </row>
    <row r="20" spans="1:8" x14ac:dyDescent="0.3">
      <c r="A20" s="58">
        <v>801740003</v>
      </c>
      <c r="B20" s="58" t="s">
        <v>419</v>
      </c>
      <c r="C20" s="50" t="s">
        <v>369</v>
      </c>
      <c r="D20" s="50" t="s">
        <v>420</v>
      </c>
      <c r="E20" s="51" t="s">
        <v>420</v>
      </c>
      <c r="F20" s="58" t="s">
        <v>387</v>
      </c>
      <c r="G20" s="58"/>
      <c r="H20" s="52">
        <v>3969</v>
      </c>
    </row>
    <row r="21" spans="1:8" x14ac:dyDescent="0.3">
      <c r="A21" s="55">
        <v>801800000</v>
      </c>
      <c r="B21" s="55" t="s">
        <v>421</v>
      </c>
      <c r="C21" s="55" t="s">
        <v>369</v>
      </c>
      <c r="D21" s="55" t="s">
        <v>422</v>
      </c>
      <c r="E21" s="60" t="s">
        <v>422</v>
      </c>
      <c r="F21" s="55" t="s">
        <v>379</v>
      </c>
      <c r="G21" s="55"/>
      <c r="H21" s="62">
        <v>3307</v>
      </c>
    </row>
    <row r="22" spans="1:8" x14ac:dyDescent="0.3">
      <c r="A22" s="95">
        <v>825200000</v>
      </c>
      <c r="B22" s="63" t="s">
        <v>423</v>
      </c>
      <c r="C22" s="50" t="s">
        <v>369</v>
      </c>
      <c r="D22" s="50" t="s">
        <v>424</v>
      </c>
      <c r="E22" s="51" t="s">
        <v>424</v>
      </c>
      <c r="F22" s="67" t="s">
        <v>416</v>
      </c>
      <c r="G22" s="50"/>
      <c r="H22" s="52">
        <v>33322</v>
      </c>
    </row>
    <row r="23" spans="1:8" x14ac:dyDescent="0.3">
      <c r="A23" s="97">
        <v>802070005</v>
      </c>
      <c r="B23" s="55" t="s">
        <v>425</v>
      </c>
      <c r="C23" s="55" t="s">
        <v>369</v>
      </c>
      <c r="D23" s="55" t="s">
        <v>426</v>
      </c>
      <c r="E23" s="60" t="s">
        <v>426</v>
      </c>
      <c r="F23" s="55" t="s">
        <v>371</v>
      </c>
      <c r="G23" s="55"/>
      <c r="H23" s="62">
        <v>7432</v>
      </c>
    </row>
    <row r="24" spans="1:8" x14ac:dyDescent="0.3">
      <c r="A24" s="50">
        <v>802140003</v>
      </c>
      <c r="B24" s="50" t="s">
        <v>427</v>
      </c>
      <c r="C24" s="50" t="s">
        <v>369</v>
      </c>
      <c r="D24" s="50" t="s">
        <v>428</v>
      </c>
      <c r="E24" s="51" t="s">
        <v>428</v>
      </c>
      <c r="F24" s="50" t="s">
        <v>402</v>
      </c>
      <c r="G24" s="50"/>
      <c r="H24" s="52">
        <v>72</v>
      </c>
    </row>
    <row r="25" spans="1:8" x14ac:dyDescent="0.3">
      <c r="A25" s="97">
        <v>802290004</v>
      </c>
      <c r="B25" s="55" t="s">
        <v>429</v>
      </c>
      <c r="C25" s="55" t="s">
        <v>369</v>
      </c>
      <c r="D25" s="55" t="s">
        <v>375</v>
      </c>
      <c r="E25" s="60" t="s">
        <v>375</v>
      </c>
      <c r="F25" s="55" t="s">
        <v>376</v>
      </c>
      <c r="G25" s="55"/>
      <c r="H25" s="62">
        <v>16959</v>
      </c>
    </row>
    <row r="26" spans="1:8" x14ac:dyDescent="0.3">
      <c r="A26" s="99">
        <v>802350006</v>
      </c>
      <c r="B26" s="50" t="s">
        <v>430</v>
      </c>
      <c r="C26" s="50" t="s">
        <v>369</v>
      </c>
      <c r="D26" s="50" t="s">
        <v>431</v>
      </c>
      <c r="E26" s="51" t="s">
        <v>432</v>
      </c>
      <c r="F26" s="67" t="s">
        <v>382</v>
      </c>
      <c r="G26" s="50"/>
      <c r="H26" s="67">
        <v>9949</v>
      </c>
    </row>
    <row r="27" spans="1:8" x14ac:dyDescent="0.3">
      <c r="A27" s="55">
        <v>802400000</v>
      </c>
      <c r="B27" s="55" t="s">
        <v>433</v>
      </c>
      <c r="C27" s="55" t="s">
        <v>369</v>
      </c>
      <c r="D27" s="55" t="s">
        <v>434</v>
      </c>
      <c r="E27" s="60" t="s">
        <v>434</v>
      </c>
      <c r="F27" s="55" t="s">
        <v>376</v>
      </c>
      <c r="G27" s="55"/>
      <c r="H27" s="54">
        <v>430</v>
      </c>
    </row>
    <row r="28" spans="1:8" x14ac:dyDescent="0.3">
      <c r="A28" s="50">
        <v>802530008</v>
      </c>
      <c r="B28" s="50" t="s">
        <v>435</v>
      </c>
      <c r="C28" s="50" t="s">
        <v>369</v>
      </c>
      <c r="D28" s="50" t="s">
        <v>436</v>
      </c>
      <c r="E28" s="51" t="s">
        <v>437</v>
      </c>
      <c r="F28" s="50" t="s">
        <v>402</v>
      </c>
      <c r="G28" s="50"/>
      <c r="H28" s="52">
        <v>2268</v>
      </c>
    </row>
    <row r="29" spans="1:8" x14ac:dyDescent="0.3">
      <c r="A29" s="55">
        <v>802660009</v>
      </c>
      <c r="B29" s="55" t="s">
        <v>438</v>
      </c>
      <c r="C29" s="55" t="s">
        <v>369</v>
      </c>
      <c r="D29" s="55" t="s">
        <v>439</v>
      </c>
      <c r="E29" s="60" t="s">
        <v>440</v>
      </c>
      <c r="F29" s="55" t="s">
        <v>387</v>
      </c>
      <c r="G29" s="55"/>
      <c r="H29" s="62">
        <v>287</v>
      </c>
    </row>
    <row r="30" spans="1:8" x14ac:dyDescent="0.3">
      <c r="A30" s="50">
        <v>802720002</v>
      </c>
      <c r="B30" s="50" t="s">
        <v>441</v>
      </c>
      <c r="C30" s="50" t="s">
        <v>369</v>
      </c>
      <c r="D30" s="50" t="s">
        <v>442</v>
      </c>
      <c r="E30" s="51" t="s">
        <v>443</v>
      </c>
      <c r="F30" s="50" t="s">
        <v>413</v>
      </c>
      <c r="G30" s="50"/>
      <c r="H30" s="52">
        <v>993</v>
      </c>
    </row>
    <row r="31" spans="1:8" x14ac:dyDescent="0.3">
      <c r="A31" s="59">
        <v>802880001</v>
      </c>
      <c r="B31" s="55" t="s">
        <v>444</v>
      </c>
      <c r="C31" s="55" t="s">
        <v>369</v>
      </c>
      <c r="D31" s="55" t="s">
        <v>445</v>
      </c>
      <c r="E31" s="60" t="s">
        <v>445</v>
      </c>
      <c r="F31" s="55" t="s">
        <v>402</v>
      </c>
      <c r="G31" s="55"/>
      <c r="H31" s="62">
        <v>1665</v>
      </c>
    </row>
    <row r="32" spans="1:8" x14ac:dyDescent="0.3">
      <c r="A32" s="50">
        <v>802910007</v>
      </c>
      <c r="B32" s="50" t="s">
        <v>446</v>
      </c>
      <c r="C32" s="50" t="s">
        <v>369</v>
      </c>
      <c r="D32" s="50" t="s">
        <v>447</v>
      </c>
      <c r="E32" s="51" t="s">
        <v>447</v>
      </c>
      <c r="F32" s="50" t="s">
        <v>390</v>
      </c>
      <c r="G32" s="50"/>
      <c r="H32" s="52">
        <v>4945</v>
      </c>
    </row>
    <row r="33" spans="1:8" x14ac:dyDescent="0.3">
      <c r="A33" s="96">
        <v>803050006</v>
      </c>
      <c r="B33" s="55" t="s">
        <v>448</v>
      </c>
      <c r="C33" s="55" t="s">
        <v>369</v>
      </c>
      <c r="D33" s="55" t="s">
        <v>449</v>
      </c>
      <c r="E33" s="60" t="s">
        <v>449</v>
      </c>
      <c r="F33" s="55" t="s">
        <v>390</v>
      </c>
      <c r="G33" s="55"/>
      <c r="H33" s="62">
        <v>7799</v>
      </c>
    </row>
    <row r="34" spans="1:8" x14ac:dyDescent="0.3">
      <c r="A34" s="93">
        <v>803120002</v>
      </c>
      <c r="B34" s="50" t="s">
        <v>450</v>
      </c>
      <c r="C34" s="50" t="s">
        <v>369</v>
      </c>
      <c r="D34" s="50" t="s">
        <v>451</v>
      </c>
      <c r="E34" s="51" t="s">
        <v>451</v>
      </c>
      <c r="F34" s="50" t="s">
        <v>402</v>
      </c>
      <c r="G34" s="50"/>
      <c r="H34" s="52">
        <v>3566</v>
      </c>
    </row>
    <row r="35" spans="1:8" x14ac:dyDescent="0.3">
      <c r="A35" s="55">
        <v>803480001</v>
      </c>
      <c r="B35" s="55" t="s">
        <v>450</v>
      </c>
      <c r="C35" s="55" t="s">
        <v>369</v>
      </c>
      <c r="D35" s="55" t="s">
        <v>452</v>
      </c>
      <c r="E35" s="60" t="s">
        <v>452</v>
      </c>
      <c r="F35" s="55" t="s">
        <v>453</v>
      </c>
      <c r="G35" s="55"/>
      <c r="H35" s="62">
        <v>1097</v>
      </c>
    </row>
    <row r="36" spans="1:8" x14ac:dyDescent="0.3">
      <c r="A36" s="93">
        <v>803330008</v>
      </c>
      <c r="B36" s="58" t="s">
        <v>454</v>
      </c>
      <c r="C36" s="50" t="s">
        <v>369</v>
      </c>
      <c r="D36" s="50" t="s">
        <v>455</v>
      </c>
      <c r="E36" s="68" t="s">
        <v>455</v>
      </c>
      <c r="F36" s="67" t="s">
        <v>382</v>
      </c>
      <c r="G36" s="50"/>
      <c r="H36" s="52">
        <v>18109</v>
      </c>
    </row>
    <row r="37" spans="1:8" x14ac:dyDescent="0.3">
      <c r="A37" s="97">
        <v>803270005</v>
      </c>
      <c r="B37" s="55" t="s">
        <v>456</v>
      </c>
      <c r="C37" s="55" t="s">
        <v>369</v>
      </c>
      <c r="D37" s="55" t="s">
        <v>457</v>
      </c>
      <c r="E37" s="60" t="s">
        <v>457</v>
      </c>
      <c r="F37" s="55" t="s">
        <v>390</v>
      </c>
      <c r="G37" s="55"/>
      <c r="H37" s="61">
        <v>3223</v>
      </c>
    </row>
    <row r="38" spans="1:8" x14ac:dyDescent="0.3">
      <c r="A38" s="95">
        <v>803274018</v>
      </c>
      <c r="B38" s="50" t="s">
        <v>458</v>
      </c>
      <c r="C38" s="50" t="s">
        <v>384</v>
      </c>
      <c r="D38" s="50" t="s">
        <v>459</v>
      </c>
      <c r="E38" s="58" t="s">
        <v>457</v>
      </c>
      <c r="F38" s="50" t="s">
        <v>390</v>
      </c>
      <c r="G38" s="50"/>
      <c r="H38" s="64">
        <v>0</v>
      </c>
    </row>
    <row r="39" spans="1:8" x14ac:dyDescent="0.3">
      <c r="A39" s="97">
        <v>803510007</v>
      </c>
      <c r="B39" s="55" t="s">
        <v>460</v>
      </c>
      <c r="C39" s="55" t="s">
        <v>369</v>
      </c>
      <c r="D39" s="55" t="s">
        <v>461</v>
      </c>
      <c r="E39" s="69" t="s">
        <v>461</v>
      </c>
      <c r="F39" s="55" t="s">
        <v>390</v>
      </c>
      <c r="G39" s="55"/>
      <c r="H39" s="62">
        <v>19862</v>
      </c>
    </row>
    <row r="40" spans="1:8" x14ac:dyDescent="0.3">
      <c r="A40" s="95">
        <v>803700000</v>
      </c>
      <c r="B40" s="50" t="s">
        <v>462</v>
      </c>
      <c r="C40" s="50" t="s">
        <v>369</v>
      </c>
      <c r="D40" s="50" t="s">
        <v>463</v>
      </c>
      <c r="E40" s="70" t="s">
        <v>463</v>
      </c>
      <c r="F40" s="50" t="s">
        <v>387</v>
      </c>
      <c r="G40" s="50"/>
      <c r="H40" s="52">
        <v>2601</v>
      </c>
    </row>
    <row r="41" spans="1:8" x14ac:dyDescent="0.3">
      <c r="A41" s="55">
        <v>803860009</v>
      </c>
      <c r="B41" s="55" t="s">
        <v>464</v>
      </c>
      <c r="C41" s="55" t="s">
        <v>369</v>
      </c>
      <c r="D41" s="55" t="s">
        <v>465</v>
      </c>
      <c r="E41" s="69" t="s">
        <v>465</v>
      </c>
      <c r="F41" s="55" t="s">
        <v>379</v>
      </c>
      <c r="G41" s="55"/>
      <c r="H41" s="62">
        <v>2099</v>
      </c>
    </row>
    <row r="42" spans="1:8" x14ac:dyDescent="0.3">
      <c r="A42" s="50">
        <v>803640003</v>
      </c>
      <c r="B42" s="50" t="s">
        <v>466</v>
      </c>
      <c r="C42" s="50" t="s">
        <v>369</v>
      </c>
      <c r="D42" s="50" t="s">
        <v>467</v>
      </c>
      <c r="E42" s="70" t="s">
        <v>467</v>
      </c>
      <c r="F42" s="50" t="s">
        <v>402</v>
      </c>
      <c r="G42" s="50"/>
      <c r="H42" s="52">
        <v>188</v>
      </c>
    </row>
    <row r="43" spans="1:8" x14ac:dyDescent="0.3">
      <c r="A43" s="97">
        <v>803990004</v>
      </c>
      <c r="B43" s="55" t="s">
        <v>468</v>
      </c>
      <c r="C43" s="55" t="s">
        <v>369</v>
      </c>
      <c r="D43" s="55" t="s">
        <v>469</v>
      </c>
      <c r="E43" s="69" t="s">
        <v>469</v>
      </c>
      <c r="F43" s="61" t="s">
        <v>382</v>
      </c>
      <c r="G43" s="55"/>
      <c r="H43" s="62">
        <v>589</v>
      </c>
    </row>
    <row r="44" spans="1:8" x14ac:dyDescent="0.3">
      <c r="A44" s="95">
        <v>804030008</v>
      </c>
      <c r="B44" s="50" t="s">
        <v>470</v>
      </c>
      <c r="C44" s="50" t="s">
        <v>369</v>
      </c>
      <c r="D44" s="50" t="s">
        <v>471</v>
      </c>
      <c r="E44" s="70" t="s">
        <v>471</v>
      </c>
      <c r="F44" s="50" t="s">
        <v>390</v>
      </c>
      <c r="G44" s="50"/>
      <c r="H44" s="52">
        <v>15010</v>
      </c>
    </row>
    <row r="45" spans="1:8" x14ac:dyDescent="0.3">
      <c r="A45" s="94">
        <v>804100000</v>
      </c>
      <c r="B45" s="54" t="s">
        <v>472</v>
      </c>
      <c r="C45" s="55" t="s">
        <v>369</v>
      </c>
      <c r="D45" s="55" t="s">
        <v>473</v>
      </c>
      <c r="E45" s="69" t="s">
        <v>473</v>
      </c>
      <c r="F45" s="61" t="s">
        <v>382</v>
      </c>
      <c r="G45" s="54"/>
      <c r="H45" s="62">
        <v>17051</v>
      </c>
    </row>
    <row r="46" spans="1:8" x14ac:dyDescent="0.3">
      <c r="A46" s="95">
        <v>804250006</v>
      </c>
      <c r="B46" s="50" t="s">
        <v>474</v>
      </c>
      <c r="C46" s="50" t="s">
        <v>369</v>
      </c>
      <c r="D46" s="50" t="s">
        <v>475</v>
      </c>
      <c r="E46" s="70" t="s">
        <v>476</v>
      </c>
      <c r="F46" s="67" t="s">
        <v>382</v>
      </c>
      <c r="G46" s="50"/>
      <c r="H46" s="52">
        <v>3322</v>
      </c>
    </row>
    <row r="47" spans="1:8" x14ac:dyDescent="0.3">
      <c r="A47" s="97">
        <v>804310007</v>
      </c>
      <c r="B47" s="55" t="s">
        <v>477</v>
      </c>
      <c r="C47" s="55" t="s">
        <v>369</v>
      </c>
      <c r="D47" s="55" t="s">
        <v>478</v>
      </c>
      <c r="E47" s="69" t="s">
        <v>478</v>
      </c>
      <c r="F47" s="55" t="s">
        <v>479</v>
      </c>
      <c r="G47" s="55"/>
      <c r="H47" s="62">
        <v>5218</v>
      </c>
    </row>
    <row r="48" spans="1:8" x14ac:dyDescent="0.3">
      <c r="A48" s="93">
        <v>804460009</v>
      </c>
      <c r="B48" s="58" t="s">
        <v>480</v>
      </c>
      <c r="C48" s="50" t="s">
        <v>369</v>
      </c>
      <c r="D48" s="50" t="s">
        <v>481</v>
      </c>
      <c r="E48" s="70" t="s">
        <v>481</v>
      </c>
      <c r="F48" s="58" t="s">
        <v>402</v>
      </c>
      <c r="G48" s="58"/>
      <c r="H48" s="52">
        <v>5417</v>
      </c>
    </row>
    <row r="49" spans="1:8" x14ac:dyDescent="0.3">
      <c r="A49" s="55">
        <v>804590004</v>
      </c>
      <c r="B49" s="55" t="s">
        <v>482</v>
      </c>
      <c r="C49" s="55" t="s">
        <v>369</v>
      </c>
      <c r="D49" s="55" t="s">
        <v>483</v>
      </c>
      <c r="E49" s="69" t="s">
        <v>483</v>
      </c>
      <c r="F49" s="55" t="s">
        <v>376</v>
      </c>
      <c r="G49" s="55"/>
      <c r="H49" s="62">
        <v>88</v>
      </c>
    </row>
    <row r="50" spans="1:8" x14ac:dyDescent="0.3">
      <c r="A50" s="95">
        <v>804620002</v>
      </c>
      <c r="B50" s="50" t="s">
        <v>484</v>
      </c>
      <c r="C50" s="50" t="s">
        <v>369</v>
      </c>
      <c r="D50" s="50" t="s">
        <v>485</v>
      </c>
      <c r="E50" s="70" t="s">
        <v>485</v>
      </c>
      <c r="F50" s="67" t="s">
        <v>382</v>
      </c>
      <c r="G50" s="50"/>
      <c r="H50" s="52">
        <v>19023</v>
      </c>
    </row>
    <row r="51" spans="1:8" x14ac:dyDescent="0.3">
      <c r="A51" s="55">
        <v>804780001</v>
      </c>
      <c r="B51" s="55" t="s">
        <v>486</v>
      </c>
      <c r="C51" s="55" t="s">
        <v>369</v>
      </c>
      <c r="D51" s="55" t="s">
        <v>487</v>
      </c>
      <c r="E51" s="69" t="s">
        <v>487</v>
      </c>
      <c r="F51" s="54" t="s">
        <v>379</v>
      </c>
      <c r="G51" s="54"/>
      <c r="H51" s="62">
        <v>4569</v>
      </c>
    </row>
    <row r="52" spans="1:8" x14ac:dyDescent="0.3">
      <c r="A52" s="65">
        <v>804840003</v>
      </c>
      <c r="B52" s="50" t="s">
        <v>488</v>
      </c>
      <c r="C52" s="50" t="s">
        <v>369</v>
      </c>
      <c r="D52" s="50" t="s">
        <v>489</v>
      </c>
      <c r="E52" s="70" t="s">
        <v>489</v>
      </c>
      <c r="F52" s="50" t="s">
        <v>402</v>
      </c>
      <c r="G52" s="50"/>
      <c r="H52" s="52">
        <v>797</v>
      </c>
    </row>
    <row r="53" spans="1:8" x14ac:dyDescent="0.3">
      <c r="A53" s="55">
        <v>804970005</v>
      </c>
      <c r="B53" s="55" t="s">
        <v>490</v>
      </c>
      <c r="C53" s="55" t="s">
        <v>369</v>
      </c>
      <c r="D53" s="55" t="s">
        <v>491</v>
      </c>
      <c r="E53" s="69" t="s">
        <v>491</v>
      </c>
      <c r="F53" s="55" t="s">
        <v>376</v>
      </c>
      <c r="G53" s="55"/>
      <c r="H53" s="62">
        <v>1638</v>
      </c>
    </row>
    <row r="54" spans="1:8" x14ac:dyDescent="0.3">
      <c r="A54" s="58">
        <v>805750006</v>
      </c>
      <c r="B54" s="58" t="s">
        <v>492</v>
      </c>
      <c r="C54" s="50" t="s">
        <v>369</v>
      </c>
      <c r="D54" s="50" t="s">
        <v>493</v>
      </c>
      <c r="E54" s="70" t="s">
        <v>493</v>
      </c>
      <c r="F54" s="50" t="s">
        <v>376</v>
      </c>
      <c r="G54" s="50"/>
      <c r="H54" s="52">
        <v>69</v>
      </c>
    </row>
    <row r="55" spans="1:8" x14ac:dyDescent="0.3">
      <c r="A55" s="55">
        <v>805220002</v>
      </c>
      <c r="B55" s="55" t="s">
        <v>494</v>
      </c>
      <c r="C55" s="55" t="s">
        <v>369</v>
      </c>
      <c r="D55" s="55" t="s">
        <v>495</v>
      </c>
      <c r="E55" s="69" t="s">
        <v>495</v>
      </c>
      <c r="F55" s="55" t="s">
        <v>376</v>
      </c>
      <c r="G55" s="55"/>
      <c r="H55" s="62">
        <v>171</v>
      </c>
    </row>
    <row r="56" spans="1:8" x14ac:dyDescent="0.3">
      <c r="A56" s="95">
        <v>805000000</v>
      </c>
      <c r="B56" s="50" t="s">
        <v>496</v>
      </c>
      <c r="C56" s="50" t="s">
        <v>369</v>
      </c>
      <c r="D56" s="50" t="s">
        <v>497</v>
      </c>
      <c r="E56" s="70" t="s">
        <v>497</v>
      </c>
      <c r="F56" s="50" t="s">
        <v>376</v>
      </c>
      <c r="G56" s="50"/>
      <c r="H56" s="52">
        <v>169</v>
      </c>
    </row>
    <row r="57" spans="1:8" x14ac:dyDescent="0.3">
      <c r="A57" s="97">
        <v>805170005</v>
      </c>
      <c r="B57" s="71" t="s">
        <v>498</v>
      </c>
      <c r="C57" s="55" t="s">
        <v>369</v>
      </c>
      <c r="D57" s="55" t="s">
        <v>499</v>
      </c>
      <c r="E57" s="69" t="s">
        <v>499</v>
      </c>
      <c r="F57" s="61" t="s">
        <v>416</v>
      </c>
      <c r="G57" s="55"/>
      <c r="H57" s="62">
        <v>25150</v>
      </c>
    </row>
    <row r="58" spans="1:8" x14ac:dyDescent="0.3">
      <c r="A58" s="50">
        <v>805380001</v>
      </c>
      <c r="B58" s="50" t="s">
        <v>500</v>
      </c>
      <c r="C58" s="50" t="s">
        <v>369</v>
      </c>
      <c r="D58" s="50" t="s">
        <v>501</v>
      </c>
      <c r="E58" s="70" t="s">
        <v>501</v>
      </c>
      <c r="F58" s="50" t="s">
        <v>379</v>
      </c>
      <c r="G58" s="50"/>
      <c r="H58" s="52">
        <v>4054</v>
      </c>
    </row>
    <row r="59" spans="1:8" x14ac:dyDescent="0.3">
      <c r="A59" s="97">
        <v>805430008</v>
      </c>
      <c r="B59" s="55" t="s">
        <v>502</v>
      </c>
      <c r="C59" s="55" t="s">
        <v>369</v>
      </c>
      <c r="D59" s="55" t="s">
        <v>503</v>
      </c>
      <c r="E59" s="69" t="s">
        <v>503</v>
      </c>
      <c r="F59" s="61" t="s">
        <v>416</v>
      </c>
      <c r="G59" s="55"/>
      <c r="H59" s="62">
        <v>12813</v>
      </c>
    </row>
    <row r="60" spans="1:8" x14ac:dyDescent="0.3">
      <c r="A60" s="65">
        <v>805560009</v>
      </c>
      <c r="B60" s="50" t="s">
        <v>504</v>
      </c>
      <c r="C60" s="50" t="s">
        <v>369</v>
      </c>
      <c r="D60" s="50" t="s">
        <v>505</v>
      </c>
      <c r="E60" s="70" t="s">
        <v>505</v>
      </c>
      <c r="F60" s="72" t="s">
        <v>453</v>
      </c>
      <c r="G60" s="72"/>
      <c r="H60" s="52">
        <v>778</v>
      </c>
    </row>
    <row r="61" spans="1:8" x14ac:dyDescent="0.3">
      <c r="A61" s="97">
        <v>805810007</v>
      </c>
      <c r="B61" s="55" t="s">
        <v>506</v>
      </c>
      <c r="C61" s="55" t="s">
        <v>369</v>
      </c>
      <c r="D61" s="55" t="s">
        <v>507</v>
      </c>
      <c r="E61" s="69" t="s">
        <v>507</v>
      </c>
      <c r="F61" s="55" t="s">
        <v>413</v>
      </c>
      <c r="G61" s="55"/>
      <c r="H61" s="62">
        <v>2572</v>
      </c>
    </row>
    <row r="62" spans="1:8" x14ac:dyDescent="0.3">
      <c r="A62" s="50">
        <v>806080001</v>
      </c>
      <c r="B62" s="50" t="s">
        <v>508</v>
      </c>
      <c r="C62" s="50" t="s">
        <v>369</v>
      </c>
      <c r="D62" s="50" t="s">
        <v>509</v>
      </c>
      <c r="E62" s="70" t="s">
        <v>509</v>
      </c>
      <c r="F62" s="50" t="s">
        <v>402</v>
      </c>
      <c r="G62" s="50"/>
      <c r="H62" s="52">
        <v>162</v>
      </c>
    </row>
    <row r="63" spans="1:8" x14ac:dyDescent="0.3">
      <c r="A63" s="55">
        <v>805940003</v>
      </c>
      <c r="B63" s="55" t="s">
        <v>510</v>
      </c>
      <c r="C63" s="55" t="s">
        <v>369</v>
      </c>
      <c r="D63" s="55" t="s">
        <v>511</v>
      </c>
      <c r="E63" s="69" t="s">
        <v>511</v>
      </c>
      <c r="F63" s="55" t="s">
        <v>379</v>
      </c>
      <c r="G63" s="55"/>
      <c r="H63" s="62">
        <v>461</v>
      </c>
    </row>
    <row r="64" spans="1:8" x14ac:dyDescent="0.3">
      <c r="A64" s="50">
        <v>806150006</v>
      </c>
      <c r="B64" s="50" t="s">
        <v>512</v>
      </c>
      <c r="C64" s="50" t="s">
        <v>369</v>
      </c>
      <c r="D64" s="50" t="s">
        <v>513</v>
      </c>
      <c r="E64" s="70" t="s">
        <v>513</v>
      </c>
      <c r="F64" s="50" t="s">
        <v>379</v>
      </c>
      <c r="G64" s="50"/>
      <c r="H64" s="52">
        <v>2311</v>
      </c>
    </row>
    <row r="65" spans="1:8" x14ac:dyDescent="0.3">
      <c r="A65" s="97">
        <v>806200000</v>
      </c>
      <c r="B65" s="55" t="s">
        <v>514</v>
      </c>
      <c r="C65" s="55" t="s">
        <v>369</v>
      </c>
      <c r="D65" s="55" t="s">
        <v>515</v>
      </c>
      <c r="E65" s="69" t="s">
        <v>515</v>
      </c>
      <c r="F65" s="55" t="s">
        <v>379</v>
      </c>
      <c r="G65" s="55"/>
      <c r="H65" s="62">
        <v>1427</v>
      </c>
    </row>
    <row r="66" spans="1:8" x14ac:dyDescent="0.3">
      <c r="A66" s="50">
        <v>806360009</v>
      </c>
      <c r="B66" s="50" t="s">
        <v>516</v>
      </c>
      <c r="C66" s="50" t="s">
        <v>369</v>
      </c>
      <c r="D66" s="50" t="s">
        <v>517</v>
      </c>
      <c r="E66" s="70" t="s">
        <v>517</v>
      </c>
      <c r="F66" s="50" t="s">
        <v>402</v>
      </c>
      <c r="G66" s="50"/>
      <c r="H66" s="52">
        <v>653</v>
      </c>
    </row>
    <row r="67" spans="1:8" x14ac:dyDescent="0.3">
      <c r="A67" s="55">
        <v>806410007</v>
      </c>
      <c r="B67" s="55" t="s">
        <v>518</v>
      </c>
      <c r="C67" s="55" t="s">
        <v>369</v>
      </c>
      <c r="D67" s="55" t="s">
        <v>519</v>
      </c>
      <c r="E67" s="69" t="s">
        <v>519</v>
      </c>
      <c r="F67" s="55" t="s">
        <v>453</v>
      </c>
      <c r="G67" s="55"/>
      <c r="H67" s="62">
        <v>2735</v>
      </c>
    </row>
    <row r="68" spans="1:8" x14ac:dyDescent="0.3">
      <c r="A68" s="50">
        <v>806540003</v>
      </c>
      <c r="B68" s="50" t="s">
        <v>520</v>
      </c>
      <c r="C68" s="50" t="s">
        <v>369</v>
      </c>
      <c r="D68" s="50" t="s">
        <v>521</v>
      </c>
      <c r="E68" s="70" t="s">
        <v>521</v>
      </c>
      <c r="F68" s="50" t="s">
        <v>413</v>
      </c>
      <c r="G68" s="50"/>
      <c r="H68" s="52">
        <v>1674</v>
      </c>
    </row>
    <row r="69" spans="1:8" x14ac:dyDescent="0.3">
      <c r="A69" s="97">
        <v>806670005</v>
      </c>
      <c r="B69" s="55" t="s">
        <v>522</v>
      </c>
      <c r="C69" s="55" t="s">
        <v>369</v>
      </c>
      <c r="D69" s="55" t="s">
        <v>523</v>
      </c>
      <c r="E69" s="69" t="s">
        <v>523</v>
      </c>
      <c r="F69" s="55" t="s">
        <v>371</v>
      </c>
      <c r="G69" s="55"/>
      <c r="H69" s="62">
        <v>2089</v>
      </c>
    </row>
    <row r="70" spans="1:8" x14ac:dyDescent="0.3">
      <c r="A70" s="95">
        <v>806730008</v>
      </c>
      <c r="B70" s="50" t="s">
        <v>524</v>
      </c>
      <c r="C70" s="50" t="s">
        <v>369</v>
      </c>
      <c r="D70" s="50" t="s">
        <v>525</v>
      </c>
      <c r="E70" s="70" t="s">
        <v>525</v>
      </c>
      <c r="F70" s="50" t="s">
        <v>387</v>
      </c>
      <c r="G70" s="50"/>
      <c r="H70" s="52">
        <v>7726</v>
      </c>
    </row>
    <row r="71" spans="1:8" x14ac:dyDescent="0.3">
      <c r="A71" s="55">
        <v>826870005</v>
      </c>
      <c r="B71" s="55" t="s">
        <v>526</v>
      </c>
      <c r="C71" s="55" t="s">
        <v>369</v>
      </c>
      <c r="D71" s="55" t="s">
        <v>527</v>
      </c>
      <c r="E71" s="69" t="s">
        <v>527</v>
      </c>
      <c r="F71" s="55" t="s">
        <v>376</v>
      </c>
      <c r="G71" s="55"/>
      <c r="H71" s="62">
        <v>1196</v>
      </c>
    </row>
    <row r="72" spans="1:8" x14ac:dyDescent="0.3">
      <c r="A72" s="95">
        <v>806890004</v>
      </c>
      <c r="B72" s="58" t="s">
        <v>528</v>
      </c>
      <c r="C72" s="50" t="s">
        <v>369</v>
      </c>
      <c r="D72" s="50" t="s">
        <v>529</v>
      </c>
      <c r="E72" s="70" t="s">
        <v>529</v>
      </c>
      <c r="F72" s="50" t="s">
        <v>371</v>
      </c>
      <c r="G72" s="50"/>
      <c r="H72" s="52">
        <v>9469</v>
      </c>
    </row>
    <row r="73" spans="1:8" x14ac:dyDescent="0.3">
      <c r="A73" s="54">
        <v>806920002</v>
      </c>
      <c r="B73" s="54" t="s">
        <v>530</v>
      </c>
      <c r="C73" s="55" t="s">
        <v>369</v>
      </c>
      <c r="D73" s="55" t="s">
        <v>531</v>
      </c>
      <c r="E73" s="69" t="s">
        <v>531</v>
      </c>
      <c r="F73" s="55" t="s">
        <v>371</v>
      </c>
      <c r="G73" s="55"/>
      <c r="H73" s="62">
        <v>4828</v>
      </c>
    </row>
    <row r="74" spans="1:8" x14ac:dyDescent="0.3">
      <c r="A74" s="58">
        <v>807060009</v>
      </c>
      <c r="B74" s="72" t="s">
        <v>532</v>
      </c>
      <c r="C74" s="50" t="s">
        <v>369</v>
      </c>
      <c r="D74" s="50" t="s">
        <v>533</v>
      </c>
      <c r="E74" s="70" t="s">
        <v>533</v>
      </c>
      <c r="F74" s="50" t="s">
        <v>453</v>
      </c>
      <c r="G74" s="50"/>
      <c r="H74" s="52">
        <v>387</v>
      </c>
    </row>
    <row r="75" spans="1:8" x14ac:dyDescent="0.3">
      <c r="A75" s="66">
        <v>8100380001</v>
      </c>
      <c r="B75" s="55" t="s">
        <v>534</v>
      </c>
      <c r="C75" s="55" t="s">
        <v>535</v>
      </c>
      <c r="D75" s="55" t="s">
        <v>536</v>
      </c>
      <c r="E75" s="69" t="s">
        <v>537</v>
      </c>
      <c r="F75" s="55" t="s">
        <v>413</v>
      </c>
      <c r="G75" s="55"/>
      <c r="H75" s="73">
        <v>112460</v>
      </c>
    </row>
    <row r="76" spans="1:8" x14ac:dyDescent="0.3">
      <c r="A76" s="65">
        <v>8100690004</v>
      </c>
      <c r="B76" s="58" t="s">
        <v>538</v>
      </c>
      <c r="C76" s="50" t="s">
        <v>535</v>
      </c>
      <c r="D76" s="50" t="s">
        <v>539</v>
      </c>
      <c r="E76" s="70" t="s">
        <v>540</v>
      </c>
      <c r="F76" s="50" t="s">
        <v>402</v>
      </c>
      <c r="G76" s="50"/>
      <c r="H76" s="74">
        <v>126752</v>
      </c>
    </row>
    <row r="77" spans="1:8" x14ac:dyDescent="0.3">
      <c r="A77" s="59">
        <v>8100750006</v>
      </c>
      <c r="B77" s="54" t="s">
        <v>541</v>
      </c>
      <c r="C77" s="55" t="s">
        <v>535</v>
      </c>
      <c r="D77" s="55" t="s">
        <v>542</v>
      </c>
      <c r="E77" s="69" t="s">
        <v>543</v>
      </c>
      <c r="F77" s="55" t="s">
        <v>379</v>
      </c>
      <c r="G77" s="55"/>
      <c r="H77" s="73">
        <v>183265</v>
      </c>
    </row>
    <row r="78" spans="1:8" x14ac:dyDescent="0.3">
      <c r="A78" s="65">
        <v>8101150006</v>
      </c>
      <c r="B78" s="58" t="s">
        <v>544</v>
      </c>
      <c r="C78" s="50" t="s">
        <v>535</v>
      </c>
      <c r="D78" s="50" t="s">
        <v>545</v>
      </c>
      <c r="E78" s="70" t="s">
        <v>546</v>
      </c>
      <c r="F78" s="50" t="s">
        <v>371</v>
      </c>
      <c r="G78" s="50"/>
      <c r="H78" s="74">
        <v>840572</v>
      </c>
    </row>
    <row r="79" spans="1:8" x14ac:dyDescent="0.3">
      <c r="A79" s="59">
        <v>8101410007</v>
      </c>
      <c r="B79" s="54" t="s">
        <v>547</v>
      </c>
      <c r="C79" s="55" t="s">
        <v>535</v>
      </c>
      <c r="D79" s="55" t="s">
        <v>548</v>
      </c>
      <c r="E79" s="69" t="s">
        <v>375</v>
      </c>
      <c r="F79" s="55" t="s">
        <v>376</v>
      </c>
      <c r="G79" s="55"/>
      <c r="H79" s="73">
        <v>40618</v>
      </c>
    </row>
    <row r="80" spans="1:8" x14ac:dyDescent="0.3">
      <c r="A80" s="57">
        <v>8101730008</v>
      </c>
      <c r="B80" s="58" t="s">
        <v>549</v>
      </c>
      <c r="C80" s="50" t="s">
        <v>535</v>
      </c>
      <c r="D80" s="50" t="s">
        <v>550</v>
      </c>
      <c r="E80" s="70" t="s">
        <v>551</v>
      </c>
      <c r="F80" s="50" t="s">
        <v>479</v>
      </c>
      <c r="G80" s="50"/>
      <c r="H80" s="74">
        <v>159124</v>
      </c>
    </row>
    <row r="81" spans="1:8" x14ac:dyDescent="0.3">
      <c r="A81" s="59">
        <v>8102130008</v>
      </c>
      <c r="B81" s="54" t="s">
        <v>552</v>
      </c>
      <c r="C81" s="55" t="s">
        <v>535</v>
      </c>
      <c r="D81" s="55" t="s">
        <v>553</v>
      </c>
      <c r="E81" s="69" t="s">
        <v>554</v>
      </c>
      <c r="F81" s="55" t="s">
        <v>390</v>
      </c>
      <c r="G81" s="55"/>
      <c r="H81" s="73">
        <v>467398</v>
      </c>
    </row>
    <row r="82" spans="1:8" x14ac:dyDescent="0.3">
      <c r="A82" s="57">
        <v>8104240003</v>
      </c>
      <c r="B82" s="58" t="s">
        <v>555</v>
      </c>
      <c r="C82" s="50" t="s">
        <v>535</v>
      </c>
      <c r="D82" s="50" t="s">
        <v>556</v>
      </c>
      <c r="E82" s="70" t="s">
        <v>557</v>
      </c>
      <c r="F82" s="50" t="s">
        <v>453</v>
      </c>
      <c r="G82" s="50"/>
      <c r="H82" s="74">
        <v>14668</v>
      </c>
    </row>
    <row r="83" spans="1:8" x14ac:dyDescent="0.3">
      <c r="A83" s="66">
        <v>8104020002</v>
      </c>
      <c r="B83" s="55" t="s">
        <v>558</v>
      </c>
      <c r="C83" s="55" t="s">
        <v>535</v>
      </c>
      <c r="D83" s="55" t="s">
        <v>559</v>
      </c>
      <c r="E83" s="69" t="s">
        <v>560</v>
      </c>
      <c r="F83" s="61" t="s">
        <v>416</v>
      </c>
      <c r="G83" s="55"/>
      <c r="H83" s="73">
        <v>949026</v>
      </c>
    </row>
    <row r="84" spans="1:8" x14ac:dyDescent="0.3">
      <c r="A84" s="65">
        <v>8104190004</v>
      </c>
      <c r="B84" s="50" t="s">
        <v>561</v>
      </c>
      <c r="C84" s="50" t="s">
        <v>535</v>
      </c>
      <c r="D84" s="50" t="s">
        <v>562</v>
      </c>
      <c r="E84" s="70" t="s">
        <v>563</v>
      </c>
      <c r="F84" s="67" t="s">
        <v>382</v>
      </c>
      <c r="G84" s="50"/>
      <c r="H84" s="74">
        <v>422149</v>
      </c>
    </row>
    <row r="85" spans="1:8" x14ac:dyDescent="0.3">
      <c r="A85" s="66">
        <v>8102490004</v>
      </c>
      <c r="B85" s="55" t="s">
        <v>564</v>
      </c>
      <c r="C85" s="55" t="s">
        <v>535</v>
      </c>
      <c r="D85" s="55" t="s">
        <v>565</v>
      </c>
      <c r="E85" s="69" t="s">
        <v>386</v>
      </c>
      <c r="F85" s="55" t="s">
        <v>387</v>
      </c>
      <c r="G85" s="55"/>
      <c r="H85" s="75">
        <v>167506</v>
      </c>
    </row>
    <row r="86" spans="1:8" x14ac:dyDescent="0.3">
      <c r="A86" s="95">
        <v>9822340003</v>
      </c>
      <c r="B86" s="50" t="s">
        <v>566</v>
      </c>
      <c r="C86" s="76" t="s">
        <v>373</v>
      </c>
      <c r="D86" s="50" t="s">
        <v>567</v>
      </c>
      <c r="E86" s="58" t="s">
        <v>386</v>
      </c>
      <c r="F86" s="50" t="s">
        <v>387</v>
      </c>
      <c r="G86" s="50"/>
      <c r="H86" s="64">
        <v>0</v>
      </c>
    </row>
    <row r="87" spans="1:8" x14ac:dyDescent="0.3">
      <c r="A87" s="97">
        <v>8101150006</v>
      </c>
      <c r="B87" s="77" t="s">
        <v>568</v>
      </c>
      <c r="C87" s="78" t="s">
        <v>373</v>
      </c>
      <c r="D87" s="55" t="s">
        <v>569</v>
      </c>
      <c r="E87" s="54" t="s">
        <v>546</v>
      </c>
      <c r="F87" s="55" t="s">
        <v>371</v>
      </c>
      <c r="G87" s="55">
        <v>2</v>
      </c>
      <c r="H87" s="56">
        <v>0</v>
      </c>
    </row>
    <row r="88" spans="1:8" x14ac:dyDescent="0.3">
      <c r="A88" s="65">
        <v>8102490004</v>
      </c>
      <c r="B88" s="65" t="s">
        <v>570</v>
      </c>
      <c r="C88" s="50" t="s">
        <v>384</v>
      </c>
      <c r="D88" s="50" t="s">
        <v>571</v>
      </c>
      <c r="E88" s="58" t="s">
        <v>572</v>
      </c>
      <c r="F88" s="50" t="s">
        <v>387</v>
      </c>
      <c r="G88" s="50"/>
      <c r="H88" s="64">
        <v>0</v>
      </c>
    </row>
    <row r="89" spans="1:8" x14ac:dyDescent="0.3">
      <c r="A89" s="55">
        <v>9812910007</v>
      </c>
      <c r="B89" s="55" t="s">
        <v>573</v>
      </c>
      <c r="C89" s="78" t="s">
        <v>373</v>
      </c>
      <c r="D89" s="55" t="s">
        <v>574</v>
      </c>
      <c r="E89" s="54" t="s">
        <v>575</v>
      </c>
      <c r="F89" s="55" t="s">
        <v>387</v>
      </c>
      <c r="G89" s="55"/>
      <c r="H89" s="56">
        <v>0</v>
      </c>
    </row>
    <row r="90" spans="1:8" x14ac:dyDescent="0.3">
      <c r="A90" s="95">
        <v>9812880001</v>
      </c>
      <c r="B90" s="50" t="s">
        <v>576</v>
      </c>
      <c r="C90" s="76" t="s">
        <v>373</v>
      </c>
      <c r="D90" s="50" t="s">
        <v>577</v>
      </c>
      <c r="E90" s="58" t="s">
        <v>563</v>
      </c>
      <c r="F90" s="67" t="s">
        <v>382</v>
      </c>
      <c r="G90" s="50"/>
      <c r="H90" s="64">
        <v>0</v>
      </c>
    </row>
    <row r="91" spans="1:8" x14ac:dyDescent="0.3">
      <c r="A91" s="97">
        <v>8101150006</v>
      </c>
      <c r="B91" s="54" t="s">
        <v>578</v>
      </c>
      <c r="C91" s="78" t="s">
        <v>373</v>
      </c>
      <c r="D91" s="55" t="s">
        <v>579</v>
      </c>
      <c r="E91" s="54" t="s">
        <v>546</v>
      </c>
      <c r="F91" s="55" t="s">
        <v>371</v>
      </c>
      <c r="G91" s="55">
        <v>5</v>
      </c>
      <c r="H91" s="56">
        <v>0</v>
      </c>
    </row>
    <row r="92" spans="1:8" x14ac:dyDescent="0.3">
      <c r="A92" s="95">
        <v>9821080001</v>
      </c>
      <c r="B92" s="58" t="s">
        <v>580</v>
      </c>
      <c r="C92" s="76" t="s">
        <v>373</v>
      </c>
      <c r="D92" s="50" t="s">
        <v>581</v>
      </c>
      <c r="E92" s="58" t="s">
        <v>543</v>
      </c>
      <c r="F92" s="50" t="s">
        <v>379</v>
      </c>
      <c r="G92" s="50"/>
      <c r="H92" s="64">
        <v>0</v>
      </c>
    </row>
    <row r="93" spans="1:8" x14ac:dyDescent="0.3">
      <c r="A93" s="55">
        <v>9819240003</v>
      </c>
      <c r="B93" s="55" t="s">
        <v>582</v>
      </c>
      <c r="C93" s="55" t="s">
        <v>373</v>
      </c>
      <c r="D93" s="55" t="s">
        <v>583</v>
      </c>
      <c r="E93" s="54" t="s">
        <v>584</v>
      </c>
      <c r="F93" s="55" t="s">
        <v>387</v>
      </c>
      <c r="G93" s="55">
        <v>10</v>
      </c>
      <c r="H93" s="56">
        <v>0</v>
      </c>
    </row>
    <row r="94" spans="1:8" x14ac:dyDescent="0.3">
      <c r="A94" s="50">
        <v>9803870005</v>
      </c>
      <c r="B94" s="50" t="s">
        <v>585</v>
      </c>
      <c r="C94" s="76" t="s">
        <v>373</v>
      </c>
      <c r="D94" s="50" t="s">
        <v>586</v>
      </c>
      <c r="E94" s="58" t="s">
        <v>389</v>
      </c>
      <c r="F94" s="50" t="s">
        <v>390</v>
      </c>
      <c r="G94" s="50"/>
      <c r="H94" s="64">
        <v>0</v>
      </c>
    </row>
    <row r="95" spans="1:8" x14ac:dyDescent="0.3">
      <c r="A95" s="97">
        <v>9814460009</v>
      </c>
      <c r="B95" s="55" t="s">
        <v>587</v>
      </c>
      <c r="C95" s="78" t="s">
        <v>373</v>
      </c>
      <c r="D95" s="55" t="s">
        <v>588</v>
      </c>
      <c r="E95" s="54" t="s">
        <v>589</v>
      </c>
      <c r="F95" s="55" t="s">
        <v>371</v>
      </c>
      <c r="G95" s="55"/>
      <c r="H95" s="56">
        <v>0</v>
      </c>
    </row>
    <row r="96" spans="1:8" x14ac:dyDescent="0.3">
      <c r="A96" s="50">
        <v>9814030008</v>
      </c>
      <c r="B96" s="50" t="s">
        <v>590</v>
      </c>
      <c r="C96" s="76" t="s">
        <v>373</v>
      </c>
      <c r="D96" s="50" t="s">
        <v>591</v>
      </c>
      <c r="E96" s="58" t="s">
        <v>592</v>
      </c>
      <c r="F96" s="50" t="s">
        <v>387</v>
      </c>
      <c r="G96" s="50">
        <v>7</v>
      </c>
      <c r="H96" s="64">
        <v>0</v>
      </c>
    </row>
    <row r="97" spans="1:8" x14ac:dyDescent="0.3">
      <c r="A97" s="97">
        <v>9802730008</v>
      </c>
      <c r="B97" s="55" t="s">
        <v>593</v>
      </c>
      <c r="C97" s="78" t="s">
        <v>373</v>
      </c>
      <c r="D97" s="55" t="s">
        <v>594</v>
      </c>
      <c r="E97" s="54" t="s">
        <v>386</v>
      </c>
      <c r="F97" s="55" t="s">
        <v>387</v>
      </c>
      <c r="G97" s="55"/>
      <c r="H97" s="56">
        <v>0</v>
      </c>
    </row>
    <row r="98" spans="1:8" x14ac:dyDescent="0.3">
      <c r="A98" s="65">
        <v>8104240003</v>
      </c>
      <c r="B98" s="50" t="s">
        <v>595</v>
      </c>
      <c r="C98" s="50" t="s">
        <v>373</v>
      </c>
      <c r="D98" s="50" t="s">
        <v>596</v>
      </c>
      <c r="E98" s="58" t="s">
        <v>557</v>
      </c>
      <c r="F98" s="50" t="s">
        <v>453</v>
      </c>
      <c r="G98" s="50"/>
      <c r="H98" s="64">
        <v>0</v>
      </c>
    </row>
    <row r="99" spans="1:8" x14ac:dyDescent="0.3">
      <c r="A99" s="55">
        <v>807130008</v>
      </c>
      <c r="B99" s="77" t="s">
        <v>597</v>
      </c>
      <c r="C99" s="55" t="s">
        <v>369</v>
      </c>
      <c r="D99" s="55" t="s">
        <v>598</v>
      </c>
      <c r="E99" s="69" t="s">
        <v>598</v>
      </c>
      <c r="F99" s="55" t="s">
        <v>402</v>
      </c>
      <c r="G99" s="55"/>
      <c r="H99" s="62">
        <v>340</v>
      </c>
    </row>
    <row r="100" spans="1:8" x14ac:dyDescent="0.3">
      <c r="A100" s="95">
        <v>807280001</v>
      </c>
      <c r="B100" s="50" t="s">
        <v>599</v>
      </c>
      <c r="C100" s="50" t="s">
        <v>369</v>
      </c>
      <c r="D100" s="50" t="s">
        <v>600</v>
      </c>
      <c r="E100" s="70" t="s">
        <v>601</v>
      </c>
      <c r="F100" s="50" t="s">
        <v>371</v>
      </c>
      <c r="G100" s="50"/>
      <c r="H100" s="52">
        <v>15466</v>
      </c>
    </row>
    <row r="101" spans="1:8" x14ac:dyDescent="0.3">
      <c r="A101" s="97">
        <v>807490004</v>
      </c>
      <c r="B101" s="55" t="s">
        <v>602</v>
      </c>
      <c r="C101" s="55" t="s">
        <v>369</v>
      </c>
      <c r="D101" s="55" t="s">
        <v>603</v>
      </c>
      <c r="E101" s="69" t="s">
        <v>603</v>
      </c>
      <c r="F101" s="55" t="s">
        <v>479</v>
      </c>
      <c r="G101" s="55"/>
      <c r="H101" s="62">
        <v>16914</v>
      </c>
    </row>
    <row r="102" spans="1:8" x14ac:dyDescent="0.3">
      <c r="A102" s="95">
        <v>9911028004</v>
      </c>
      <c r="B102" s="50" t="s">
        <v>604</v>
      </c>
      <c r="C102" s="50" t="s">
        <v>384</v>
      </c>
      <c r="D102" s="50" t="s">
        <v>605</v>
      </c>
      <c r="E102" s="58" t="s">
        <v>386</v>
      </c>
      <c r="F102" s="50" t="s">
        <v>387</v>
      </c>
      <c r="G102" s="63">
        <v>16</v>
      </c>
      <c r="H102" s="64">
        <v>0</v>
      </c>
    </row>
    <row r="103" spans="1:8" x14ac:dyDescent="0.3">
      <c r="A103" s="97">
        <v>807520002</v>
      </c>
      <c r="B103" s="55" t="s">
        <v>606</v>
      </c>
      <c r="C103" s="55" t="s">
        <v>369</v>
      </c>
      <c r="D103" s="55" t="s">
        <v>607</v>
      </c>
      <c r="E103" s="69" t="s">
        <v>607</v>
      </c>
      <c r="F103" s="55" t="s">
        <v>390</v>
      </c>
      <c r="G103" s="55"/>
      <c r="H103" s="62">
        <v>5910</v>
      </c>
    </row>
    <row r="104" spans="1:8" x14ac:dyDescent="0.3">
      <c r="A104" s="58">
        <v>7007170005</v>
      </c>
      <c r="B104" s="58" t="s">
        <v>608</v>
      </c>
      <c r="C104" s="50" t="s">
        <v>609</v>
      </c>
      <c r="D104" s="50" t="s">
        <v>610</v>
      </c>
      <c r="E104" s="51" t="s">
        <v>611</v>
      </c>
      <c r="F104" s="67" t="s">
        <v>416</v>
      </c>
      <c r="G104" s="50"/>
      <c r="H104" s="79">
        <v>57879</v>
      </c>
    </row>
    <row r="105" spans="1:8" x14ac:dyDescent="0.3">
      <c r="A105" s="66">
        <v>7003800000</v>
      </c>
      <c r="B105" s="55" t="s">
        <v>612</v>
      </c>
      <c r="C105" s="55" t="s">
        <v>609</v>
      </c>
      <c r="D105" s="55" t="s">
        <v>613</v>
      </c>
      <c r="E105" s="60" t="s">
        <v>614</v>
      </c>
      <c r="F105" s="77" t="s">
        <v>379</v>
      </c>
      <c r="G105" s="77"/>
      <c r="H105" s="80">
        <v>208</v>
      </c>
    </row>
    <row r="106" spans="1:8" x14ac:dyDescent="0.3">
      <c r="A106" s="58">
        <v>7007750006</v>
      </c>
      <c r="B106" s="58" t="s">
        <v>615</v>
      </c>
      <c r="C106" s="50" t="s">
        <v>609</v>
      </c>
      <c r="D106" s="50" t="s">
        <v>616</v>
      </c>
      <c r="E106" s="68" t="s">
        <v>617</v>
      </c>
      <c r="F106" s="58" t="s">
        <v>387</v>
      </c>
      <c r="G106" s="50"/>
      <c r="H106" s="79">
        <v>1297</v>
      </c>
    </row>
    <row r="107" spans="1:8" x14ac:dyDescent="0.3">
      <c r="A107" s="66">
        <v>7004660009</v>
      </c>
      <c r="B107" s="55" t="s">
        <v>618</v>
      </c>
      <c r="C107" s="55" t="s">
        <v>609</v>
      </c>
      <c r="D107" s="55" t="s">
        <v>619</v>
      </c>
      <c r="E107" s="60" t="s">
        <v>620</v>
      </c>
      <c r="F107" s="61" t="s">
        <v>416</v>
      </c>
      <c r="G107" s="54"/>
      <c r="H107" s="80">
        <v>7627</v>
      </c>
    </row>
    <row r="108" spans="1:8" x14ac:dyDescent="0.3">
      <c r="A108" s="95">
        <v>807650006</v>
      </c>
      <c r="B108" s="51" t="s">
        <v>621</v>
      </c>
      <c r="C108" s="50" t="s">
        <v>369</v>
      </c>
      <c r="D108" s="50" t="s">
        <v>622</v>
      </c>
      <c r="E108" s="51" t="s">
        <v>622</v>
      </c>
      <c r="F108" s="50" t="s">
        <v>371</v>
      </c>
      <c r="G108" s="50"/>
      <c r="H108" s="67">
        <v>22442</v>
      </c>
    </row>
    <row r="109" spans="1:8" x14ac:dyDescent="0.3">
      <c r="A109" s="97">
        <v>807710007</v>
      </c>
      <c r="B109" s="71" t="s">
        <v>623</v>
      </c>
      <c r="C109" s="55" t="s">
        <v>369</v>
      </c>
      <c r="D109" s="55" t="s">
        <v>624</v>
      </c>
      <c r="E109" s="60" t="s">
        <v>624</v>
      </c>
      <c r="F109" s="55" t="s">
        <v>371</v>
      </c>
      <c r="G109" s="55"/>
      <c r="H109" s="62">
        <v>46968</v>
      </c>
    </row>
    <row r="110" spans="1:8" x14ac:dyDescent="0.3">
      <c r="A110" s="50">
        <v>807870005</v>
      </c>
      <c r="B110" s="50" t="s">
        <v>625</v>
      </c>
      <c r="C110" s="50" t="s">
        <v>369</v>
      </c>
      <c r="D110" s="50" t="s">
        <v>626</v>
      </c>
      <c r="E110" s="51" t="s">
        <v>627</v>
      </c>
      <c r="F110" s="50" t="s">
        <v>376</v>
      </c>
      <c r="G110" s="50"/>
      <c r="H110" s="52">
        <v>269</v>
      </c>
    </row>
    <row r="111" spans="1:8" x14ac:dyDescent="0.3">
      <c r="A111" s="55">
        <v>825410007</v>
      </c>
      <c r="B111" s="55" t="s">
        <v>628</v>
      </c>
      <c r="C111" s="55" t="s">
        <v>369</v>
      </c>
      <c r="D111" s="55" t="s">
        <v>629</v>
      </c>
      <c r="E111" s="60" t="s">
        <v>630</v>
      </c>
      <c r="F111" s="55" t="s">
        <v>387</v>
      </c>
      <c r="G111" s="55"/>
      <c r="H111" s="62">
        <v>2265</v>
      </c>
    </row>
    <row r="112" spans="1:8" x14ac:dyDescent="0.3">
      <c r="A112" s="50">
        <v>807900000</v>
      </c>
      <c r="B112" s="50" t="s">
        <v>631</v>
      </c>
      <c r="C112" s="50" t="s">
        <v>369</v>
      </c>
      <c r="D112" s="50" t="s">
        <v>632</v>
      </c>
      <c r="E112" s="51" t="s">
        <v>633</v>
      </c>
      <c r="F112" s="72" t="s">
        <v>453</v>
      </c>
      <c r="G112" s="72"/>
      <c r="H112" s="52">
        <v>403</v>
      </c>
    </row>
    <row r="113" spans="1:8" x14ac:dyDescent="0.3">
      <c r="A113" s="55">
        <v>813470005</v>
      </c>
      <c r="B113" s="55" t="s">
        <v>634</v>
      </c>
      <c r="C113" s="55" t="s">
        <v>369</v>
      </c>
      <c r="D113" s="55" t="s">
        <v>635</v>
      </c>
      <c r="E113" s="60" t="s">
        <v>635</v>
      </c>
      <c r="F113" s="61" t="s">
        <v>382</v>
      </c>
      <c r="G113" s="55"/>
      <c r="H113" s="62">
        <v>1158</v>
      </c>
    </row>
    <row r="114" spans="1:8" x14ac:dyDescent="0.3">
      <c r="A114" s="95">
        <v>808040003</v>
      </c>
      <c r="B114" s="50" t="s">
        <v>636</v>
      </c>
      <c r="C114" s="50" t="s">
        <v>369</v>
      </c>
      <c r="D114" s="50" t="s">
        <v>637</v>
      </c>
      <c r="E114" s="51" t="s">
        <v>637</v>
      </c>
      <c r="F114" s="50" t="s">
        <v>376</v>
      </c>
      <c r="G114" s="50"/>
      <c r="H114" s="52">
        <v>47</v>
      </c>
    </row>
    <row r="115" spans="1:8" x14ac:dyDescent="0.3">
      <c r="A115" s="55">
        <v>808260009</v>
      </c>
      <c r="B115" s="55" t="s">
        <v>638</v>
      </c>
      <c r="C115" s="55" t="s">
        <v>369</v>
      </c>
      <c r="D115" s="55" t="s">
        <v>639</v>
      </c>
      <c r="E115" s="60" t="s">
        <v>639</v>
      </c>
      <c r="F115" s="55" t="s">
        <v>640</v>
      </c>
      <c r="G115" s="55"/>
      <c r="H115" s="61">
        <v>1632</v>
      </c>
    </row>
    <row r="116" spans="1:8" x14ac:dyDescent="0.3">
      <c r="A116" s="95">
        <v>808110007</v>
      </c>
      <c r="B116" s="50" t="s">
        <v>641</v>
      </c>
      <c r="C116" s="50" t="s">
        <v>369</v>
      </c>
      <c r="D116" s="50" t="s">
        <v>642</v>
      </c>
      <c r="E116" s="51" t="s">
        <v>643</v>
      </c>
      <c r="F116" s="67" t="s">
        <v>382</v>
      </c>
      <c r="G116" s="50"/>
      <c r="H116" s="52">
        <v>482</v>
      </c>
    </row>
    <row r="117" spans="1:8" x14ac:dyDescent="0.3">
      <c r="A117" s="55">
        <v>808320002</v>
      </c>
      <c r="B117" s="55" t="s">
        <v>644</v>
      </c>
      <c r="C117" s="55" t="s">
        <v>369</v>
      </c>
      <c r="D117" s="55" t="s">
        <v>645</v>
      </c>
      <c r="E117" s="60" t="s">
        <v>645</v>
      </c>
      <c r="F117" s="55" t="s">
        <v>387</v>
      </c>
      <c r="G117" s="55"/>
      <c r="H117" s="62">
        <v>2268</v>
      </c>
    </row>
    <row r="118" spans="1:8" x14ac:dyDescent="0.3">
      <c r="A118" s="50">
        <v>808470005</v>
      </c>
      <c r="B118" s="58" t="s">
        <v>646</v>
      </c>
      <c r="C118" s="50" t="s">
        <v>369</v>
      </c>
      <c r="D118" s="50" t="s">
        <v>647</v>
      </c>
      <c r="E118" s="51" t="s">
        <v>647</v>
      </c>
      <c r="F118" s="50" t="s">
        <v>379</v>
      </c>
      <c r="G118" s="50"/>
      <c r="H118" s="52">
        <v>1558</v>
      </c>
    </row>
    <row r="119" spans="1:8" x14ac:dyDescent="0.3">
      <c r="A119" s="54">
        <v>808500000</v>
      </c>
      <c r="B119" s="54" t="s">
        <v>648</v>
      </c>
      <c r="C119" s="55" t="s">
        <v>369</v>
      </c>
      <c r="D119" s="55" t="s">
        <v>649</v>
      </c>
      <c r="E119" s="71" t="s">
        <v>649</v>
      </c>
      <c r="F119" s="54" t="s">
        <v>413</v>
      </c>
      <c r="G119" s="55"/>
      <c r="H119" s="62">
        <v>1456</v>
      </c>
    </row>
    <row r="120" spans="1:8" x14ac:dyDescent="0.3">
      <c r="A120" s="95">
        <v>808630008</v>
      </c>
      <c r="B120" s="68" t="s">
        <v>650</v>
      </c>
      <c r="C120" s="50" t="s">
        <v>369</v>
      </c>
      <c r="D120" s="50" t="s">
        <v>651</v>
      </c>
      <c r="E120" s="51" t="s">
        <v>652</v>
      </c>
      <c r="F120" s="67" t="s">
        <v>382</v>
      </c>
      <c r="G120" s="50"/>
      <c r="H120" s="52">
        <v>20493</v>
      </c>
    </row>
    <row r="121" spans="1:8" x14ac:dyDescent="0.3">
      <c r="A121" s="54">
        <v>9504160009</v>
      </c>
      <c r="B121" s="55" t="s">
        <v>653</v>
      </c>
      <c r="C121" s="78" t="s">
        <v>384</v>
      </c>
      <c r="D121" s="55" t="s">
        <v>654</v>
      </c>
      <c r="E121" s="55" t="s">
        <v>487</v>
      </c>
      <c r="F121" s="55" t="s">
        <v>379</v>
      </c>
      <c r="G121" s="55"/>
      <c r="H121" s="56">
        <v>0</v>
      </c>
    </row>
    <row r="122" spans="1:8" x14ac:dyDescent="0.3">
      <c r="A122" s="93">
        <v>816663013</v>
      </c>
      <c r="B122" s="58" t="s">
        <v>655</v>
      </c>
      <c r="C122" s="50" t="s">
        <v>384</v>
      </c>
      <c r="D122" s="50" t="s">
        <v>656</v>
      </c>
      <c r="E122" s="58" t="s">
        <v>657</v>
      </c>
      <c r="F122" s="51" t="s">
        <v>376</v>
      </c>
      <c r="G122" s="58"/>
      <c r="H122" s="64">
        <v>0</v>
      </c>
    </row>
    <row r="123" spans="1:8" x14ac:dyDescent="0.3">
      <c r="A123" s="55">
        <v>809020002</v>
      </c>
      <c r="B123" s="55" t="s">
        <v>658</v>
      </c>
      <c r="C123" s="55" t="s">
        <v>369</v>
      </c>
      <c r="D123" s="55" t="s">
        <v>659</v>
      </c>
      <c r="E123" s="60" t="s">
        <v>659</v>
      </c>
      <c r="F123" s="55" t="s">
        <v>379</v>
      </c>
      <c r="G123" s="55"/>
      <c r="H123" s="62">
        <v>177</v>
      </c>
    </row>
    <row r="124" spans="1:8" x14ac:dyDescent="0.3">
      <c r="A124" s="50">
        <v>808790004</v>
      </c>
      <c r="B124" s="50" t="s">
        <v>660</v>
      </c>
      <c r="C124" s="50" t="s">
        <v>369</v>
      </c>
      <c r="D124" s="50" t="s">
        <v>661</v>
      </c>
      <c r="E124" s="51" t="s">
        <v>661</v>
      </c>
      <c r="F124" s="67" t="s">
        <v>416</v>
      </c>
      <c r="G124" s="50"/>
      <c r="H124" s="52">
        <v>183</v>
      </c>
    </row>
    <row r="125" spans="1:8" x14ac:dyDescent="0.3">
      <c r="A125" s="97">
        <v>808850006</v>
      </c>
      <c r="B125" s="55" t="s">
        <v>662</v>
      </c>
      <c r="C125" s="55" t="s">
        <v>369</v>
      </c>
      <c r="D125" s="55" t="s">
        <v>663</v>
      </c>
      <c r="E125" s="60" t="s">
        <v>664</v>
      </c>
      <c r="F125" s="61" t="s">
        <v>382</v>
      </c>
      <c r="G125" s="55"/>
      <c r="H125" s="62">
        <v>17052</v>
      </c>
    </row>
    <row r="126" spans="1:8" x14ac:dyDescent="0.3">
      <c r="A126" s="95">
        <v>808980001</v>
      </c>
      <c r="B126" s="68" t="s">
        <v>665</v>
      </c>
      <c r="C126" s="50" t="s">
        <v>369</v>
      </c>
      <c r="D126" s="50" t="s">
        <v>666</v>
      </c>
      <c r="E126" s="51" t="s">
        <v>666</v>
      </c>
      <c r="F126" s="50" t="s">
        <v>371</v>
      </c>
      <c r="G126" s="50"/>
      <c r="H126" s="52">
        <v>47593</v>
      </c>
    </row>
    <row r="127" spans="1:8" x14ac:dyDescent="0.3">
      <c r="A127" s="97">
        <v>809190004</v>
      </c>
      <c r="B127" s="55" t="s">
        <v>667</v>
      </c>
      <c r="C127" s="55" t="s">
        <v>369</v>
      </c>
      <c r="D127" s="55" t="s">
        <v>668</v>
      </c>
      <c r="E127" s="60" t="s">
        <v>668</v>
      </c>
      <c r="F127" s="55" t="s">
        <v>413</v>
      </c>
      <c r="G127" s="55"/>
      <c r="H127" s="62">
        <v>7953</v>
      </c>
    </row>
    <row r="128" spans="1:8" x14ac:dyDescent="0.3">
      <c r="A128" s="50">
        <v>809240003</v>
      </c>
      <c r="B128" s="58" t="s">
        <v>669</v>
      </c>
      <c r="C128" s="50" t="s">
        <v>369</v>
      </c>
      <c r="D128" s="50" t="s">
        <v>670</v>
      </c>
      <c r="E128" s="51" t="s">
        <v>670</v>
      </c>
      <c r="F128" s="50" t="s">
        <v>376</v>
      </c>
      <c r="G128" s="50"/>
      <c r="H128" s="52">
        <v>4980</v>
      </c>
    </row>
    <row r="129" spans="1:8" x14ac:dyDescent="0.3">
      <c r="A129" s="55">
        <v>809300000</v>
      </c>
      <c r="B129" s="55" t="s">
        <v>671</v>
      </c>
      <c r="C129" s="55" t="s">
        <v>369</v>
      </c>
      <c r="D129" s="55" t="s">
        <v>672</v>
      </c>
      <c r="E129" s="60" t="s">
        <v>672</v>
      </c>
      <c r="F129" s="55" t="s">
        <v>376</v>
      </c>
      <c r="G129" s="55"/>
      <c r="H129" s="54">
        <v>27</v>
      </c>
    </row>
    <row r="130" spans="1:8" x14ac:dyDescent="0.3">
      <c r="A130" s="50">
        <v>809450006</v>
      </c>
      <c r="B130" s="58" t="s">
        <v>673</v>
      </c>
      <c r="C130" s="50" t="s">
        <v>369</v>
      </c>
      <c r="D130" s="50" t="s">
        <v>674</v>
      </c>
      <c r="E130" s="51" t="s">
        <v>675</v>
      </c>
      <c r="F130" s="50" t="s">
        <v>413</v>
      </c>
      <c r="G130" s="50"/>
      <c r="H130" s="52">
        <v>2218</v>
      </c>
    </row>
    <row r="131" spans="1:8" x14ac:dyDescent="0.3">
      <c r="A131" s="55">
        <v>809580001</v>
      </c>
      <c r="B131" s="55" t="s">
        <v>676</v>
      </c>
      <c r="C131" s="55" t="s">
        <v>369</v>
      </c>
      <c r="D131" s="55" t="s">
        <v>677</v>
      </c>
      <c r="E131" s="71" t="s">
        <v>677</v>
      </c>
      <c r="F131" s="81" t="s">
        <v>453</v>
      </c>
      <c r="G131" s="77"/>
      <c r="H131" s="62">
        <v>93</v>
      </c>
    </row>
    <row r="132" spans="1:8" x14ac:dyDescent="0.3">
      <c r="A132" s="93">
        <v>809770005</v>
      </c>
      <c r="B132" s="58" t="s">
        <v>678</v>
      </c>
      <c r="C132" s="50" t="s">
        <v>369</v>
      </c>
      <c r="D132" s="50" t="s">
        <v>679</v>
      </c>
      <c r="E132" s="68" t="s">
        <v>679</v>
      </c>
      <c r="F132" s="67" t="s">
        <v>382</v>
      </c>
      <c r="G132" s="50"/>
      <c r="H132" s="52">
        <v>1661</v>
      </c>
    </row>
    <row r="133" spans="1:8" x14ac:dyDescent="0.3">
      <c r="A133" s="54">
        <v>809960009</v>
      </c>
      <c r="B133" s="54" t="s">
        <v>680</v>
      </c>
      <c r="C133" s="55" t="s">
        <v>369</v>
      </c>
      <c r="D133" s="55" t="s">
        <v>681</v>
      </c>
      <c r="E133" s="71" t="s">
        <v>681</v>
      </c>
      <c r="F133" s="55" t="s">
        <v>376</v>
      </c>
      <c r="G133" s="55"/>
      <c r="H133" s="62">
        <v>939</v>
      </c>
    </row>
    <row r="134" spans="1:8" x14ac:dyDescent="0.3">
      <c r="A134" s="93">
        <v>810000000</v>
      </c>
      <c r="B134" s="58" t="s">
        <v>682</v>
      </c>
      <c r="C134" s="50" t="s">
        <v>369</v>
      </c>
      <c r="D134" s="50" t="s">
        <v>683</v>
      </c>
      <c r="E134" s="68" t="s">
        <v>683</v>
      </c>
      <c r="F134" s="50" t="s">
        <v>387</v>
      </c>
      <c r="G134" s="50"/>
      <c r="H134" s="52">
        <v>2697</v>
      </c>
    </row>
    <row r="135" spans="1:8" x14ac:dyDescent="0.3">
      <c r="A135" s="94">
        <v>816295016</v>
      </c>
      <c r="B135" s="54" t="s">
        <v>684</v>
      </c>
      <c r="C135" s="55" t="s">
        <v>384</v>
      </c>
      <c r="D135" s="55" t="s">
        <v>685</v>
      </c>
      <c r="E135" s="55" t="s">
        <v>686</v>
      </c>
      <c r="F135" s="55" t="s">
        <v>402</v>
      </c>
      <c r="G135" s="82"/>
      <c r="H135" s="56">
        <v>0</v>
      </c>
    </row>
    <row r="136" spans="1:8" x14ac:dyDescent="0.3">
      <c r="A136" s="93">
        <v>816290004</v>
      </c>
      <c r="B136" s="58" t="s">
        <v>687</v>
      </c>
      <c r="C136" s="50" t="s">
        <v>369</v>
      </c>
      <c r="D136" s="50" t="s">
        <v>686</v>
      </c>
      <c r="E136" s="68" t="s">
        <v>688</v>
      </c>
      <c r="F136" s="50" t="s">
        <v>402</v>
      </c>
      <c r="G136" s="50"/>
      <c r="H136" s="52">
        <v>3188</v>
      </c>
    </row>
    <row r="137" spans="1:8" x14ac:dyDescent="0.3">
      <c r="A137" s="94">
        <v>810220002</v>
      </c>
      <c r="B137" s="60" t="s">
        <v>689</v>
      </c>
      <c r="C137" s="55" t="s">
        <v>369</v>
      </c>
      <c r="D137" s="55" t="s">
        <v>540</v>
      </c>
      <c r="E137" s="71" t="s">
        <v>540</v>
      </c>
      <c r="F137" s="55" t="s">
        <v>402</v>
      </c>
      <c r="G137" s="55"/>
      <c r="H137" s="62">
        <v>41164</v>
      </c>
    </row>
    <row r="138" spans="1:8" x14ac:dyDescent="0.3">
      <c r="A138" s="93">
        <v>810380001</v>
      </c>
      <c r="B138" s="58" t="s">
        <v>690</v>
      </c>
      <c r="C138" s="50" t="s">
        <v>369</v>
      </c>
      <c r="D138" s="50" t="s">
        <v>691</v>
      </c>
      <c r="E138" s="68" t="s">
        <v>691</v>
      </c>
      <c r="F138" s="50" t="s">
        <v>402</v>
      </c>
      <c r="G138" s="50"/>
      <c r="H138" s="52">
        <v>828</v>
      </c>
    </row>
    <row r="139" spans="1:8" x14ac:dyDescent="0.3">
      <c r="A139" s="55">
        <v>810430008</v>
      </c>
      <c r="B139" s="54" t="s">
        <v>692</v>
      </c>
      <c r="C139" s="55" t="s">
        <v>369</v>
      </c>
      <c r="D139" s="55" t="s">
        <v>693</v>
      </c>
      <c r="E139" s="71" t="s">
        <v>694</v>
      </c>
      <c r="F139" s="55" t="s">
        <v>402</v>
      </c>
      <c r="G139" s="55"/>
      <c r="H139" s="62">
        <v>952</v>
      </c>
    </row>
    <row r="140" spans="1:8" x14ac:dyDescent="0.3">
      <c r="A140" s="93">
        <v>810560009</v>
      </c>
      <c r="B140" s="58" t="s">
        <v>695</v>
      </c>
      <c r="C140" s="50" t="s">
        <v>369</v>
      </c>
      <c r="D140" s="50" t="s">
        <v>696</v>
      </c>
      <c r="E140" s="68" t="s">
        <v>697</v>
      </c>
      <c r="F140" s="67" t="s">
        <v>382</v>
      </c>
      <c r="G140" s="50"/>
      <c r="H140" s="52">
        <v>13114</v>
      </c>
    </row>
    <row r="141" spans="1:8" x14ac:dyDescent="0.3">
      <c r="A141" s="94">
        <v>810750006</v>
      </c>
      <c r="B141" s="54" t="s">
        <v>698</v>
      </c>
      <c r="C141" s="55" t="s">
        <v>369</v>
      </c>
      <c r="D141" s="55" t="s">
        <v>699</v>
      </c>
      <c r="E141" s="71" t="s">
        <v>700</v>
      </c>
      <c r="F141" s="61" t="s">
        <v>382</v>
      </c>
      <c r="G141" s="55"/>
      <c r="H141" s="62">
        <v>16092</v>
      </c>
    </row>
    <row r="142" spans="1:8" x14ac:dyDescent="0.3">
      <c r="A142" s="93">
        <v>810810007</v>
      </c>
      <c r="B142" s="58" t="s">
        <v>701</v>
      </c>
      <c r="C142" s="50" t="s">
        <v>369</v>
      </c>
      <c r="D142" s="50" t="s">
        <v>702</v>
      </c>
      <c r="E142" s="68" t="s">
        <v>703</v>
      </c>
      <c r="F142" s="67" t="s">
        <v>382</v>
      </c>
      <c r="G142" s="50"/>
      <c r="H142" s="52">
        <v>6714</v>
      </c>
    </row>
    <row r="143" spans="1:8" x14ac:dyDescent="0.3">
      <c r="A143" s="94">
        <v>810690004</v>
      </c>
      <c r="B143" s="54" t="s">
        <v>704</v>
      </c>
      <c r="C143" s="55" t="s">
        <v>369</v>
      </c>
      <c r="D143" s="55" t="s">
        <v>705</v>
      </c>
      <c r="E143" s="71" t="s">
        <v>705</v>
      </c>
      <c r="F143" s="61" t="s">
        <v>382</v>
      </c>
      <c r="G143" s="55"/>
      <c r="H143" s="62">
        <v>10499</v>
      </c>
    </row>
    <row r="144" spans="1:8" x14ac:dyDescent="0.3">
      <c r="A144" s="58">
        <v>810940003</v>
      </c>
      <c r="B144" s="58" t="s">
        <v>706</v>
      </c>
      <c r="C144" s="50" t="s">
        <v>369</v>
      </c>
      <c r="D144" s="50" t="s">
        <v>707</v>
      </c>
      <c r="E144" s="68" t="s">
        <v>707</v>
      </c>
      <c r="F144" s="50" t="s">
        <v>387</v>
      </c>
      <c r="G144" s="50"/>
      <c r="H144" s="52">
        <v>292</v>
      </c>
    </row>
    <row r="145" spans="1:8" x14ac:dyDescent="0.3">
      <c r="A145" s="94">
        <v>811080001</v>
      </c>
      <c r="B145" s="54" t="s">
        <v>708</v>
      </c>
      <c r="C145" s="55" t="s">
        <v>369</v>
      </c>
      <c r="D145" s="55" t="s">
        <v>709</v>
      </c>
      <c r="E145" s="71" t="s">
        <v>709</v>
      </c>
      <c r="F145" s="55" t="s">
        <v>390</v>
      </c>
      <c r="G145" s="55"/>
      <c r="H145" s="62">
        <v>19213</v>
      </c>
    </row>
    <row r="146" spans="1:8" x14ac:dyDescent="0.3">
      <c r="A146" s="58">
        <v>811150006</v>
      </c>
      <c r="B146" s="58" t="s">
        <v>710</v>
      </c>
      <c r="C146" s="50" t="s">
        <v>369</v>
      </c>
      <c r="D146" s="50" t="s">
        <v>711</v>
      </c>
      <c r="E146" s="68" t="s">
        <v>711</v>
      </c>
      <c r="F146" s="50" t="s">
        <v>387</v>
      </c>
      <c r="G146" s="50"/>
      <c r="H146" s="52">
        <v>266</v>
      </c>
    </row>
    <row r="147" spans="1:8" x14ac:dyDescent="0.3">
      <c r="A147" s="59">
        <v>9003990004</v>
      </c>
      <c r="B147" s="54" t="s">
        <v>712</v>
      </c>
      <c r="C147" s="55" t="s">
        <v>713</v>
      </c>
      <c r="D147" s="55" t="s">
        <v>714</v>
      </c>
      <c r="E147" s="55" t="s">
        <v>378</v>
      </c>
      <c r="F147" s="55" t="s">
        <v>379</v>
      </c>
      <c r="G147" s="55"/>
      <c r="H147" s="73">
        <v>4318</v>
      </c>
    </row>
    <row r="148" spans="1:8" x14ac:dyDescent="0.3">
      <c r="A148" s="65">
        <v>9012520002</v>
      </c>
      <c r="B148" s="50" t="s">
        <v>715</v>
      </c>
      <c r="C148" s="50" t="s">
        <v>713</v>
      </c>
      <c r="D148" s="50" t="s">
        <v>716</v>
      </c>
      <c r="E148" s="50" t="s">
        <v>717</v>
      </c>
      <c r="F148" s="50" t="s">
        <v>376</v>
      </c>
      <c r="G148" s="83"/>
      <c r="H148" s="74">
        <v>1334</v>
      </c>
    </row>
    <row r="149" spans="1:8" x14ac:dyDescent="0.3">
      <c r="A149" s="59">
        <v>9011540003</v>
      </c>
      <c r="B149" s="54" t="s">
        <v>718</v>
      </c>
      <c r="C149" s="55" t="s">
        <v>713</v>
      </c>
      <c r="D149" s="55" t="s">
        <v>719</v>
      </c>
      <c r="E149" s="55" t="s">
        <v>720</v>
      </c>
      <c r="F149" s="54" t="s">
        <v>387</v>
      </c>
      <c r="G149" s="55"/>
      <c r="H149" s="73">
        <v>4318</v>
      </c>
    </row>
    <row r="150" spans="1:8" x14ac:dyDescent="0.3">
      <c r="A150" s="65">
        <v>9000230008</v>
      </c>
      <c r="B150" s="50" t="s">
        <v>721</v>
      </c>
      <c r="C150" s="50" t="s">
        <v>713</v>
      </c>
      <c r="D150" s="50" t="s">
        <v>722</v>
      </c>
      <c r="E150" s="50" t="s">
        <v>624</v>
      </c>
      <c r="F150" s="58" t="s">
        <v>371</v>
      </c>
      <c r="G150" s="50"/>
      <c r="H150" s="74">
        <v>189586</v>
      </c>
    </row>
    <row r="151" spans="1:8" x14ac:dyDescent="0.3">
      <c r="A151" s="59">
        <v>9010000000</v>
      </c>
      <c r="B151" s="54" t="s">
        <v>723</v>
      </c>
      <c r="C151" s="55" t="s">
        <v>713</v>
      </c>
      <c r="D151" s="55" t="s">
        <v>724</v>
      </c>
      <c r="E151" s="55" t="s">
        <v>709</v>
      </c>
      <c r="F151" s="55" t="s">
        <v>390</v>
      </c>
      <c r="G151" s="55"/>
      <c r="H151" s="73">
        <v>60220</v>
      </c>
    </row>
    <row r="152" spans="1:8" x14ac:dyDescent="0.3">
      <c r="A152" s="57">
        <v>9008470005</v>
      </c>
      <c r="B152" s="58" t="s">
        <v>725</v>
      </c>
      <c r="C152" s="50" t="s">
        <v>713</v>
      </c>
      <c r="D152" s="50" t="s">
        <v>726</v>
      </c>
      <c r="E152" s="50" t="s">
        <v>451</v>
      </c>
      <c r="F152" s="58" t="s">
        <v>402</v>
      </c>
      <c r="G152" s="50">
        <v>10</v>
      </c>
      <c r="H152" s="74">
        <v>5214</v>
      </c>
    </row>
    <row r="153" spans="1:8" x14ac:dyDescent="0.3">
      <c r="A153" s="59">
        <v>9013320002</v>
      </c>
      <c r="B153" s="54" t="s">
        <v>727</v>
      </c>
      <c r="C153" s="55" t="s">
        <v>713</v>
      </c>
      <c r="D153" s="55" t="s">
        <v>728</v>
      </c>
      <c r="E153" s="55" t="s">
        <v>375</v>
      </c>
      <c r="F153" s="54" t="s">
        <v>376</v>
      </c>
      <c r="G153" s="84"/>
      <c r="H153" s="73">
        <v>21622</v>
      </c>
    </row>
    <row r="154" spans="1:8" x14ac:dyDescent="0.3">
      <c r="A154" s="65">
        <v>9003480001</v>
      </c>
      <c r="B154" s="50" t="s">
        <v>729</v>
      </c>
      <c r="C154" s="50" t="s">
        <v>713</v>
      </c>
      <c r="D154" s="50" t="s">
        <v>730</v>
      </c>
      <c r="E154" s="58" t="s">
        <v>731</v>
      </c>
      <c r="F154" s="50" t="s">
        <v>413</v>
      </c>
      <c r="G154" s="50"/>
      <c r="H154" s="74">
        <v>36442</v>
      </c>
    </row>
    <row r="155" spans="1:8" x14ac:dyDescent="0.3">
      <c r="A155" s="66">
        <v>9002660009</v>
      </c>
      <c r="B155" s="55" t="s">
        <v>732</v>
      </c>
      <c r="C155" s="55" t="s">
        <v>713</v>
      </c>
      <c r="D155" s="55" t="s">
        <v>733</v>
      </c>
      <c r="E155" s="54" t="s">
        <v>543</v>
      </c>
      <c r="F155" s="55" t="s">
        <v>379</v>
      </c>
      <c r="G155" s="55"/>
      <c r="H155" s="73">
        <v>132555</v>
      </c>
    </row>
    <row r="156" spans="1:8" x14ac:dyDescent="0.3">
      <c r="A156" s="65">
        <v>9012870005</v>
      </c>
      <c r="B156" s="50" t="s">
        <v>734</v>
      </c>
      <c r="C156" s="50" t="s">
        <v>713</v>
      </c>
      <c r="D156" s="50" t="s">
        <v>735</v>
      </c>
      <c r="E156" s="58" t="s">
        <v>736</v>
      </c>
      <c r="F156" s="67" t="s">
        <v>382</v>
      </c>
      <c r="G156" s="50">
        <v>7</v>
      </c>
      <c r="H156" s="74">
        <v>50300</v>
      </c>
    </row>
    <row r="157" spans="1:8" x14ac:dyDescent="0.3">
      <c r="A157" s="66">
        <v>9010690004</v>
      </c>
      <c r="B157" s="55" t="s">
        <v>737</v>
      </c>
      <c r="C157" s="55" t="s">
        <v>713</v>
      </c>
      <c r="D157" s="55" t="s">
        <v>738</v>
      </c>
      <c r="E157" s="54" t="s">
        <v>739</v>
      </c>
      <c r="F157" s="55" t="s">
        <v>387</v>
      </c>
      <c r="G157" s="55"/>
      <c r="H157" s="73">
        <v>1907</v>
      </c>
    </row>
    <row r="158" spans="1:8" x14ac:dyDescent="0.3">
      <c r="A158" s="65">
        <v>9000760009</v>
      </c>
      <c r="B158" s="50" t="s">
        <v>740</v>
      </c>
      <c r="C158" s="50" t="s">
        <v>713</v>
      </c>
      <c r="D158" s="50" t="s">
        <v>741</v>
      </c>
      <c r="E158" s="58" t="s">
        <v>611</v>
      </c>
      <c r="F158" s="67" t="s">
        <v>416</v>
      </c>
      <c r="G158" s="50"/>
      <c r="H158" s="74">
        <v>133150</v>
      </c>
    </row>
    <row r="159" spans="1:8" x14ac:dyDescent="0.3">
      <c r="A159" s="66">
        <v>9011150006</v>
      </c>
      <c r="B159" s="54" t="s">
        <v>742</v>
      </c>
      <c r="C159" s="55" t="s">
        <v>713</v>
      </c>
      <c r="D159" s="55" t="s">
        <v>743</v>
      </c>
      <c r="E159" s="54" t="s">
        <v>540</v>
      </c>
      <c r="F159" s="55" t="s">
        <v>402</v>
      </c>
      <c r="G159" s="55">
        <v>5</v>
      </c>
      <c r="H159" s="73">
        <v>71169</v>
      </c>
    </row>
    <row r="160" spans="1:8" x14ac:dyDescent="0.3">
      <c r="A160" s="65">
        <v>9003050006</v>
      </c>
      <c r="B160" s="50" t="s">
        <v>744</v>
      </c>
      <c r="C160" s="50" t="s">
        <v>713</v>
      </c>
      <c r="D160" s="50" t="s">
        <v>745</v>
      </c>
      <c r="E160" s="58" t="s">
        <v>703</v>
      </c>
      <c r="F160" s="67" t="s">
        <v>382</v>
      </c>
      <c r="G160" s="50">
        <v>41</v>
      </c>
      <c r="H160" s="74">
        <v>39333</v>
      </c>
    </row>
    <row r="161" spans="1:8" x14ac:dyDescent="0.3">
      <c r="A161" s="66">
        <v>9009300000</v>
      </c>
      <c r="B161" s="55" t="s">
        <v>746</v>
      </c>
      <c r="C161" s="55" t="s">
        <v>713</v>
      </c>
      <c r="D161" s="55" t="s">
        <v>747</v>
      </c>
      <c r="E161" s="54" t="s">
        <v>489</v>
      </c>
      <c r="F161" s="55" t="s">
        <v>402</v>
      </c>
      <c r="G161" s="55"/>
      <c r="H161" s="73">
        <v>8374</v>
      </c>
    </row>
    <row r="162" spans="1:8" x14ac:dyDescent="0.3">
      <c r="A162" s="65">
        <v>9000180001</v>
      </c>
      <c r="B162" s="50" t="s">
        <v>748</v>
      </c>
      <c r="C162" s="50" t="s">
        <v>713</v>
      </c>
      <c r="D162" s="50" t="s">
        <v>749</v>
      </c>
      <c r="E162" s="58" t="s">
        <v>750</v>
      </c>
      <c r="F162" s="67" t="s">
        <v>382</v>
      </c>
      <c r="G162" s="50">
        <v>7</v>
      </c>
      <c r="H162" s="74">
        <v>5705</v>
      </c>
    </row>
    <row r="163" spans="1:8" x14ac:dyDescent="0.3">
      <c r="A163" s="59">
        <v>9013470005</v>
      </c>
      <c r="B163" s="54" t="s">
        <v>751</v>
      </c>
      <c r="C163" s="55" t="s">
        <v>713</v>
      </c>
      <c r="D163" s="55" t="s">
        <v>752</v>
      </c>
      <c r="E163" s="55" t="s">
        <v>753</v>
      </c>
      <c r="F163" s="55" t="s">
        <v>402</v>
      </c>
      <c r="G163" s="55"/>
      <c r="H163" s="73">
        <v>1529</v>
      </c>
    </row>
    <row r="164" spans="1:8" x14ac:dyDescent="0.3">
      <c r="A164" s="57">
        <v>9011670005</v>
      </c>
      <c r="B164" s="58" t="s">
        <v>754</v>
      </c>
      <c r="C164" s="50" t="s">
        <v>713</v>
      </c>
      <c r="D164" s="50" t="s">
        <v>755</v>
      </c>
      <c r="E164" s="50" t="s">
        <v>756</v>
      </c>
      <c r="F164" s="50" t="s">
        <v>379</v>
      </c>
      <c r="G164" s="50">
        <v>7</v>
      </c>
      <c r="H164" s="74">
        <v>31121</v>
      </c>
    </row>
    <row r="165" spans="1:8" x14ac:dyDescent="0.3">
      <c r="A165" s="59">
        <v>9002350006</v>
      </c>
      <c r="B165" s="54" t="s">
        <v>757</v>
      </c>
      <c r="C165" s="55" t="s">
        <v>713</v>
      </c>
      <c r="D165" s="55" t="s">
        <v>758</v>
      </c>
      <c r="E165" s="54" t="s">
        <v>711</v>
      </c>
      <c r="F165" s="71" t="s">
        <v>387</v>
      </c>
      <c r="G165" s="55">
        <v>102</v>
      </c>
      <c r="H165" s="73">
        <v>32379</v>
      </c>
    </row>
    <row r="166" spans="1:8" x14ac:dyDescent="0.3">
      <c r="A166" s="57">
        <v>9010750006</v>
      </c>
      <c r="B166" s="58" t="s">
        <v>759</v>
      </c>
      <c r="C166" s="50" t="s">
        <v>713</v>
      </c>
      <c r="D166" s="50" t="s">
        <v>760</v>
      </c>
      <c r="E166" s="58" t="s">
        <v>410</v>
      </c>
      <c r="F166" s="68" t="s">
        <v>379</v>
      </c>
      <c r="G166" s="50"/>
      <c r="H166" s="74">
        <v>3351</v>
      </c>
    </row>
    <row r="167" spans="1:8" x14ac:dyDescent="0.3">
      <c r="A167" s="66">
        <v>9001680001</v>
      </c>
      <c r="B167" s="54" t="s">
        <v>761</v>
      </c>
      <c r="C167" s="55" t="s">
        <v>713</v>
      </c>
      <c r="D167" s="55" t="s">
        <v>762</v>
      </c>
      <c r="E167" s="54" t="s">
        <v>551</v>
      </c>
      <c r="F167" s="55" t="s">
        <v>479</v>
      </c>
      <c r="G167" s="55">
        <v>115</v>
      </c>
      <c r="H167" s="73">
        <v>270932</v>
      </c>
    </row>
    <row r="168" spans="1:8" x14ac:dyDescent="0.3">
      <c r="A168" s="65">
        <v>9001800000</v>
      </c>
      <c r="B168" s="50" t="s">
        <v>763</v>
      </c>
      <c r="C168" s="50" t="s">
        <v>713</v>
      </c>
      <c r="D168" s="50" t="s">
        <v>764</v>
      </c>
      <c r="E168" s="58" t="s">
        <v>540</v>
      </c>
      <c r="F168" s="68" t="s">
        <v>402</v>
      </c>
      <c r="G168" s="50"/>
      <c r="H168" s="74">
        <v>113154</v>
      </c>
    </row>
    <row r="169" spans="1:8" x14ac:dyDescent="0.3">
      <c r="A169" s="66">
        <v>9001740003</v>
      </c>
      <c r="B169" s="55" t="s">
        <v>765</v>
      </c>
      <c r="C169" s="55" t="s">
        <v>713</v>
      </c>
      <c r="D169" s="55" t="s">
        <v>766</v>
      </c>
      <c r="E169" s="54" t="s">
        <v>551</v>
      </c>
      <c r="F169" s="71" t="s">
        <v>479</v>
      </c>
      <c r="G169" s="55">
        <v>225</v>
      </c>
      <c r="H169" s="73">
        <v>154264</v>
      </c>
    </row>
    <row r="170" spans="1:8" x14ac:dyDescent="0.3">
      <c r="A170" s="95">
        <v>811200000</v>
      </c>
      <c r="B170" s="68" t="s">
        <v>767</v>
      </c>
      <c r="C170" s="50" t="s">
        <v>369</v>
      </c>
      <c r="D170" s="50" t="s">
        <v>592</v>
      </c>
      <c r="E170" s="51" t="s">
        <v>592</v>
      </c>
      <c r="F170" s="50" t="s">
        <v>387</v>
      </c>
      <c r="G170" s="50"/>
      <c r="H170" s="52">
        <v>21182</v>
      </c>
    </row>
    <row r="171" spans="1:8" x14ac:dyDescent="0.3">
      <c r="A171" s="55">
        <v>824230008</v>
      </c>
      <c r="B171" s="55" t="s">
        <v>768</v>
      </c>
      <c r="C171" s="55" t="s">
        <v>369</v>
      </c>
      <c r="D171" s="55" t="s">
        <v>769</v>
      </c>
      <c r="E171" s="60" t="s">
        <v>769</v>
      </c>
      <c r="F171" s="55" t="s">
        <v>379</v>
      </c>
      <c r="G171" s="55"/>
      <c r="H171" s="62">
        <v>297</v>
      </c>
    </row>
    <row r="172" spans="1:8" x14ac:dyDescent="0.3">
      <c r="A172" s="95">
        <v>811410007</v>
      </c>
      <c r="B172" s="68" t="s">
        <v>770</v>
      </c>
      <c r="C172" s="50" t="s">
        <v>369</v>
      </c>
      <c r="D172" s="50" t="s">
        <v>771</v>
      </c>
      <c r="E172" s="51" t="s">
        <v>771</v>
      </c>
      <c r="F172" s="50" t="s">
        <v>371</v>
      </c>
      <c r="G172" s="50"/>
      <c r="H172" s="52">
        <v>28643</v>
      </c>
    </row>
    <row r="173" spans="1:8" x14ac:dyDescent="0.3">
      <c r="A173" s="55">
        <v>811540003</v>
      </c>
      <c r="B173" s="55" t="s">
        <v>772</v>
      </c>
      <c r="C173" s="55" t="s">
        <v>369</v>
      </c>
      <c r="D173" s="55" t="s">
        <v>750</v>
      </c>
      <c r="E173" s="60" t="s">
        <v>750</v>
      </c>
      <c r="F173" s="61" t="s">
        <v>382</v>
      </c>
      <c r="G173" s="85"/>
      <c r="H173" s="62">
        <v>4895</v>
      </c>
    </row>
    <row r="174" spans="1:8" x14ac:dyDescent="0.3">
      <c r="A174" s="50">
        <v>811670005</v>
      </c>
      <c r="B174" s="50" t="s">
        <v>773</v>
      </c>
      <c r="C174" s="50" t="s">
        <v>369</v>
      </c>
      <c r="D174" s="50" t="s">
        <v>774</v>
      </c>
      <c r="E174" s="51" t="s">
        <v>775</v>
      </c>
      <c r="F174" s="50" t="s">
        <v>387</v>
      </c>
      <c r="G174" s="50"/>
      <c r="H174" s="52">
        <v>745</v>
      </c>
    </row>
    <row r="175" spans="1:8" x14ac:dyDescent="0.3">
      <c r="A175" s="55">
        <v>811730008</v>
      </c>
      <c r="B175" s="55" t="s">
        <v>776</v>
      </c>
      <c r="C175" s="55" t="s">
        <v>369</v>
      </c>
      <c r="D175" s="55" t="s">
        <v>777</v>
      </c>
      <c r="E175" s="60" t="s">
        <v>778</v>
      </c>
      <c r="F175" s="55" t="s">
        <v>387</v>
      </c>
      <c r="G175" s="55"/>
      <c r="H175" s="62">
        <v>3224</v>
      </c>
    </row>
    <row r="176" spans="1:8" x14ac:dyDescent="0.3">
      <c r="A176" s="95">
        <v>811890004</v>
      </c>
      <c r="B176" s="51" t="s">
        <v>779</v>
      </c>
      <c r="C176" s="50" t="s">
        <v>369</v>
      </c>
      <c r="D176" s="50" t="s">
        <v>780</v>
      </c>
      <c r="E176" s="51" t="s">
        <v>781</v>
      </c>
      <c r="F176" s="50" t="s">
        <v>390</v>
      </c>
      <c r="G176" s="50"/>
      <c r="H176" s="52">
        <v>24176</v>
      </c>
    </row>
    <row r="177" spans="1:8" x14ac:dyDescent="0.3">
      <c r="A177" s="97">
        <v>811920002</v>
      </c>
      <c r="B177" s="55" t="s">
        <v>782</v>
      </c>
      <c r="C177" s="55" t="s">
        <v>369</v>
      </c>
      <c r="D177" s="55" t="s">
        <v>783</v>
      </c>
      <c r="E177" s="60" t="s">
        <v>783</v>
      </c>
      <c r="F177" s="55" t="s">
        <v>402</v>
      </c>
      <c r="G177" s="55"/>
      <c r="H177" s="62">
        <v>9819</v>
      </c>
    </row>
    <row r="178" spans="1:8" x14ac:dyDescent="0.3">
      <c r="A178" s="95">
        <v>812060009</v>
      </c>
      <c r="B178" s="50" t="s">
        <v>784</v>
      </c>
      <c r="C178" s="50" t="s">
        <v>369</v>
      </c>
      <c r="D178" s="50" t="s">
        <v>785</v>
      </c>
      <c r="E178" s="51" t="s">
        <v>785</v>
      </c>
      <c r="F178" s="67" t="s">
        <v>416</v>
      </c>
      <c r="G178" s="50"/>
      <c r="H178" s="52">
        <v>9891</v>
      </c>
    </row>
    <row r="179" spans="1:8" x14ac:dyDescent="0.3">
      <c r="A179" s="66">
        <v>9010810007</v>
      </c>
      <c r="B179" s="55" t="s">
        <v>786</v>
      </c>
      <c r="C179" s="55" t="s">
        <v>713</v>
      </c>
      <c r="D179" s="55" t="s">
        <v>787</v>
      </c>
      <c r="E179" s="54" t="s">
        <v>788</v>
      </c>
      <c r="F179" s="55" t="s">
        <v>390</v>
      </c>
      <c r="G179" s="55"/>
      <c r="H179" s="73">
        <v>48016</v>
      </c>
    </row>
    <row r="180" spans="1:8" x14ac:dyDescent="0.3">
      <c r="A180" s="57">
        <v>9011080001</v>
      </c>
      <c r="B180" s="58" t="s">
        <v>789</v>
      </c>
      <c r="C180" s="50" t="s">
        <v>713</v>
      </c>
      <c r="D180" s="50" t="s">
        <v>790</v>
      </c>
      <c r="E180" s="58" t="s">
        <v>780</v>
      </c>
      <c r="F180" s="58" t="s">
        <v>390</v>
      </c>
      <c r="G180" s="58"/>
      <c r="H180" s="74">
        <v>40334</v>
      </c>
    </row>
    <row r="181" spans="1:8" x14ac:dyDescent="0.3">
      <c r="A181" s="97">
        <v>812280001</v>
      </c>
      <c r="B181" s="55" t="s">
        <v>791</v>
      </c>
      <c r="C181" s="55" t="s">
        <v>369</v>
      </c>
      <c r="D181" s="55" t="s">
        <v>792</v>
      </c>
      <c r="E181" s="60" t="s">
        <v>792</v>
      </c>
      <c r="F181" s="55" t="s">
        <v>413</v>
      </c>
      <c r="G181" s="55"/>
      <c r="H181" s="62">
        <v>2629</v>
      </c>
    </row>
    <row r="182" spans="1:8" x14ac:dyDescent="0.3">
      <c r="A182" s="95">
        <v>813850006</v>
      </c>
      <c r="B182" s="50" t="s">
        <v>793</v>
      </c>
      <c r="C182" s="50" t="s">
        <v>369</v>
      </c>
      <c r="D182" s="50" t="s">
        <v>557</v>
      </c>
      <c r="E182" s="51" t="s">
        <v>557</v>
      </c>
      <c r="F182" s="50" t="s">
        <v>453</v>
      </c>
      <c r="G182" s="50"/>
      <c r="H182" s="52">
        <v>6670</v>
      </c>
    </row>
    <row r="183" spans="1:8" x14ac:dyDescent="0.3">
      <c r="A183" s="97">
        <v>812340003</v>
      </c>
      <c r="B183" s="71" t="s">
        <v>794</v>
      </c>
      <c r="C183" s="55" t="s">
        <v>369</v>
      </c>
      <c r="D183" s="55" t="s">
        <v>795</v>
      </c>
      <c r="E183" s="60" t="s">
        <v>795</v>
      </c>
      <c r="F183" s="55" t="s">
        <v>371</v>
      </c>
      <c r="G183" s="55"/>
      <c r="H183" s="62">
        <v>26568</v>
      </c>
    </row>
    <row r="184" spans="1:8" x14ac:dyDescent="0.3">
      <c r="A184" s="50">
        <v>812870005</v>
      </c>
      <c r="B184" s="50" t="s">
        <v>796</v>
      </c>
      <c r="C184" s="50" t="s">
        <v>369</v>
      </c>
      <c r="D184" s="50" t="s">
        <v>797</v>
      </c>
      <c r="E184" s="51" t="s">
        <v>797</v>
      </c>
      <c r="F184" s="50" t="s">
        <v>453</v>
      </c>
      <c r="G184" s="50"/>
      <c r="H184" s="52">
        <v>751</v>
      </c>
    </row>
    <row r="185" spans="1:8" x14ac:dyDescent="0.3">
      <c r="A185" s="97">
        <v>812710007</v>
      </c>
      <c r="B185" s="54" t="s">
        <v>798</v>
      </c>
      <c r="C185" s="55" t="s">
        <v>369</v>
      </c>
      <c r="D185" s="55" t="s">
        <v>799</v>
      </c>
      <c r="E185" s="60" t="s">
        <v>799</v>
      </c>
      <c r="F185" s="55" t="s">
        <v>379</v>
      </c>
      <c r="G185" s="55"/>
      <c r="H185" s="62">
        <v>3179</v>
      </c>
    </row>
    <row r="186" spans="1:8" x14ac:dyDescent="0.3">
      <c r="A186" s="95">
        <v>812520002</v>
      </c>
      <c r="B186" s="68" t="s">
        <v>800</v>
      </c>
      <c r="C186" s="50" t="s">
        <v>369</v>
      </c>
      <c r="D186" s="50" t="s">
        <v>801</v>
      </c>
      <c r="E186" s="51" t="s">
        <v>801</v>
      </c>
      <c r="F186" s="67" t="s">
        <v>416</v>
      </c>
      <c r="G186" s="50"/>
      <c r="H186" s="52">
        <v>36891</v>
      </c>
    </row>
    <row r="187" spans="1:8" x14ac:dyDescent="0.3">
      <c r="A187" s="55">
        <v>813040003</v>
      </c>
      <c r="B187" s="55" t="s">
        <v>802</v>
      </c>
      <c r="C187" s="55" t="s">
        <v>369</v>
      </c>
      <c r="D187" s="55" t="s">
        <v>803</v>
      </c>
      <c r="E187" s="60" t="s">
        <v>803</v>
      </c>
      <c r="F187" s="55" t="s">
        <v>376</v>
      </c>
      <c r="G187" s="55"/>
      <c r="H187" s="62">
        <v>129</v>
      </c>
    </row>
    <row r="188" spans="1:8" x14ac:dyDescent="0.3">
      <c r="A188" s="95">
        <v>813110007</v>
      </c>
      <c r="B188" s="86" t="s">
        <v>804</v>
      </c>
      <c r="C188" s="50" t="s">
        <v>369</v>
      </c>
      <c r="D188" s="50" t="s">
        <v>739</v>
      </c>
      <c r="E188" s="51" t="s">
        <v>739</v>
      </c>
      <c r="F188" s="50" t="s">
        <v>387</v>
      </c>
      <c r="G188" s="50"/>
      <c r="H188" s="52">
        <v>1110</v>
      </c>
    </row>
    <row r="189" spans="1:8" x14ac:dyDescent="0.3">
      <c r="A189" s="97">
        <v>812650006</v>
      </c>
      <c r="B189" s="55" t="s">
        <v>805</v>
      </c>
      <c r="C189" s="55" t="s">
        <v>369</v>
      </c>
      <c r="D189" s="55" t="s">
        <v>806</v>
      </c>
      <c r="E189" s="60" t="s">
        <v>806</v>
      </c>
      <c r="F189" s="55" t="s">
        <v>390</v>
      </c>
      <c r="G189" s="55"/>
      <c r="H189" s="62">
        <v>12462</v>
      </c>
    </row>
    <row r="190" spans="1:8" x14ac:dyDescent="0.3">
      <c r="A190" s="93">
        <v>813260009</v>
      </c>
      <c r="B190" s="58" t="s">
        <v>807</v>
      </c>
      <c r="C190" s="50" t="s">
        <v>369</v>
      </c>
      <c r="D190" s="50" t="s">
        <v>717</v>
      </c>
      <c r="E190" s="51" t="s">
        <v>717</v>
      </c>
      <c r="F190" s="58" t="s">
        <v>376</v>
      </c>
      <c r="G190" s="58"/>
      <c r="H190" s="52">
        <v>482</v>
      </c>
    </row>
    <row r="191" spans="1:8" x14ac:dyDescent="0.3">
      <c r="A191" s="55">
        <v>813320002</v>
      </c>
      <c r="B191" s="55" t="s">
        <v>808</v>
      </c>
      <c r="C191" s="55" t="s">
        <v>369</v>
      </c>
      <c r="D191" s="55" t="s">
        <v>809</v>
      </c>
      <c r="E191" s="60" t="s">
        <v>809</v>
      </c>
      <c r="F191" s="55" t="s">
        <v>402</v>
      </c>
      <c r="G191" s="55"/>
      <c r="H191" s="62">
        <v>198</v>
      </c>
    </row>
    <row r="192" spans="1:8" x14ac:dyDescent="0.3">
      <c r="A192" s="93">
        <v>813500000</v>
      </c>
      <c r="B192" s="50" t="s">
        <v>810</v>
      </c>
      <c r="C192" s="50" t="s">
        <v>369</v>
      </c>
      <c r="D192" s="50" t="s">
        <v>811</v>
      </c>
      <c r="E192" s="51" t="s">
        <v>811</v>
      </c>
      <c r="F192" s="67" t="s">
        <v>382</v>
      </c>
      <c r="G192" s="50"/>
      <c r="H192" s="52">
        <v>8825</v>
      </c>
    </row>
    <row r="193" spans="1:8" x14ac:dyDescent="0.3">
      <c r="A193" s="97">
        <v>813630008</v>
      </c>
      <c r="B193" s="55" t="s">
        <v>812</v>
      </c>
      <c r="C193" s="55" t="s">
        <v>369</v>
      </c>
      <c r="D193" s="55" t="s">
        <v>813</v>
      </c>
      <c r="E193" s="60" t="s">
        <v>813</v>
      </c>
      <c r="F193" s="61" t="s">
        <v>382</v>
      </c>
      <c r="G193" s="55"/>
      <c r="H193" s="62">
        <v>16800</v>
      </c>
    </row>
    <row r="194" spans="1:8" x14ac:dyDescent="0.3">
      <c r="A194" s="100">
        <v>813790004</v>
      </c>
      <c r="B194" s="50" t="s">
        <v>814</v>
      </c>
      <c r="C194" s="50" t="s">
        <v>369</v>
      </c>
      <c r="D194" s="50" t="s">
        <v>815</v>
      </c>
      <c r="E194" s="51" t="s">
        <v>815</v>
      </c>
      <c r="F194" s="67" t="s">
        <v>382</v>
      </c>
      <c r="G194" s="50"/>
      <c r="H194" s="52">
        <v>379</v>
      </c>
    </row>
    <row r="195" spans="1:8" x14ac:dyDescent="0.3">
      <c r="A195" s="55">
        <v>812900000</v>
      </c>
      <c r="B195" s="55" t="s">
        <v>816</v>
      </c>
      <c r="C195" s="55" t="s">
        <v>369</v>
      </c>
      <c r="D195" s="55" t="s">
        <v>817</v>
      </c>
      <c r="E195" s="60" t="s">
        <v>817</v>
      </c>
      <c r="F195" s="55" t="s">
        <v>387</v>
      </c>
      <c r="G195" s="55"/>
      <c r="H195" s="62">
        <v>721</v>
      </c>
    </row>
    <row r="196" spans="1:8" x14ac:dyDescent="0.3">
      <c r="A196" s="50">
        <v>813980001</v>
      </c>
      <c r="B196" s="50" t="s">
        <v>818</v>
      </c>
      <c r="C196" s="50" t="s">
        <v>369</v>
      </c>
      <c r="D196" s="50" t="s">
        <v>819</v>
      </c>
      <c r="E196" s="51" t="s">
        <v>819</v>
      </c>
      <c r="F196" s="50" t="s">
        <v>379</v>
      </c>
      <c r="G196" s="50"/>
      <c r="H196" s="52">
        <v>227</v>
      </c>
    </row>
    <row r="197" spans="1:8" x14ac:dyDescent="0.3">
      <c r="A197" s="97">
        <v>826873024</v>
      </c>
      <c r="B197" s="55" t="s">
        <v>820</v>
      </c>
      <c r="C197" s="55" t="s">
        <v>384</v>
      </c>
      <c r="D197" s="55" t="s">
        <v>821</v>
      </c>
      <c r="E197" s="54" t="s">
        <v>527</v>
      </c>
      <c r="F197" s="71" t="s">
        <v>376</v>
      </c>
      <c r="G197" s="55">
        <v>5</v>
      </c>
      <c r="H197" s="56">
        <v>0</v>
      </c>
    </row>
    <row r="198" spans="1:8" x14ac:dyDescent="0.3">
      <c r="A198" s="95">
        <v>814020002</v>
      </c>
      <c r="B198" s="50" t="s">
        <v>822</v>
      </c>
      <c r="C198" s="50" t="s">
        <v>369</v>
      </c>
      <c r="D198" s="50" t="s">
        <v>823</v>
      </c>
      <c r="E198" s="51" t="s">
        <v>823</v>
      </c>
      <c r="F198" s="50" t="s">
        <v>379</v>
      </c>
      <c r="G198" s="50"/>
      <c r="H198" s="52">
        <v>6109</v>
      </c>
    </row>
    <row r="199" spans="1:8" x14ac:dyDescent="0.3">
      <c r="A199" s="97">
        <v>814190004</v>
      </c>
      <c r="B199" s="55" t="s">
        <v>824</v>
      </c>
      <c r="C199" s="55" t="s">
        <v>369</v>
      </c>
      <c r="D199" s="55" t="s">
        <v>825</v>
      </c>
      <c r="E199" s="60" t="s">
        <v>825</v>
      </c>
      <c r="F199" s="55" t="s">
        <v>379</v>
      </c>
      <c r="G199" s="55"/>
      <c r="H199" s="62">
        <v>6150</v>
      </c>
    </row>
    <row r="200" spans="1:8" x14ac:dyDescent="0.3">
      <c r="A200" s="50">
        <v>814240003</v>
      </c>
      <c r="B200" s="50" t="s">
        <v>826</v>
      </c>
      <c r="C200" s="50" t="s">
        <v>369</v>
      </c>
      <c r="D200" s="50" t="s">
        <v>827</v>
      </c>
      <c r="E200" s="51" t="s">
        <v>828</v>
      </c>
      <c r="F200" s="50" t="s">
        <v>376</v>
      </c>
      <c r="G200" s="50"/>
      <c r="H200" s="52">
        <v>170</v>
      </c>
    </row>
    <row r="201" spans="1:8" x14ac:dyDescent="0.3">
      <c r="A201" s="97">
        <v>814300000</v>
      </c>
      <c r="B201" s="55" t="s">
        <v>829</v>
      </c>
      <c r="C201" s="55" t="s">
        <v>369</v>
      </c>
      <c r="D201" s="55" t="s">
        <v>830</v>
      </c>
      <c r="E201" s="60" t="s">
        <v>830</v>
      </c>
      <c r="F201" s="55" t="s">
        <v>402</v>
      </c>
      <c r="G201" s="55"/>
      <c r="H201" s="62">
        <v>3720</v>
      </c>
    </row>
    <row r="202" spans="1:8" x14ac:dyDescent="0.3">
      <c r="A202" s="95">
        <v>814580001</v>
      </c>
      <c r="B202" s="50" t="s">
        <v>831</v>
      </c>
      <c r="C202" s="50" t="s">
        <v>369</v>
      </c>
      <c r="D202" s="50" t="s">
        <v>832</v>
      </c>
      <c r="E202" s="68" t="s">
        <v>832</v>
      </c>
      <c r="F202" s="58" t="s">
        <v>413</v>
      </c>
      <c r="G202" s="50"/>
      <c r="H202" s="52">
        <v>3968</v>
      </c>
    </row>
    <row r="203" spans="1:8" x14ac:dyDescent="0.3">
      <c r="A203" s="54">
        <v>814610007</v>
      </c>
      <c r="B203" s="54" t="s">
        <v>833</v>
      </c>
      <c r="C203" s="55" t="s">
        <v>369</v>
      </c>
      <c r="D203" s="55" t="s">
        <v>834</v>
      </c>
      <c r="E203" s="71" t="s">
        <v>834</v>
      </c>
      <c r="F203" s="54" t="s">
        <v>413</v>
      </c>
      <c r="G203" s="55"/>
      <c r="H203" s="62">
        <v>2110</v>
      </c>
    </row>
    <row r="204" spans="1:8" x14ac:dyDescent="0.3">
      <c r="A204" s="93">
        <v>814770005</v>
      </c>
      <c r="B204" s="51" t="s">
        <v>835</v>
      </c>
      <c r="C204" s="50" t="s">
        <v>369</v>
      </c>
      <c r="D204" s="50" t="s">
        <v>836</v>
      </c>
      <c r="E204" s="68" t="s">
        <v>836</v>
      </c>
      <c r="F204" s="58" t="s">
        <v>371</v>
      </c>
      <c r="G204" s="50"/>
      <c r="H204" s="67">
        <v>24446</v>
      </c>
    </row>
    <row r="205" spans="1:8" x14ac:dyDescent="0.3">
      <c r="A205" s="97">
        <v>814830008</v>
      </c>
      <c r="B205" s="55" t="s">
        <v>837</v>
      </c>
      <c r="C205" s="55" t="s">
        <v>369</v>
      </c>
      <c r="D205" s="55" t="s">
        <v>838</v>
      </c>
      <c r="E205" s="60" t="s">
        <v>838</v>
      </c>
      <c r="F205" s="55" t="s">
        <v>479</v>
      </c>
      <c r="G205" s="55"/>
      <c r="H205" s="61">
        <v>4414</v>
      </c>
    </row>
    <row r="206" spans="1:8" x14ac:dyDescent="0.3">
      <c r="A206" s="50">
        <v>814960009</v>
      </c>
      <c r="B206" s="50" t="s">
        <v>839</v>
      </c>
      <c r="C206" s="50" t="s">
        <v>369</v>
      </c>
      <c r="D206" s="50" t="s">
        <v>584</v>
      </c>
      <c r="E206" s="51" t="s">
        <v>584</v>
      </c>
      <c r="F206" s="50" t="s">
        <v>387</v>
      </c>
      <c r="G206" s="50"/>
      <c r="H206" s="67">
        <v>1218</v>
      </c>
    </row>
    <row r="207" spans="1:8" x14ac:dyDescent="0.3">
      <c r="A207" s="55">
        <v>814450006</v>
      </c>
      <c r="B207" s="55" t="s">
        <v>840</v>
      </c>
      <c r="C207" s="55" t="s">
        <v>369</v>
      </c>
      <c r="D207" s="55" t="s">
        <v>841</v>
      </c>
      <c r="E207" s="60" t="s">
        <v>841</v>
      </c>
      <c r="F207" s="77" t="s">
        <v>376</v>
      </c>
      <c r="G207" s="77"/>
      <c r="H207" s="62">
        <v>890</v>
      </c>
    </row>
    <row r="208" spans="1:8" x14ac:dyDescent="0.3">
      <c r="A208" s="95">
        <v>8102494017</v>
      </c>
      <c r="B208" s="50" t="s">
        <v>842</v>
      </c>
      <c r="C208" s="50" t="s">
        <v>384</v>
      </c>
      <c r="D208" s="50" t="s">
        <v>843</v>
      </c>
      <c r="E208" s="58" t="s">
        <v>572</v>
      </c>
      <c r="F208" s="50" t="s">
        <v>387</v>
      </c>
      <c r="G208" s="63">
        <v>19</v>
      </c>
      <c r="H208" s="64">
        <v>0</v>
      </c>
    </row>
    <row r="209" spans="1:8" x14ac:dyDescent="0.3">
      <c r="A209" s="55">
        <v>815090004</v>
      </c>
      <c r="B209" s="55" t="s">
        <v>844</v>
      </c>
      <c r="C209" s="55" t="s">
        <v>369</v>
      </c>
      <c r="D209" s="55" t="s">
        <v>845</v>
      </c>
      <c r="E209" s="60" t="s">
        <v>845</v>
      </c>
      <c r="F209" s="77" t="s">
        <v>387</v>
      </c>
      <c r="G209" s="77"/>
      <c r="H209" s="62">
        <v>355</v>
      </c>
    </row>
    <row r="210" spans="1:8" x14ac:dyDescent="0.3">
      <c r="A210" s="95">
        <v>815160009</v>
      </c>
      <c r="B210" s="50" t="s">
        <v>846</v>
      </c>
      <c r="C210" s="50" t="s">
        <v>369</v>
      </c>
      <c r="D210" s="50" t="s">
        <v>847</v>
      </c>
      <c r="E210" s="51" t="s">
        <v>847</v>
      </c>
      <c r="F210" s="50" t="s">
        <v>387</v>
      </c>
      <c r="G210" s="50"/>
      <c r="H210" s="52">
        <v>587</v>
      </c>
    </row>
    <row r="211" spans="1:8" x14ac:dyDescent="0.3">
      <c r="A211" s="55">
        <v>815210007</v>
      </c>
      <c r="B211" s="55" t="s">
        <v>848</v>
      </c>
      <c r="C211" s="55" t="s">
        <v>369</v>
      </c>
      <c r="D211" s="55" t="s">
        <v>849</v>
      </c>
      <c r="E211" s="60" t="s">
        <v>849</v>
      </c>
      <c r="F211" s="55" t="s">
        <v>402</v>
      </c>
      <c r="G211" s="55"/>
      <c r="H211" s="62">
        <v>163</v>
      </c>
    </row>
    <row r="212" spans="1:8" x14ac:dyDescent="0.3">
      <c r="A212" s="95">
        <v>815370005</v>
      </c>
      <c r="B212" s="50" t="s">
        <v>850</v>
      </c>
      <c r="C212" s="50" t="s">
        <v>369</v>
      </c>
      <c r="D212" s="50" t="s">
        <v>851</v>
      </c>
      <c r="E212" s="51" t="s">
        <v>851</v>
      </c>
      <c r="F212" s="50" t="s">
        <v>390</v>
      </c>
      <c r="G212" s="50"/>
      <c r="H212" s="52">
        <v>799</v>
      </c>
    </row>
    <row r="213" spans="1:8" x14ac:dyDescent="0.3">
      <c r="A213" s="55">
        <v>815420002</v>
      </c>
      <c r="B213" s="55" t="s">
        <v>852</v>
      </c>
      <c r="C213" s="55" t="s">
        <v>369</v>
      </c>
      <c r="D213" s="55" t="s">
        <v>853</v>
      </c>
      <c r="E213" s="60" t="s">
        <v>853</v>
      </c>
      <c r="F213" s="55" t="s">
        <v>413</v>
      </c>
      <c r="G213" s="55"/>
      <c r="H213" s="62">
        <v>909</v>
      </c>
    </row>
    <row r="214" spans="1:8" x14ac:dyDescent="0.3">
      <c r="A214" s="50">
        <v>815550006</v>
      </c>
      <c r="B214" s="50" t="s">
        <v>854</v>
      </c>
      <c r="C214" s="50" t="s">
        <v>369</v>
      </c>
      <c r="D214" s="50" t="s">
        <v>855</v>
      </c>
      <c r="E214" s="51" t="s">
        <v>855</v>
      </c>
      <c r="F214" s="50" t="s">
        <v>390</v>
      </c>
      <c r="G214" s="50"/>
      <c r="H214" s="52">
        <v>9819</v>
      </c>
    </row>
    <row r="215" spans="1:8" x14ac:dyDescent="0.3">
      <c r="A215" s="97">
        <v>815680001</v>
      </c>
      <c r="B215" s="55" t="s">
        <v>856</v>
      </c>
      <c r="C215" s="55" t="s">
        <v>369</v>
      </c>
      <c r="D215" s="55" t="s">
        <v>857</v>
      </c>
      <c r="E215" s="60" t="s">
        <v>857</v>
      </c>
      <c r="F215" s="61" t="s">
        <v>416</v>
      </c>
      <c r="G215" s="55"/>
      <c r="H215" s="62">
        <v>15130</v>
      </c>
    </row>
    <row r="216" spans="1:8" x14ac:dyDescent="0.3">
      <c r="A216" s="95">
        <v>815740003</v>
      </c>
      <c r="B216" s="50" t="s">
        <v>858</v>
      </c>
      <c r="C216" s="50" t="s">
        <v>369</v>
      </c>
      <c r="D216" s="50" t="s">
        <v>859</v>
      </c>
      <c r="E216" s="51" t="s">
        <v>859</v>
      </c>
      <c r="F216" s="50" t="s">
        <v>371</v>
      </c>
      <c r="G216" s="50"/>
      <c r="H216" s="52">
        <v>11736</v>
      </c>
    </row>
    <row r="217" spans="1:8" x14ac:dyDescent="0.3">
      <c r="A217" s="55">
        <v>890580001</v>
      </c>
      <c r="B217" s="55" t="s">
        <v>860</v>
      </c>
      <c r="C217" s="55" t="s">
        <v>369</v>
      </c>
      <c r="D217" s="55" t="s">
        <v>861</v>
      </c>
      <c r="E217" s="60" t="s">
        <v>862</v>
      </c>
      <c r="F217" s="55" t="s">
        <v>371</v>
      </c>
      <c r="G217" s="55"/>
      <c r="H217" s="62">
        <v>3036</v>
      </c>
    </row>
    <row r="218" spans="1:8" x14ac:dyDescent="0.3">
      <c r="A218" s="58">
        <v>815800000</v>
      </c>
      <c r="B218" s="58" t="s">
        <v>863</v>
      </c>
      <c r="C218" s="50" t="s">
        <v>369</v>
      </c>
      <c r="D218" s="50" t="s">
        <v>864</v>
      </c>
      <c r="E218" s="68" t="s">
        <v>865</v>
      </c>
      <c r="F218" s="50" t="s">
        <v>371</v>
      </c>
      <c r="G218" s="50"/>
      <c r="H218" s="52">
        <v>4318</v>
      </c>
    </row>
    <row r="219" spans="1:8" x14ac:dyDescent="0.3">
      <c r="A219" s="97">
        <v>815930008</v>
      </c>
      <c r="B219" s="55" t="s">
        <v>866</v>
      </c>
      <c r="C219" s="55" t="s">
        <v>369</v>
      </c>
      <c r="D219" s="55" t="s">
        <v>867</v>
      </c>
      <c r="E219" s="60" t="s">
        <v>867</v>
      </c>
      <c r="F219" s="61" t="s">
        <v>382</v>
      </c>
      <c r="G219" s="55"/>
      <c r="H219" s="62">
        <v>18893</v>
      </c>
    </row>
    <row r="220" spans="1:8" x14ac:dyDescent="0.3">
      <c r="A220" s="95">
        <v>803863013</v>
      </c>
      <c r="B220" s="50" t="s">
        <v>868</v>
      </c>
      <c r="C220" s="50" t="s">
        <v>384</v>
      </c>
      <c r="D220" s="50" t="s">
        <v>869</v>
      </c>
      <c r="E220" s="58" t="s">
        <v>465</v>
      </c>
      <c r="F220" s="67" t="s">
        <v>379</v>
      </c>
      <c r="G220" s="50"/>
      <c r="H220" s="64">
        <v>0</v>
      </c>
    </row>
    <row r="221" spans="1:8" x14ac:dyDescent="0.3">
      <c r="A221" s="97">
        <v>8100753010</v>
      </c>
      <c r="B221" s="55" t="s">
        <v>870</v>
      </c>
      <c r="C221" s="55" t="s">
        <v>384</v>
      </c>
      <c r="D221" s="55" t="s">
        <v>871</v>
      </c>
      <c r="E221" s="60" t="s">
        <v>543</v>
      </c>
      <c r="F221" s="61" t="s">
        <v>379</v>
      </c>
      <c r="G221" s="55">
        <v>14</v>
      </c>
      <c r="H221" s="56">
        <v>0</v>
      </c>
    </row>
    <row r="222" spans="1:8" x14ac:dyDescent="0.3">
      <c r="A222" s="93">
        <v>821883020</v>
      </c>
      <c r="B222" s="50" t="s">
        <v>872</v>
      </c>
      <c r="C222" s="76" t="s">
        <v>384</v>
      </c>
      <c r="D222" s="50" t="s">
        <v>873</v>
      </c>
      <c r="E222" s="58" t="s">
        <v>756</v>
      </c>
      <c r="F222" s="50" t="s">
        <v>379</v>
      </c>
      <c r="G222" s="50"/>
      <c r="H222" s="64">
        <v>0</v>
      </c>
    </row>
    <row r="223" spans="1:8" x14ac:dyDescent="0.3">
      <c r="A223" s="97">
        <v>820743017</v>
      </c>
      <c r="B223" s="55" t="s">
        <v>874</v>
      </c>
      <c r="C223" s="55" t="s">
        <v>384</v>
      </c>
      <c r="D223" s="55" t="s">
        <v>875</v>
      </c>
      <c r="E223" s="54" t="s">
        <v>876</v>
      </c>
      <c r="F223" s="61" t="s">
        <v>382</v>
      </c>
      <c r="G223" s="55"/>
      <c r="H223" s="56">
        <v>0</v>
      </c>
    </row>
    <row r="224" spans="1:8" x14ac:dyDescent="0.3">
      <c r="A224" s="95">
        <v>826875017</v>
      </c>
      <c r="B224" s="50" t="s">
        <v>877</v>
      </c>
      <c r="C224" s="50" t="s">
        <v>384</v>
      </c>
      <c r="D224" s="50" t="s">
        <v>878</v>
      </c>
      <c r="E224" s="58" t="s">
        <v>527</v>
      </c>
      <c r="F224" s="67" t="s">
        <v>376</v>
      </c>
      <c r="G224" s="50"/>
      <c r="H224" s="64">
        <v>0</v>
      </c>
    </row>
    <row r="225" spans="1:8" x14ac:dyDescent="0.3">
      <c r="A225" s="97">
        <v>816070005</v>
      </c>
      <c r="B225" s="55" t="s">
        <v>879</v>
      </c>
      <c r="C225" s="55" t="s">
        <v>369</v>
      </c>
      <c r="D225" s="55" t="s">
        <v>880</v>
      </c>
      <c r="E225" s="60" t="s">
        <v>880</v>
      </c>
      <c r="F225" s="55" t="s">
        <v>387</v>
      </c>
      <c r="G225" s="55"/>
      <c r="H225" s="62">
        <v>423</v>
      </c>
    </row>
    <row r="226" spans="1:8" x14ac:dyDescent="0.3">
      <c r="A226" s="95">
        <v>816140003</v>
      </c>
      <c r="B226" s="50" t="s">
        <v>881</v>
      </c>
      <c r="C226" s="50" t="s">
        <v>369</v>
      </c>
      <c r="D226" s="50" t="s">
        <v>882</v>
      </c>
      <c r="E226" s="51" t="s">
        <v>882</v>
      </c>
      <c r="F226" s="50" t="s">
        <v>402</v>
      </c>
      <c r="G226" s="50"/>
      <c r="H226" s="52">
        <v>17203</v>
      </c>
    </row>
    <row r="227" spans="1:8" x14ac:dyDescent="0.3">
      <c r="A227" s="97">
        <v>816350006</v>
      </c>
      <c r="B227" s="71" t="s">
        <v>883</v>
      </c>
      <c r="C227" s="55" t="s">
        <v>369</v>
      </c>
      <c r="D227" s="55" t="s">
        <v>884</v>
      </c>
      <c r="E227" s="60" t="s">
        <v>884</v>
      </c>
      <c r="F227" s="55" t="s">
        <v>390</v>
      </c>
      <c r="G227" s="55"/>
      <c r="H227" s="62">
        <v>28751</v>
      </c>
    </row>
    <row r="228" spans="1:8" x14ac:dyDescent="0.3">
      <c r="A228" s="50">
        <v>816400000</v>
      </c>
      <c r="B228" s="50" t="s">
        <v>885</v>
      </c>
      <c r="C228" s="50" t="s">
        <v>369</v>
      </c>
      <c r="D228" s="50" t="s">
        <v>886</v>
      </c>
      <c r="E228" s="51" t="s">
        <v>887</v>
      </c>
      <c r="F228" s="50" t="s">
        <v>413</v>
      </c>
      <c r="G228" s="50"/>
      <c r="H228" s="52">
        <v>1316</v>
      </c>
    </row>
    <row r="229" spans="1:8" x14ac:dyDescent="0.3">
      <c r="A229" s="55">
        <v>816530008</v>
      </c>
      <c r="B229" s="55" t="s">
        <v>888</v>
      </c>
      <c r="C229" s="55" t="s">
        <v>369</v>
      </c>
      <c r="D229" s="55" t="s">
        <v>889</v>
      </c>
      <c r="E229" s="60" t="s">
        <v>890</v>
      </c>
      <c r="F229" s="55" t="s">
        <v>402</v>
      </c>
      <c r="G229" s="55"/>
      <c r="H229" s="62">
        <v>2311</v>
      </c>
    </row>
    <row r="230" spans="1:8" x14ac:dyDescent="0.3">
      <c r="A230" s="95">
        <v>816660009</v>
      </c>
      <c r="B230" s="50" t="s">
        <v>891</v>
      </c>
      <c r="C230" s="50" t="s">
        <v>369</v>
      </c>
      <c r="D230" s="50" t="s">
        <v>657</v>
      </c>
      <c r="E230" s="51" t="s">
        <v>892</v>
      </c>
      <c r="F230" s="50" t="s">
        <v>376</v>
      </c>
      <c r="G230" s="50"/>
      <c r="H230" s="52">
        <v>1089</v>
      </c>
    </row>
    <row r="231" spans="1:8" x14ac:dyDescent="0.3">
      <c r="A231" s="97">
        <v>816720002</v>
      </c>
      <c r="B231" s="55" t="s">
        <v>893</v>
      </c>
      <c r="C231" s="55" t="s">
        <v>369</v>
      </c>
      <c r="D231" s="55" t="s">
        <v>894</v>
      </c>
      <c r="E231" s="60" t="s">
        <v>894</v>
      </c>
      <c r="F231" s="55" t="s">
        <v>416</v>
      </c>
      <c r="G231" s="55"/>
      <c r="H231" s="62">
        <v>8482</v>
      </c>
    </row>
    <row r="232" spans="1:8" x14ac:dyDescent="0.3">
      <c r="A232" s="58">
        <v>818250006</v>
      </c>
      <c r="B232" s="58" t="s">
        <v>895</v>
      </c>
      <c r="C232" s="50" t="s">
        <v>369</v>
      </c>
      <c r="D232" s="50" t="s">
        <v>896</v>
      </c>
      <c r="E232" s="51" t="s">
        <v>897</v>
      </c>
      <c r="F232" s="50" t="s">
        <v>379</v>
      </c>
      <c r="G232" s="50"/>
      <c r="H232" s="52">
        <v>4087</v>
      </c>
    </row>
    <row r="233" spans="1:8" x14ac:dyDescent="0.3">
      <c r="A233" s="97">
        <v>816880001</v>
      </c>
      <c r="B233" s="55" t="s">
        <v>898</v>
      </c>
      <c r="C233" s="55" t="s">
        <v>369</v>
      </c>
      <c r="D233" s="55" t="s">
        <v>899</v>
      </c>
      <c r="E233" s="60" t="s">
        <v>899</v>
      </c>
      <c r="F233" s="55" t="s">
        <v>413</v>
      </c>
      <c r="G233" s="55"/>
      <c r="H233" s="62">
        <v>523</v>
      </c>
    </row>
    <row r="234" spans="1:8" x14ac:dyDescent="0.3">
      <c r="A234" s="50">
        <v>817120002</v>
      </c>
      <c r="B234" s="50" t="s">
        <v>900</v>
      </c>
      <c r="C234" s="50" t="s">
        <v>369</v>
      </c>
      <c r="D234" s="50" t="s">
        <v>720</v>
      </c>
      <c r="E234" s="51" t="s">
        <v>720</v>
      </c>
      <c r="F234" s="50" t="s">
        <v>387</v>
      </c>
      <c r="G234" s="50"/>
      <c r="H234" s="52">
        <v>2681</v>
      </c>
    </row>
    <row r="235" spans="1:8" x14ac:dyDescent="0.3">
      <c r="A235" s="55">
        <v>817050006</v>
      </c>
      <c r="B235" s="55" t="s">
        <v>901</v>
      </c>
      <c r="C235" s="55" t="s">
        <v>369</v>
      </c>
      <c r="D235" s="55" t="s">
        <v>902</v>
      </c>
      <c r="E235" s="60" t="s">
        <v>903</v>
      </c>
      <c r="F235" s="55" t="s">
        <v>402</v>
      </c>
      <c r="G235" s="55"/>
      <c r="H235" s="62">
        <v>558</v>
      </c>
    </row>
    <row r="236" spans="1:8" x14ac:dyDescent="0.3">
      <c r="A236" s="95">
        <v>823030008</v>
      </c>
      <c r="B236" s="50" t="s">
        <v>904</v>
      </c>
      <c r="C236" s="50" t="s">
        <v>369</v>
      </c>
      <c r="D236" s="50" t="s">
        <v>788</v>
      </c>
      <c r="E236" s="51" t="s">
        <v>788</v>
      </c>
      <c r="F236" s="50" t="s">
        <v>390</v>
      </c>
      <c r="G236" s="50"/>
      <c r="H236" s="52">
        <v>10532</v>
      </c>
    </row>
    <row r="237" spans="1:8" x14ac:dyDescent="0.3">
      <c r="A237" s="97">
        <v>817270005</v>
      </c>
      <c r="B237" s="71" t="s">
        <v>905</v>
      </c>
      <c r="C237" s="55" t="s">
        <v>369</v>
      </c>
      <c r="D237" s="55" t="s">
        <v>906</v>
      </c>
      <c r="E237" s="60" t="s">
        <v>906</v>
      </c>
      <c r="F237" s="55" t="s">
        <v>390</v>
      </c>
      <c r="G237" s="55"/>
      <c r="H237" s="62">
        <v>28767</v>
      </c>
    </row>
    <row r="238" spans="1:8" x14ac:dyDescent="0.3">
      <c r="A238" s="95">
        <v>816665026</v>
      </c>
      <c r="B238" s="50" t="s">
        <v>907</v>
      </c>
      <c r="C238" s="50" t="s">
        <v>384</v>
      </c>
      <c r="D238" s="50" t="s">
        <v>908</v>
      </c>
      <c r="E238" s="58" t="s">
        <v>657</v>
      </c>
      <c r="F238" s="50" t="s">
        <v>376</v>
      </c>
      <c r="G238" s="50"/>
      <c r="H238" s="64">
        <v>0</v>
      </c>
    </row>
    <row r="239" spans="1:8" x14ac:dyDescent="0.3">
      <c r="A239" s="97">
        <v>822125014</v>
      </c>
      <c r="B239" s="87" t="s">
        <v>909</v>
      </c>
      <c r="C239" s="78" t="s">
        <v>384</v>
      </c>
      <c r="D239" s="55" t="s">
        <v>910</v>
      </c>
      <c r="E239" s="54" t="s">
        <v>911</v>
      </c>
      <c r="F239" s="55" t="s">
        <v>371</v>
      </c>
      <c r="G239" s="55">
        <v>11</v>
      </c>
      <c r="H239" s="56">
        <v>0</v>
      </c>
    </row>
    <row r="240" spans="1:8" x14ac:dyDescent="0.3">
      <c r="A240" s="50">
        <v>817480001</v>
      </c>
      <c r="B240" s="50" t="s">
        <v>912</v>
      </c>
      <c r="C240" s="50" t="s">
        <v>369</v>
      </c>
      <c r="D240" s="50" t="s">
        <v>913</v>
      </c>
      <c r="E240" s="51" t="s">
        <v>913</v>
      </c>
      <c r="F240" s="50" t="s">
        <v>413</v>
      </c>
      <c r="G240" s="50"/>
      <c r="H240" s="52">
        <v>571</v>
      </c>
    </row>
    <row r="241" spans="1:8" x14ac:dyDescent="0.3">
      <c r="A241" s="97">
        <v>817510007</v>
      </c>
      <c r="B241" s="55" t="s">
        <v>914</v>
      </c>
      <c r="C241" s="55" t="s">
        <v>369</v>
      </c>
      <c r="D241" s="55" t="s">
        <v>915</v>
      </c>
      <c r="E241" s="60" t="s">
        <v>915</v>
      </c>
      <c r="F241" s="55" t="s">
        <v>376</v>
      </c>
      <c r="G241" s="55"/>
      <c r="H241" s="62">
        <v>4399</v>
      </c>
    </row>
    <row r="242" spans="1:8" x14ac:dyDescent="0.3">
      <c r="A242" s="58">
        <v>817640003</v>
      </c>
      <c r="B242" s="58" t="s">
        <v>916</v>
      </c>
      <c r="C242" s="50" t="s">
        <v>369</v>
      </c>
      <c r="D242" s="50" t="s">
        <v>917</v>
      </c>
      <c r="E242" s="51" t="s">
        <v>917</v>
      </c>
      <c r="F242" s="50" t="s">
        <v>402</v>
      </c>
      <c r="G242" s="50"/>
      <c r="H242" s="52">
        <v>219</v>
      </c>
    </row>
    <row r="243" spans="1:8" x14ac:dyDescent="0.3">
      <c r="A243" s="54">
        <v>817700000</v>
      </c>
      <c r="B243" s="54" t="s">
        <v>918</v>
      </c>
      <c r="C243" s="55" t="s">
        <v>369</v>
      </c>
      <c r="D243" s="55" t="s">
        <v>919</v>
      </c>
      <c r="E243" s="60" t="s">
        <v>920</v>
      </c>
      <c r="F243" s="55" t="s">
        <v>376</v>
      </c>
      <c r="G243" s="55"/>
      <c r="H243" s="62">
        <v>42</v>
      </c>
    </row>
    <row r="244" spans="1:8" x14ac:dyDescent="0.3">
      <c r="A244" s="58">
        <v>817860009</v>
      </c>
      <c r="B244" s="58" t="s">
        <v>921</v>
      </c>
      <c r="C244" s="50" t="s">
        <v>369</v>
      </c>
      <c r="D244" s="50" t="s">
        <v>922</v>
      </c>
      <c r="E244" s="51" t="s">
        <v>922</v>
      </c>
      <c r="F244" s="50" t="s">
        <v>379</v>
      </c>
      <c r="G244" s="50"/>
      <c r="H244" s="52">
        <v>571</v>
      </c>
    </row>
    <row r="245" spans="1:8" x14ac:dyDescent="0.3">
      <c r="A245" s="94">
        <v>817990004</v>
      </c>
      <c r="B245" s="54" t="s">
        <v>923</v>
      </c>
      <c r="C245" s="55" t="s">
        <v>369</v>
      </c>
      <c r="D245" s="55" t="s">
        <v>924</v>
      </c>
      <c r="E245" s="60" t="s">
        <v>925</v>
      </c>
      <c r="F245" s="61" t="s">
        <v>416</v>
      </c>
      <c r="G245" s="55"/>
      <c r="H245" s="62">
        <v>923</v>
      </c>
    </row>
    <row r="246" spans="1:8" x14ac:dyDescent="0.3">
      <c r="A246" s="93">
        <v>818030008</v>
      </c>
      <c r="B246" s="88" t="s">
        <v>926</v>
      </c>
      <c r="C246" s="50" t="s">
        <v>369</v>
      </c>
      <c r="D246" s="50" t="s">
        <v>927</v>
      </c>
      <c r="E246" s="51" t="s">
        <v>927</v>
      </c>
      <c r="F246" s="67" t="s">
        <v>416</v>
      </c>
      <c r="G246" s="50"/>
      <c r="H246" s="52">
        <v>39269</v>
      </c>
    </row>
    <row r="247" spans="1:8" x14ac:dyDescent="0.3">
      <c r="A247" s="94">
        <v>818100000</v>
      </c>
      <c r="B247" s="54" t="s">
        <v>928</v>
      </c>
      <c r="C247" s="55" t="s">
        <v>369</v>
      </c>
      <c r="D247" s="55" t="s">
        <v>929</v>
      </c>
      <c r="E247" s="60" t="s">
        <v>930</v>
      </c>
      <c r="F247" s="61" t="s">
        <v>382</v>
      </c>
      <c r="G247" s="55"/>
      <c r="H247" s="62">
        <v>10899</v>
      </c>
    </row>
    <row r="248" spans="1:8" x14ac:dyDescent="0.3">
      <c r="A248" s="93">
        <v>818310007</v>
      </c>
      <c r="B248" s="58" t="s">
        <v>931</v>
      </c>
      <c r="C248" s="50" t="s">
        <v>369</v>
      </c>
      <c r="D248" s="50" t="s">
        <v>932</v>
      </c>
      <c r="E248" s="51" t="s">
        <v>932</v>
      </c>
      <c r="F248" s="50" t="s">
        <v>387</v>
      </c>
      <c r="G248" s="50"/>
      <c r="H248" s="52">
        <v>6680</v>
      </c>
    </row>
    <row r="249" spans="1:8" x14ac:dyDescent="0.3">
      <c r="A249" s="54">
        <v>818590004</v>
      </c>
      <c r="B249" s="54" t="s">
        <v>933</v>
      </c>
      <c r="C249" s="55" t="s">
        <v>369</v>
      </c>
      <c r="D249" s="55" t="s">
        <v>934</v>
      </c>
      <c r="E249" s="60" t="s">
        <v>934</v>
      </c>
      <c r="F249" s="55" t="s">
        <v>402</v>
      </c>
      <c r="G249" s="55"/>
      <c r="H249" s="62">
        <v>254</v>
      </c>
    </row>
    <row r="250" spans="1:8" x14ac:dyDescent="0.3">
      <c r="A250" s="58">
        <v>890190004</v>
      </c>
      <c r="B250" s="58" t="s">
        <v>935</v>
      </c>
      <c r="C250" s="50" t="s">
        <v>369</v>
      </c>
      <c r="D250" s="50" t="s">
        <v>936</v>
      </c>
      <c r="E250" s="51" t="s">
        <v>936</v>
      </c>
      <c r="F250" s="58" t="s">
        <v>387</v>
      </c>
      <c r="G250" s="58"/>
      <c r="H250" s="52">
        <v>276</v>
      </c>
    </row>
    <row r="251" spans="1:8" x14ac:dyDescent="0.3">
      <c r="A251" s="94">
        <v>818840003</v>
      </c>
      <c r="B251" s="54" t="s">
        <v>937</v>
      </c>
      <c r="C251" s="55" t="s">
        <v>369</v>
      </c>
      <c r="D251" s="55" t="s">
        <v>938</v>
      </c>
      <c r="E251" s="60" t="s">
        <v>938</v>
      </c>
      <c r="F251" s="55" t="s">
        <v>376</v>
      </c>
      <c r="G251" s="55"/>
      <c r="H251" s="62">
        <v>151</v>
      </c>
    </row>
    <row r="252" spans="1:8" x14ac:dyDescent="0.3">
      <c r="A252" s="93">
        <v>819010007</v>
      </c>
      <c r="B252" s="58" t="s">
        <v>939</v>
      </c>
      <c r="C252" s="50" t="s">
        <v>369</v>
      </c>
      <c r="D252" s="50" t="s">
        <v>940</v>
      </c>
      <c r="E252" s="51" t="s">
        <v>940</v>
      </c>
      <c r="F252" s="50" t="s">
        <v>376</v>
      </c>
      <c r="G252" s="50"/>
      <c r="H252" s="52">
        <v>303</v>
      </c>
    </row>
    <row r="253" spans="1:8" x14ac:dyDescent="0.3">
      <c r="A253" s="94">
        <v>819180001</v>
      </c>
      <c r="B253" s="54" t="s">
        <v>941</v>
      </c>
      <c r="C253" s="55" t="s">
        <v>369</v>
      </c>
      <c r="D253" s="55" t="s">
        <v>942</v>
      </c>
      <c r="E253" s="60" t="s">
        <v>942</v>
      </c>
      <c r="F253" s="55" t="s">
        <v>379</v>
      </c>
      <c r="G253" s="55"/>
      <c r="H253" s="62">
        <v>6835</v>
      </c>
    </row>
    <row r="254" spans="1:8" x14ac:dyDescent="0.3">
      <c r="A254" s="93">
        <v>819440003</v>
      </c>
      <c r="B254" s="88" t="s">
        <v>943</v>
      </c>
      <c r="C254" s="50" t="s">
        <v>369</v>
      </c>
      <c r="D254" s="50" t="s">
        <v>944</v>
      </c>
      <c r="E254" s="51" t="s">
        <v>944</v>
      </c>
      <c r="F254" s="50" t="s">
        <v>945</v>
      </c>
      <c r="G254" s="50"/>
      <c r="H254" s="52">
        <v>37925</v>
      </c>
    </row>
    <row r="255" spans="1:8" x14ac:dyDescent="0.3">
      <c r="A255" s="54">
        <v>819570005</v>
      </c>
      <c r="B255" s="54" t="s">
        <v>946</v>
      </c>
      <c r="C255" s="55" t="s">
        <v>369</v>
      </c>
      <c r="D255" s="55" t="s">
        <v>947</v>
      </c>
      <c r="E255" s="60" t="s">
        <v>947</v>
      </c>
      <c r="F255" s="55" t="s">
        <v>387</v>
      </c>
      <c r="G255" s="55"/>
      <c r="H255" s="62">
        <v>109</v>
      </c>
    </row>
    <row r="256" spans="1:8" x14ac:dyDescent="0.3">
      <c r="A256" s="93">
        <v>819600000</v>
      </c>
      <c r="B256" s="88" t="s">
        <v>948</v>
      </c>
      <c r="C256" s="50" t="s">
        <v>369</v>
      </c>
      <c r="D256" s="50" t="s">
        <v>949</v>
      </c>
      <c r="E256" s="51" t="s">
        <v>949</v>
      </c>
      <c r="F256" s="50" t="s">
        <v>371</v>
      </c>
      <c r="G256" s="50"/>
      <c r="H256" s="52">
        <v>26910</v>
      </c>
    </row>
    <row r="257" spans="1:8" x14ac:dyDescent="0.3">
      <c r="A257" s="94">
        <v>819760009</v>
      </c>
      <c r="B257" s="54" t="s">
        <v>950</v>
      </c>
      <c r="C257" s="55" t="s">
        <v>369</v>
      </c>
      <c r="D257" s="55" t="s">
        <v>951</v>
      </c>
      <c r="E257" s="60" t="s">
        <v>951</v>
      </c>
      <c r="F257" s="55" t="s">
        <v>390</v>
      </c>
      <c r="G257" s="55"/>
      <c r="H257" s="62">
        <v>11831</v>
      </c>
    </row>
    <row r="258" spans="1:8" x14ac:dyDescent="0.3">
      <c r="A258" s="58">
        <v>819820002</v>
      </c>
      <c r="B258" s="58" t="s">
        <v>952</v>
      </c>
      <c r="C258" s="50" t="s">
        <v>369</v>
      </c>
      <c r="D258" s="50" t="s">
        <v>953</v>
      </c>
      <c r="E258" s="51" t="s">
        <v>953</v>
      </c>
      <c r="F258" s="67" t="s">
        <v>382</v>
      </c>
      <c r="G258" s="50"/>
      <c r="H258" s="52">
        <v>6577</v>
      </c>
    </row>
    <row r="259" spans="1:8" x14ac:dyDescent="0.3">
      <c r="A259" s="54">
        <v>819950006</v>
      </c>
      <c r="B259" s="54" t="s">
        <v>954</v>
      </c>
      <c r="C259" s="55" t="s">
        <v>369</v>
      </c>
      <c r="D259" s="55" t="s">
        <v>955</v>
      </c>
      <c r="E259" s="60" t="s">
        <v>955</v>
      </c>
      <c r="F259" s="55" t="s">
        <v>387</v>
      </c>
      <c r="G259" s="55"/>
      <c r="H259" s="62">
        <v>945</v>
      </c>
    </row>
    <row r="260" spans="1:8" x14ac:dyDescent="0.3">
      <c r="A260" s="58">
        <v>820160009</v>
      </c>
      <c r="B260" s="58" t="s">
        <v>956</v>
      </c>
      <c r="C260" s="50" t="s">
        <v>369</v>
      </c>
      <c r="D260" s="50" t="s">
        <v>957</v>
      </c>
      <c r="E260" s="51" t="s">
        <v>957</v>
      </c>
      <c r="F260" s="50" t="s">
        <v>387</v>
      </c>
      <c r="G260" s="50"/>
      <c r="H260" s="52">
        <v>572</v>
      </c>
    </row>
    <row r="261" spans="1:8" x14ac:dyDescent="0.3">
      <c r="A261" s="94">
        <v>820370005</v>
      </c>
      <c r="B261" s="54" t="s">
        <v>958</v>
      </c>
      <c r="C261" s="55" t="s">
        <v>369</v>
      </c>
      <c r="D261" s="55" t="s">
        <v>959</v>
      </c>
      <c r="E261" s="60" t="s">
        <v>959</v>
      </c>
      <c r="F261" s="55" t="s">
        <v>390</v>
      </c>
      <c r="G261" s="55"/>
      <c r="H261" s="62">
        <v>3792</v>
      </c>
    </row>
    <row r="262" spans="1:8" x14ac:dyDescent="0.3">
      <c r="A262" s="93">
        <v>820210007</v>
      </c>
      <c r="B262" s="58" t="s">
        <v>960</v>
      </c>
      <c r="C262" s="50" t="s">
        <v>369</v>
      </c>
      <c r="D262" s="50" t="s">
        <v>961</v>
      </c>
      <c r="E262" s="51" t="s">
        <v>962</v>
      </c>
      <c r="F262" s="67" t="s">
        <v>382</v>
      </c>
      <c r="G262" s="50"/>
      <c r="H262" s="52">
        <v>18479</v>
      </c>
    </row>
    <row r="263" spans="1:8" x14ac:dyDescent="0.3">
      <c r="A263" s="94">
        <v>820420002</v>
      </c>
      <c r="B263" s="54" t="s">
        <v>963</v>
      </c>
      <c r="C263" s="55" t="s">
        <v>369</v>
      </c>
      <c r="D263" s="55" t="s">
        <v>964</v>
      </c>
      <c r="E263" s="60" t="s">
        <v>964</v>
      </c>
      <c r="F263" s="55" t="s">
        <v>371</v>
      </c>
      <c r="G263" s="55"/>
      <c r="H263" s="62">
        <v>4190</v>
      </c>
    </row>
    <row r="264" spans="1:8" x14ac:dyDescent="0.3">
      <c r="A264" s="58">
        <v>820680001</v>
      </c>
      <c r="B264" s="58" t="s">
        <v>965</v>
      </c>
      <c r="C264" s="50" t="s">
        <v>369</v>
      </c>
      <c r="D264" s="50" t="s">
        <v>966</v>
      </c>
      <c r="E264" s="51" t="s">
        <v>966</v>
      </c>
      <c r="F264" s="50" t="s">
        <v>413</v>
      </c>
      <c r="G264" s="50"/>
      <c r="H264" s="52">
        <v>1026</v>
      </c>
    </row>
    <row r="265" spans="1:8" x14ac:dyDescent="0.3">
      <c r="A265" s="94">
        <v>820740003</v>
      </c>
      <c r="B265" s="54" t="s">
        <v>967</v>
      </c>
      <c r="C265" s="55" t="s">
        <v>369</v>
      </c>
      <c r="D265" s="55" t="s">
        <v>876</v>
      </c>
      <c r="E265" s="60" t="s">
        <v>876</v>
      </c>
      <c r="F265" s="61" t="s">
        <v>382</v>
      </c>
      <c r="G265" s="55"/>
      <c r="H265" s="62">
        <v>3045</v>
      </c>
    </row>
    <row r="266" spans="1:8" x14ac:dyDescent="0.3">
      <c r="A266" s="93">
        <v>820800000</v>
      </c>
      <c r="B266" s="58" t="s">
        <v>968</v>
      </c>
      <c r="C266" s="50" t="s">
        <v>369</v>
      </c>
      <c r="D266" s="50" t="s">
        <v>969</v>
      </c>
      <c r="E266" s="51" t="s">
        <v>969</v>
      </c>
      <c r="F266" s="50" t="s">
        <v>371</v>
      </c>
      <c r="G266" s="50"/>
      <c r="H266" s="52">
        <v>7906</v>
      </c>
    </row>
    <row r="267" spans="1:8" x14ac:dyDescent="0.3">
      <c r="A267" s="94">
        <v>821070005</v>
      </c>
      <c r="B267" s="54" t="s">
        <v>970</v>
      </c>
      <c r="C267" s="55" t="s">
        <v>369</v>
      </c>
      <c r="D267" s="55" t="s">
        <v>971</v>
      </c>
      <c r="E267" s="60" t="s">
        <v>971</v>
      </c>
      <c r="F267" s="61" t="s">
        <v>382</v>
      </c>
      <c r="G267" s="55"/>
      <c r="H267" s="62">
        <v>6527</v>
      </c>
    </row>
    <row r="268" spans="1:8" x14ac:dyDescent="0.3">
      <c r="A268" s="93">
        <v>821140003</v>
      </c>
      <c r="B268" s="88" t="s">
        <v>972</v>
      </c>
      <c r="C268" s="50" t="s">
        <v>369</v>
      </c>
      <c r="D268" s="50" t="s">
        <v>546</v>
      </c>
      <c r="E268" s="51" t="s">
        <v>546</v>
      </c>
      <c r="F268" s="50" t="s">
        <v>371</v>
      </c>
      <c r="G268" s="50"/>
      <c r="H268" s="52">
        <v>46056</v>
      </c>
    </row>
    <row r="269" spans="1:8" x14ac:dyDescent="0.3">
      <c r="A269" s="94">
        <v>821290004</v>
      </c>
      <c r="B269" s="54" t="s">
        <v>973</v>
      </c>
      <c r="C269" s="55" t="s">
        <v>369</v>
      </c>
      <c r="D269" s="55" t="s">
        <v>974</v>
      </c>
      <c r="E269" s="60" t="s">
        <v>974</v>
      </c>
      <c r="F269" s="55" t="s">
        <v>379</v>
      </c>
      <c r="G269" s="55"/>
      <c r="H269" s="62">
        <v>620</v>
      </c>
    </row>
    <row r="270" spans="1:8" x14ac:dyDescent="0.3">
      <c r="A270" s="93">
        <v>820930008</v>
      </c>
      <c r="B270" s="58" t="s">
        <v>975</v>
      </c>
      <c r="C270" s="50" t="s">
        <v>369</v>
      </c>
      <c r="D270" s="50" t="s">
        <v>736</v>
      </c>
      <c r="E270" s="51" t="s">
        <v>736</v>
      </c>
      <c r="F270" s="67" t="s">
        <v>382</v>
      </c>
      <c r="G270" s="50"/>
      <c r="H270" s="52">
        <v>9197</v>
      </c>
    </row>
    <row r="271" spans="1:8" x14ac:dyDescent="0.3">
      <c r="A271" s="94">
        <v>821350006</v>
      </c>
      <c r="B271" s="54" t="s">
        <v>976</v>
      </c>
      <c r="C271" s="55" t="s">
        <v>369</v>
      </c>
      <c r="D271" s="55" t="s">
        <v>977</v>
      </c>
      <c r="E271" s="60" t="s">
        <v>977</v>
      </c>
      <c r="F271" s="55" t="s">
        <v>379</v>
      </c>
      <c r="G271" s="55"/>
      <c r="H271" s="62">
        <v>9156</v>
      </c>
    </row>
    <row r="272" spans="1:8" x14ac:dyDescent="0.3">
      <c r="A272" s="58">
        <v>821530008</v>
      </c>
      <c r="B272" s="58" t="s">
        <v>978</v>
      </c>
      <c r="C272" s="50" t="s">
        <v>369</v>
      </c>
      <c r="D272" s="50" t="s">
        <v>979</v>
      </c>
      <c r="E272" s="51" t="s">
        <v>979</v>
      </c>
      <c r="F272" s="50" t="s">
        <v>387</v>
      </c>
      <c r="G272" s="50"/>
      <c r="H272" s="52">
        <v>3711</v>
      </c>
    </row>
    <row r="273" spans="1:8" x14ac:dyDescent="0.3">
      <c r="A273" s="54">
        <v>819390004</v>
      </c>
      <c r="B273" s="54" t="s">
        <v>980</v>
      </c>
      <c r="C273" s="55" t="s">
        <v>369</v>
      </c>
      <c r="D273" s="55" t="s">
        <v>981</v>
      </c>
      <c r="E273" s="60" t="s">
        <v>981</v>
      </c>
      <c r="F273" s="55" t="s">
        <v>390</v>
      </c>
      <c r="G273" s="55"/>
      <c r="H273" s="62">
        <v>1441</v>
      </c>
    </row>
    <row r="274" spans="1:8" x14ac:dyDescent="0.3">
      <c r="A274" s="58">
        <v>821660009</v>
      </c>
      <c r="B274" s="58" t="s">
        <v>982</v>
      </c>
      <c r="C274" s="50" t="s">
        <v>369</v>
      </c>
      <c r="D274" s="50" t="s">
        <v>983</v>
      </c>
      <c r="E274" s="51" t="s">
        <v>983</v>
      </c>
      <c r="F274" s="50" t="s">
        <v>376</v>
      </c>
      <c r="G274" s="50"/>
      <c r="H274" s="52">
        <v>29</v>
      </c>
    </row>
    <row r="275" spans="1:8" x14ac:dyDescent="0.3">
      <c r="A275" s="94">
        <v>821880001</v>
      </c>
      <c r="B275" s="54" t="s">
        <v>984</v>
      </c>
      <c r="C275" s="55" t="s">
        <v>369</v>
      </c>
      <c r="D275" s="55" t="s">
        <v>756</v>
      </c>
      <c r="E275" s="60" t="s">
        <v>756</v>
      </c>
      <c r="F275" s="55" t="s">
        <v>379</v>
      </c>
      <c r="G275" s="55"/>
      <c r="H275" s="62">
        <v>10919</v>
      </c>
    </row>
    <row r="276" spans="1:8" x14ac:dyDescent="0.3">
      <c r="A276" s="93">
        <v>821720002</v>
      </c>
      <c r="B276" s="88" t="s">
        <v>985</v>
      </c>
      <c r="C276" s="50" t="s">
        <v>369</v>
      </c>
      <c r="D276" s="50" t="s">
        <v>986</v>
      </c>
      <c r="E276" s="51" t="s">
        <v>986</v>
      </c>
      <c r="F276" s="50" t="s">
        <v>371</v>
      </c>
      <c r="G276" s="50"/>
      <c r="H276" s="52">
        <v>34568</v>
      </c>
    </row>
    <row r="277" spans="1:8" x14ac:dyDescent="0.3">
      <c r="A277" s="94">
        <v>890300000</v>
      </c>
      <c r="B277" s="54" t="s">
        <v>987</v>
      </c>
      <c r="C277" s="55" t="s">
        <v>369</v>
      </c>
      <c r="D277" s="55" t="s">
        <v>988</v>
      </c>
      <c r="E277" s="60" t="s">
        <v>988</v>
      </c>
      <c r="F277" s="55" t="s">
        <v>376</v>
      </c>
      <c r="G277" s="55"/>
      <c r="H277" s="62">
        <v>242</v>
      </c>
    </row>
    <row r="278" spans="1:8" x14ac:dyDescent="0.3">
      <c r="A278" s="93">
        <v>822050006</v>
      </c>
      <c r="B278" s="58" t="s">
        <v>989</v>
      </c>
      <c r="C278" s="50" t="s">
        <v>369</v>
      </c>
      <c r="D278" s="50" t="s">
        <v>990</v>
      </c>
      <c r="E278" s="51" t="s">
        <v>990</v>
      </c>
      <c r="F278" s="50" t="s">
        <v>387</v>
      </c>
      <c r="G278" s="50"/>
      <c r="H278" s="52">
        <v>3230</v>
      </c>
    </row>
    <row r="279" spans="1:8" x14ac:dyDescent="0.3">
      <c r="A279" s="94">
        <v>822120002</v>
      </c>
      <c r="B279" s="54" t="s">
        <v>991</v>
      </c>
      <c r="C279" s="55" t="s">
        <v>369</v>
      </c>
      <c r="D279" s="55" t="s">
        <v>911</v>
      </c>
      <c r="E279" s="60" t="s">
        <v>911</v>
      </c>
      <c r="F279" s="55" t="s">
        <v>371</v>
      </c>
      <c r="G279" s="55"/>
      <c r="H279" s="62">
        <v>20478</v>
      </c>
    </row>
    <row r="280" spans="1:8" x14ac:dyDescent="0.3">
      <c r="A280" s="93">
        <v>822270005</v>
      </c>
      <c r="B280" s="58" t="s">
        <v>992</v>
      </c>
      <c r="C280" s="50" t="s">
        <v>369</v>
      </c>
      <c r="D280" s="50" t="s">
        <v>993</v>
      </c>
      <c r="E280" s="51" t="s">
        <v>993</v>
      </c>
      <c r="F280" s="50" t="s">
        <v>413</v>
      </c>
      <c r="G280" s="50"/>
      <c r="H280" s="52">
        <v>2572</v>
      </c>
    </row>
    <row r="281" spans="1:8" x14ac:dyDescent="0.3">
      <c r="A281" s="94">
        <v>822330008</v>
      </c>
      <c r="B281" s="54" t="s">
        <v>994</v>
      </c>
      <c r="C281" s="54" t="s">
        <v>369</v>
      </c>
      <c r="D281" s="55" t="s">
        <v>995</v>
      </c>
      <c r="E281" s="60" t="s">
        <v>995</v>
      </c>
      <c r="F281" s="61" t="s">
        <v>416</v>
      </c>
      <c r="G281" s="55"/>
      <c r="H281" s="62">
        <v>2545</v>
      </c>
    </row>
    <row r="282" spans="1:8" x14ac:dyDescent="0.3">
      <c r="A282" s="58">
        <v>822510007</v>
      </c>
      <c r="B282" s="58" t="s">
        <v>996</v>
      </c>
      <c r="C282" s="58" t="s">
        <v>369</v>
      </c>
      <c r="D282" s="50" t="s">
        <v>997</v>
      </c>
      <c r="E282" s="51" t="s">
        <v>997</v>
      </c>
      <c r="F282" s="50" t="s">
        <v>387</v>
      </c>
      <c r="G282" s="50"/>
      <c r="H282" s="52">
        <v>121</v>
      </c>
    </row>
    <row r="283" spans="1:8" x14ac:dyDescent="0.3">
      <c r="A283" s="94">
        <v>822480001</v>
      </c>
      <c r="B283" s="54" t="s">
        <v>998</v>
      </c>
      <c r="C283" s="54" t="s">
        <v>369</v>
      </c>
      <c r="D283" s="55" t="s">
        <v>999</v>
      </c>
      <c r="E283" s="60" t="s">
        <v>999</v>
      </c>
      <c r="F283" s="55" t="s">
        <v>387</v>
      </c>
      <c r="G283" s="55"/>
      <c r="H283" s="62">
        <v>1247</v>
      </c>
    </row>
    <row r="284" spans="1:8" x14ac:dyDescent="0.3">
      <c r="A284" s="58">
        <v>822640003</v>
      </c>
      <c r="B284" s="58" t="s">
        <v>1000</v>
      </c>
      <c r="C284" s="58" t="s">
        <v>369</v>
      </c>
      <c r="D284" s="50" t="s">
        <v>753</v>
      </c>
      <c r="E284" s="51" t="s">
        <v>753</v>
      </c>
      <c r="F284" s="50" t="s">
        <v>402</v>
      </c>
      <c r="G284" s="50"/>
      <c r="H284" s="52">
        <v>1268</v>
      </c>
    </row>
    <row r="285" spans="1:8" x14ac:dyDescent="0.3">
      <c r="A285" s="54">
        <v>822700000</v>
      </c>
      <c r="B285" s="54" t="s">
        <v>1001</v>
      </c>
      <c r="C285" s="55" t="s">
        <v>369</v>
      </c>
      <c r="D285" s="55" t="s">
        <v>1002</v>
      </c>
      <c r="E285" s="60" t="s">
        <v>1002</v>
      </c>
      <c r="F285" s="55" t="s">
        <v>413</v>
      </c>
      <c r="G285" s="55"/>
      <c r="H285" s="62">
        <v>3380</v>
      </c>
    </row>
    <row r="286" spans="1:8" x14ac:dyDescent="0.3">
      <c r="A286" s="58">
        <v>822860009</v>
      </c>
      <c r="B286" s="58" t="s">
        <v>1003</v>
      </c>
      <c r="C286" s="58" t="s">
        <v>369</v>
      </c>
      <c r="D286" s="50" t="s">
        <v>1004</v>
      </c>
      <c r="E286" s="51" t="s">
        <v>1004</v>
      </c>
      <c r="F286" s="50" t="s">
        <v>402</v>
      </c>
      <c r="G286" s="50"/>
      <c r="H286" s="52">
        <v>359</v>
      </c>
    </row>
    <row r="287" spans="1:8" x14ac:dyDescent="0.3">
      <c r="A287" s="54">
        <v>822990004</v>
      </c>
      <c r="B287" s="54" t="s">
        <v>1005</v>
      </c>
      <c r="C287" s="54" t="s">
        <v>369</v>
      </c>
      <c r="D287" s="55" t="s">
        <v>1006</v>
      </c>
      <c r="E287" s="60" t="s">
        <v>1006</v>
      </c>
      <c r="F287" s="55" t="s">
        <v>379</v>
      </c>
      <c r="G287" s="55"/>
      <c r="H287" s="62">
        <v>633</v>
      </c>
    </row>
    <row r="288" spans="1:8" x14ac:dyDescent="0.3">
      <c r="A288" s="93">
        <v>823100000</v>
      </c>
      <c r="B288" s="88" t="s">
        <v>1007</v>
      </c>
      <c r="C288" s="58" t="s">
        <v>369</v>
      </c>
      <c r="D288" s="50" t="s">
        <v>1008</v>
      </c>
      <c r="E288" s="51" t="s">
        <v>1008</v>
      </c>
      <c r="F288" s="50" t="s">
        <v>479</v>
      </c>
      <c r="G288" s="50"/>
      <c r="H288" s="52">
        <v>31786</v>
      </c>
    </row>
    <row r="289" spans="1:8" x14ac:dyDescent="0.3">
      <c r="A289" s="94">
        <v>823250006</v>
      </c>
      <c r="B289" s="54" t="s">
        <v>1009</v>
      </c>
      <c r="C289" s="54" t="s">
        <v>369</v>
      </c>
      <c r="D289" s="55" t="s">
        <v>1010</v>
      </c>
      <c r="E289" s="60" t="s">
        <v>1010</v>
      </c>
      <c r="F289" s="55" t="s">
        <v>413</v>
      </c>
      <c r="G289" s="55"/>
      <c r="H289" s="62">
        <v>2462</v>
      </c>
    </row>
    <row r="290" spans="1:8" x14ac:dyDescent="0.3">
      <c r="A290" s="93">
        <v>823310007</v>
      </c>
      <c r="B290" s="58" t="s">
        <v>1011</v>
      </c>
      <c r="C290" s="58" t="s">
        <v>369</v>
      </c>
      <c r="D290" s="50" t="s">
        <v>1012</v>
      </c>
      <c r="E290" s="51" t="s">
        <v>1012</v>
      </c>
      <c r="F290" s="50" t="s">
        <v>387</v>
      </c>
      <c r="G290" s="50"/>
      <c r="H290" s="52">
        <v>2568</v>
      </c>
    </row>
    <row r="291" spans="1:8" x14ac:dyDescent="0.3">
      <c r="A291" s="54">
        <v>823460009</v>
      </c>
      <c r="B291" s="54" t="s">
        <v>1013</v>
      </c>
      <c r="C291" s="54" t="s">
        <v>369</v>
      </c>
      <c r="D291" s="55" t="s">
        <v>1014</v>
      </c>
      <c r="E291" s="60" t="s">
        <v>1014</v>
      </c>
      <c r="F291" s="61" t="s">
        <v>382</v>
      </c>
      <c r="G291" s="77"/>
      <c r="H291" s="62">
        <v>4862</v>
      </c>
    </row>
    <row r="292" spans="1:8" x14ac:dyDescent="0.3">
      <c r="A292" s="58">
        <v>818970005</v>
      </c>
      <c r="B292" s="58" t="s">
        <v>1015</v>
      </c>
      <c r="C292" s="58" t="s">
        <v>369</v>
      </c>
      <c r="D292" s="50" t="s">
        <v>1016</v>
      </c>
      <c r="E292" s="51" t="s">
        <v>1016</v>
      </c>
      <c r="F292" s="50" t="s">
        <v>402</v>
      </c>
      <c r="G292" s="50"/>
      <c r="H292" s="52">
        <v>162</v>
      </c>
    </row>
    <row r="293" spans="1:8" x14ac:dyDescent="0.3">
      <c r="A293" s="94">
        <v>823590004</v>
      </c>
      <c r="B293" s="54" t="s">
        <v>1017</v>
      </c>
      <c r="C293" s="54" t="s">
        <v>369</v>
      </c>
      <c r="D293" s="55" t="s">
        <v>1018</v>
      </c>
      <c r="E293" s="60" t="s">
        <v>1018</v>
      </c>
      <c r="F293" s="55" t="s">
        <v>390</v>
      </c>
      <c r="G293" s="55"/>
      <c r="H293" s="62">
        <v>5791</v>
      </c>
    </row>
    <row r="294" spans="1:8" x14ac:dyDescent="0.3">
      <c r="A294" s="58">
        <v>823620002</v>
      </c>
      <c r="B294" s="58" t="s">
        <v>1019</v>
      </c>
      <c r="C294" s="58" t="s">
        <v>369</v>
      </c>
      <c r="D294" s="50" t="s">
        <v>1020</v>
      </c>
      <c r="E294" s="51" t="s">
        <v>1020</v>
      </c>
      <c r="F294" s="50" t="s">
        <v>413</v>
      </c>
      <c r="G294" s="50"/>
      <c r="H294" s="52">
        <v>2407</v>
      </c>
    </row>
    <row r="295" spans="1:8" x14ac:dyDescent="0.3">
      <c r="A295" s="54">
        <v>823780001</v>
      </c>
      <c r="B295" s="54" t="s">
        <v>1021</v>
      </c>
      <c r="C295" s="54" t="s">
        <v>369</v>
      </c>
      <c r="D295" s="55" t="s">
        <v>1022</v>
      </c>
      <c r="E295" s="60" t="s">
        <v>1022</v>
      </c>
      <c r="F295" s="55" t="s">
        <v>387</v>
      </c>
      <c r="G295" s="55"/>
      <c r="H295" s="62">
        <v>2115</v>
      </c>
    </row>
    <row r="296" spans="1:8" x14ac:dyDescent="0.3">
      <c r="A296" s="93">
        <v>823840003</v>
      </c>
      <c r="B296" s="88" t="s">
        <v>1023</v>
      </c>
      <c r="C296" s="58" t="s">
        <v>369</v>
      </c>
      <c r="D296" s="50" t="s">
        <v>1024</v>
      </c>
      <c r="E296" s="51" t="s">
        <v>1024</v>
      </c>
      <c r="F296" s="67" t="s">
        <v>416</v>
      </c>
      <c r="G296" s="50"/>
      <c r="H296" s="52">
        <v>20241</v>
      </c>
    </row>
    <row r="297" spans="1:8" x14ac:dyDescent="0.3">
      <c r="A297" s="94">
        <v>823970005</v>
      </c>
      <c r="B297" s="54" t="s">
        <v>1025</v>
      </c>
      <c r="C297" s="54" t="s">
        <v>369</v>
      </c>
      <c r="D297" s="55" t="s">
        <v>1026</v>
      </c>
      <c r="E297" s="60" t="s">
        <v>1026</v>
      </c>
      <c r="F297" s="55" t="s">
        <v>453</v>
      </c>
      <c r="G297" s="55"/>
      <c r="H297" s="62">
        <v>677</v>
      </c>
    </row>
    <row r="298" spans="1:8" x14ac:dyDescent="0.3">
      <c r="A298" s="93">
        <v>824010007</v>
      </c>
      <c r="B298" s="58" t="s">
        <v>1027</v>
      </c>
      <c r="C298" s="58" t="s">
        <v>369</v>
      </c>
      <c r="D298" s="50" t="s">
        <v>731</v>
      </c>
      <c r="E298" s="51" t="s">
        <v>731</v>
      </c>
      <c r="F298" s="50" t="s">
        <v>413</v>
      </c>
      <c r="G298" s="50"/>
      <c r="H298" s="52">
        <v>12945</v>
      </c>
    </row>
    <row r="299" spans="1:8" x14ac:dyDescent="0.3">
      <c r="A299" s="54">
        <v>824180001</v>
      </c>
      <c r="B299" s="54" t="s">
        <v>1028</v>
      </c>
      <c r="C299" s="54" t="s">
        <v>369</v>
      </c>
      <c r="D299" s="55" t="s">
        <v>1029</v>
      </c>
      <c r="E299" s="60" t="s">
        <v>1029</v>
      </c>
      <c r="F299" s="55" t="s">
        <v>387</v>
      </c>
      <c r="G299" s="55"/>
      <c r="H299" s="62">
        <v>89</v>
      </c>
    </row>
    <row r="300" spans="1:8" x14ac:dyDescent="0.3">
      <c r="A300" s="93">
        <v>809830008</v>
      </c>
      <c r="B300" s="58" t="s">
        <v>1030</v>
      </c>
      <c r="C300" s="58" t="s">
        <v>369</v>
      </c>
      <c r="D300" s="50" t="s">
        <v>1031</v>
      </c>
      <c r="E300" s="51" t="s">
        <v>1031</v>
      </c>
      <c r="F300" s="50" t="s">
        <v>379</v>
      </c>
      <c r="G300" s="50"/>
      <c r="H300" s="52">
        <v>3430</v>
      </c>
    </row>
    <row r="301" spans="1:8" x14ac:dyDescent="0.3">
      <c r="A301" s="94">
        <v>826280001</v>
      </c>
      <c r="B301" s="54" t="s">
        <v>1032</v>
      </c>
      <c r="C301" s="54" t="s">
        <v>369</v>
      </c>
      <c r="D301" s="55" t="s">
        <v>1033</v>
      </c>
      <c r="E301" s="60" t="s">
        <v>1033</v>
      </c>
      <c r="F301" s="55" t="s">
        <v>379</v>
      </c>
      <c r="G301" s="55"/>
      <c r="H301" s="62">
        <v>10068</v>
      </c>
    </row>
    <row r="302" spans="1:8" x14ac:dyDescent="0.3">
      <c r="A302" s="93">
        <v>826490004</v>
      </c>
      <c r="B302" s="58" t="s">
        <v>1034</v>
      </c>
      <c r="C302" s="58" t="s">
        <v>369</v>
      </c>
      <c r="D302" s="50" t="s">
        <v>1035</v>
      </c>
      <c r="E302" s="68" t="s">
        <v>1035</v>
      </c>
      <c r="F302" s="58" t="s">
        <v>390</v>
      </c>
      <c r="G302" s="50"/>
      <c r="H302" s="52">
        <v>6701</v>
      </c>
    </row>
    <row r="303" spans="1:8" x14ac:dyDescent="0.3">
      <c r="A303" s="54">
        <v>826520002</v>
      </c>
      <c r="B303" s="54" t="s">
        <v>1036</v>
      </c>
      <c r="C303" s="54" t="s">
        <v>369</v>
      </c>
      <c r="D303" s="55" t="s">
        <v>1037</v>
      </c>
      <c r="E303" s="71" t="s">
        <v>1037</v>
      </c>
      <c r="F303" s="81" t="s">
        <v>387</v>
      </c>
      <c r="G303" s="77"/>
      <c r="H303" s="62">
        <v>2083</v>
      </c>
    </row>
    <row r="304" spans="1:8" x14ac:dyDescent="0.3">
      <c r="A304" s="93">
        <v>826340003</v>
      </c>
      <c r="B304" s="88" t="s">
        <v>1038</v>
      </c>
      <c r="C304" s="58" t="s">
        <v>369</v>
      </c>
      <c r="D304" s="50" t="s">
        <v>1039</v>
      </c>
      <c r="E304" s="51" t="s">
        <v>1039</v>
      </c>
      <c r="F304" s="50" t="s">
        <v>371</v>
      </c>
      <c r="G304" s="50"/>
      <c r="H304" s="67">
        <v>28406</v>
      </c>
    </row>
    <row r="305" spans="1:8" x14ac:dyDescent="0.3">
      <c r="A305" s="94">
        <v>824390004</v>
      </c>
      <c r="B305" s="54" t="s">
        <v>1040</v>
      </c>
      <c r="C305" s="54" t="s">
        <v>369</v>
      </c>
      <c r="D305" s="55" t="s">
        <v>1041</v>
      </c>
      <c r="E305" s="60" t="s">
        <v>1041</v>
      </c>
      <c r="F305" s="55" t="s">
        <v>387</v>
      </c>
      <c r="G305" s="55"/>
      <c r="H305" s="61">
        <v>184</v>
      </c>
    </row>
    <row r="306" spans="1:8" x14ac:dyDescent="0.3">
      <c r="A306" s="93">
        <v>824440003</v>
      </c>
      <c r="B306" s="58" t="s">
        <v>1042</v>
      </c>
      <c r="C306" s="58" t="s">
        <v>369</v>
      </c>
      <c r="D306" s="50" t="s">
        <v>1043</v>
      </c>
      <c r="E306" s="51" t="s">
        <v>1043</v>
      </c>
      <c r="F306" s="50" t="s">
        <v>371</v>
      </c>
      <c r="G306" s="50"/>
      <c r="H306" s="52">
        <v>8393</v>
      </c>
    </row>
    <row r="307" spans="1:8" x14ac:dyDescent="0.3">
      <c r="A307" s="54">
        <v>824600000</v>
      </c>
      <c r="B307" s="54" t="s">
        <v>1044</v>
      </c>
      <c r="C307" s="54" t="s">
        <v>369</v>
      </c>
      <c r="D307" s="55" t="s">
        <v>1045</v>
      </c>
      <c r="E307" s="71" t="s">
        <v>1045</v>
      </c>
      <c r="F307" s="55" t="s">
        <v>387</v>
      </c>
      <c r="G307" s="55"/>
      <c r="H307" s="62">
        <v>2303</v>
      </c>
    </row>
    <row r="308" spans="1:8" x14ac:dyDescent="0.3">
      <c r="A308" s="57">
        <v>824760009</v>
      </c>
      <c r="B308" s="58" t="s">
        <v>1046</v>
      </c>
      <c r="C308" s="58" t="s">
        <v>369</v>
      </c>
      <c r="D308" s="50" t="s">
        <v>1047</v>
      </c>
      <c r="E308" s="51" t="s">
        <v>1047</v>
      </c>
      <c r="F308" s="50" t="s">
        <v>387</v>
      </c>
      <c r="G308" s="50"/>
      <c r="H308" s="52">
        <v>1450</v>
      </c>
    </row>
    <row r="309" spans="1:8" x14ac:dyDescent="0.3">
      <c r="A309" s="54">
        <v>824820002</v>
      </c>
      <c r="B309" s="54" t="s">
        <v>1048</v>
      </c>
      <c r="C309" s="54" t="s">
        <v>369</v>
      </c>
      <c r="D309" s="55" t="s">
        <v>1049</v>
      </c>
      <c r="E309" s="60" t="s">
        <v>1049</v>
      </c>
      <c r="F309" s="61" t="s">
        <v>382</v>
      </c>
      <c r="G309" s="55"/>
      <c r="H309" s="61">
        <v>7846</v>
      </c>
    </row>
    <row r="310" spans="1:8" x14ac:dyDescent="0.3">
      <c r="A310" s="58">
        <v>824950006</v>
      </c>
      <c r="B310" s="58" t="s">
        <v>1050</v>
      </c>
      <c r="C310" s="58" t="s">
        <v>369</v>
      </c>
      <c r="D310" s="50" t="s">
        <v>1051</v>
      </c>
      <c r="E310" s="51" t="s">
        <v>1051</v>
      </c>
      <c r="F310" s="50" t="s">
        <v>413</v>
      </c>
      <c r="G310" s="50"/>
      <c r="H310" s="52">
        <v>362</v>
      </c>
    </row>
    <row r="311" spans="1:8" x14ac:dyDescent="0.3">
      <c r="A311" s="94">
        <v>825080001</v>
      </c>
      <c r="B311" s="54" t="s">
        <v>1052</v>
      </c>
      <c r="C311" s="54" t="s">
        <v>369</v>
      </c>
      <c r="D311" s="55" t="s">
        <v>1053</v>
      </c>
      <c r="E311" s="60" t="s">
        <v>1053</v>
      </c>
      <c r="F311" s="55" t="s">
        <v>402</v>
      </c>
      <c r="G311" s="55"/>
      <c r="H311" s="62">
        <v>10456</v>
      </c>
    </row>
    <row r="312" spans="1:8" x14ac:dyDescent="0.3">
      <c r="A312" s="93">
        <v>825150006</v>
      </c>
      <c r="B312" s="58" t="s">
        <v>1054</v>
      </c>
      <c r="C312" s="58" t="s">
        <v>369</v>
      </c>
      <c r="D312" s="50" t="s">
        <v>1055</v>
      </c>
      <c r="E312" s="51" t="s">
        <v>1056</v>
      </c>
      <c r="F312" s="50" t="s">
        <v>413</v>
      </c>
      <c r="G312" s="50"/>
      <c r="H312" s="52">
        <v>7650</v>
      </c>
    </row>
    <row r="313" spans="1:8" x14ac:dyDescent="0.3">
      <c r="A313" s="54">
        <v>825360009</v>
      </c>
      <c r="B313" s="54" t="s">
        <v>1057</v>
      </c>
      <c r="C313" s="54" t="s">
        <v>369</v>
      </c>
      <c r="D313" s="55" t="s">
        <v>1058</v>
      </c>
      <c r="E313" s="60" t="s">
        <v>1058</v>
      </c>
      <c r="F313" s="55" t="s">
        <v>387</v>
      </c>
      <c r="G313" s="55"/>
      <c r="H313" s="62">
        <v>165</v>
      </c>
    </row>
    <row r="314" spans="1:8" x14ac:dyDescent="0.3">
      <c r="A314" s="58">
        <v>825670005</v>
      </c>
      <c r="B314" s="58" t="s">
        <v>1059</v>
      </c>
      <c r="C314" s="58" t="s">
        <v>369</v>
      </c>
      <c r="D314" s="50" t="s">
        <v>1060</v>
      </c>
      <c r="E314" s="51" t="s">
        <v>1060</v>
      </c>
      <c r="F314" s="67" t="s">
        <v>382</v>
      </c>
      <c r="G314" s="50"/>
      <c r="H314" s="52">
        <v>881</v>
      </c>
    </row>
    <row r="315" spans="1:8" x14ac:dyDescent="0.3">
      <c r="A315" s="94">
        <v>825540003</v>
      </c>
      <c r="B315" s="54" t="s">
        <v>1061</v>
      </c>
      <c r="C315" s="54" t="s">
        <v>369</v>
      </c>
      <c r="D315" s="55" t="s">
        <v>1062</v>
      </c>
      <c r="E315" s="60" t="s">
        <v>1062</v>
      </c>
      <c r="F315" s="55" t="s">
        <v>376</v>
      </c>
      <c r="G315" s="55"/>
      <c r="H315" s="62">
        <v>174</v>
      </c>
    </row>
    <row r="316" spans="1:8" x14ac:dyDescent="0.3">
      <c r="A316" s="93">
        <v>825730008</v>
      </c>
      <c r="B316" s="58" t="s">
        <v>1063</v>
      </c>
      <c r="C316" s="58" t="s">
        <v>369</v>
      </c>
      <c r="D316" s="50" t="s">
        <v>1064</v>
      </c>
      <c r="E316" s="51" t="s">
        <v>1064</v>
      </c>
      <c r="F316" s="50" t="s">
        <v>402</v>
      </c>
      <c r="G316" s="50"/>
      <c r="H316" s="52">
        <v>138</v>
      </c>
    </row>
    <row r="317" spans="1:8" x14ac:dyDescent="0.3">
      <c r="A317" s="94">
        <v>825920002</v>
      </c>
      <c r="B317" s="54" t="s">
        <v>1065</v>
      </c>
      <c r="C317" s="54" t="s">
        <v>369</v>
      </c>
      <c r="D317" s="55" t="s">
        <v>1066</v>
      </c>
      <c r="E317" s="60" t="s">
        <v>1066</v>
      </c>
      <c r="F317" s="61" t="s">
        <v>382</v>
      </c>
      <c r="G317" s="55"/>
      <c r="H317" s="62">
        <v>9872</v>
      </c>
    </row>
    <row r="318" spans="1:8" x14ac:dyDescent="0.3">
      <c r="A318" s="58">
        <v>825890004</v>
      </c>
      <c r="B318" s="58" t="s">
        <v>1067</v>
      </c>
      <c r="C318" s="58" t="s">
        <v>369</v>
      </c>
      <c r="D318" s="50" t="s">
        <v>1068</v>
      </c>
      <c r="E318" s="51" t="s">
        <v>1068</v>
      </c>
      <c r="F318" s="50" t="s">
        <v>453</v>
      </c>
      <c r="G318" s="50"/>
      <c r="H318" s="52">
        <v>1086</v>
      </c>
    </row>
    <row r="319" spans="1:8" x14ac:dyDescent="0.3">
      <c r="A319" s="94">
        <v>826060009</v>
      </c>
      <c r="B319" s="89" t="s">
        <v>1069</v>
      </c>
      <c r="C319" s="54" t="s">
        <v>369</v>
      </c>
      <c r="D319" s="55" t="s">
        <v>1070</v>
      </c>
      <c r="E319" s="60" t="s">
        <v>1070</v>
      </c>
      <c r="F319" s="61" t="s">
        <v>416</v>
      </c>
      <c r="G319" s="55"/>
      <c r="H319" s="62">
        <v>25863</v>
      </c>
    </row>
    <row r="320" spans="1:8" x14ac:dyDescent="0.3">
      <c r="A320" s="93">
        <v>826130008</v>
      </c>
      <c r="B320" s="58" t="s">
        <v>1071</v>
      </c>
      <c r="C320" s="58" t="s">
        <v>369</v>
      </c>
      <c r="D320" s="50" t="s">
        <v>1072</v>
      </c>
      <c r="E320" s="51" t="s">
        <v>1072</v>
      </c>
      <c r="F320" s="50" t="s">
        <v>390</v>
      </c>
      <c r="G320" s="50"/>
      <c r="H320" s="52">
        <v>3887</v>
      </c>
    </row>
    <row r="321" spans="1:8" x14ac:dyDescent="0.3">
      <c r="A321" s="94">
        <v>819230008</v>
      </c>
      <c r="B321" s="54" t="s">
        <v>1073</v>
      </c>
      <c r="C321" s="54" t="s">
        <v>369</v>
      </c>
      <c r="D321" s="55" t="s">
        <v>1074</v>
      </c>
      <c r="E321" s="60" t="s">
        <v>1074</v>
      </c>
      <c r="F321" s="55" t="s">
        <v>379</v>
      </c>
      <c r="G321" s="55"/>
      <c r="H321" s="62">
        <v>7693</v>
      </c>
    </row>
    <row r="322" spans="1:8" x14ac:dyDescent="0.3">
      <c r="A322" s="93">
        <v>826710007</v>
      </c>
      <c r="B322" s="58" t="s">
        <v>1075</v>
      </c>
      <c r="C322" s="58" t="s">
        <v>369</v>
      </c>
      <c r="D322" s="50" t="s">
        <v>1076</v>
      </c>
      <c r="E322" s="51" t="s">
        <v>1076</v>
      </c>
      <c r="F322" s="67" t="s">
        <v>416</v>
      </c>
      <c r="G322" s="50"/>
      <c r="H322" s="52">
        <v>9474</v>
      </c>
    </row>
    <row r="323" spans="1:8" x14ac:dyDescent="0.3">
      <c r="A323" s="54">
        <v>9812885013</v>
      </c>
      <c r="B323" s="54" t="s">
        <v>1077</v>
      </c>
      <c r="C323" s="54" t="s">
        <v>384</v>
      </c>
      <c r="D323" s="55" t="s">
        <v>1078</v>
      </c>
      <c r="E323" s="54" t="s">
        <v>563</v>
      </c>
      <c r="F323" s="61" t="s">
        <v>382</v>
      </c>
      <c r="G323" s="55"/>
      <c r="H323" s="56">
        <v>0</v>
      </c>
    </row>
    <row r="324" spans="1:8" x14ac:dyDescent="0.3">
      <c r="A324" s="93">
        <v>808115019</v>
      </c>
      <c r="B324" s="58" t="s">
        <v>1079</v>
      </c>
      <c r="C324" s="58" t="s">
        <v>384</v>
      </c>
      <c r="D324" s="50" t="s">
        <v>1080</v>
      </c>
      <c r="E324" s="58" t="s">
        <v>643</v>
      </c>
      <c r="F324" s="67" t="s">
        <v>382</v>
      </c>
      <c r="G324" s="50"/>
      <c r="H324" s="64">
        <v>0</v>
      </c>
    </row>
    <row r="325" spans="1:8" x14ac:dyDescent="0.3">
      <c r="A325" s="53" t="s">
        <v>1081</v>
      </c>
      <c r="B325" s="54" t="s">
        <v>1082</v>
      </c>
      <c r="C325" s="54" t="s">
        <v>384</v>
      </c>
      <c r="D325" s="55" t="s">
        <v>1083</v>
      </c>
      <c r="E325" s="54" t="s">
        <v>815</v>
      </c>
      <c r="F325" s="61" t="s">
        <v>382</v>
      </c>
      <c r="G325" s="55"/>
      <c r="H325" s="56">
        <v>0</v>
      </c>
    </row>
    <row r="326" spans="1:8" x14ac:dyDescent="0.3">
      <c r="A326" s="93">
        <v>826900000</v>
      </c>
      <c r="B326" s="58" t="s">
        <v>1084</v>
      </c>
      <c r="C326" s="58" t="s">
        <v>369</v>
      </c>
      <c r="D326" s="50" t="s">
        <v>1085</v>
      </c>
      <c r="E326" s="51" t="s">
        <v>1085</v>
      </c>
      <c r="F326" s="50" t="s">
        <v>387</v>
      </c>
      <c r="G326" s="50"/>
      <c r="H326" s="52">
        <v>3770</v>
      </c>
    </row>
    <row r="327" spans="1:8" x14ac:dyDescent="0.3">
      <c r="A327" s="94">
        <v>827040003</v>
      </c>
      <c r="B327" s="89" t="s">
        <v>1086</v>
      </c>
      <c r="C327" s="54" t="s">
        <v>369</v>
      </c>
      <c r="D327" s="55" t="s">
        <v>1087</v>
      </c>
      <c r="E327" s="60" t="s">
        <v>1087</v>
      </c>
      <c r="F327" s="55" t="s">
        <v>479</v>
      </c>
      <c r="G327" s="55"/>
      <c r="H327" s="62">
        <v>31954</v>
      </c>
    </row>
    <row r="328" spans="1:8" x14ac:dyDescent="0.3">
      <c r="A328" s="93">
        <v>827110007</v>
      </c>
      <c r="B328" s="58" t="s">
        <v>1088</v>
      </c>
      <c r="C328" s="58" t="s">
        <v>369</v>
      </c>
      <c r="D328" s="50" t="s">
        <v>1089</v>
      </c>
      <c r="E328" s="51" t="s">
        <v>1089</v>
      </c>
      <c r="F328" s="50" t="s">
        <v>387</v>
      </c>
      <c r="G328" s="50"/>
      <c r="H328" s="52">
        <v>86</v>
      </c>
    </row>
    <row r="329" spans="1:8" x14ac:dyDescent="0.3">
      <c r="A329" s="101">
        <v>816665011</v>
      </c>
      <c r="B329" s="54" t="s">
        <v>1090</v>
      </c>
      <c r="C329" s="54" t="s">
        <v>384</v>
      </c>
      <c r="D329" s="55" t="s">
        <v>1091</v>
      </c>
      <c r="E329" s="54" t="s">
        <v>657</v>
      </c>
      <c r="F329" s="71" t="s">
        <v>376</v>
      </c>
      <c r="G329" s="55"/>
      <c r="H329" s="56">
        <v>0</v>
      </c>
    </row>
    <row r="330" spans="1:8" x14ac:dyDescent="0.3">
      <c r="A330" s="58">
        <v>827260009</v>
      </c>
      <c r="B330" s="58" t="s">
        <v>1092</v>
      </c>
      <c r="C330" s="58" t="s">
        <v>369</v>
      </c>
      <c r="D330" s="50" t="s">
        <v>1093</v>
      </c>
      <c r="E330" s="51" t="s">
        <v>1093</v>
      </c>
      <c r="F330" s="50" t="s">
        <v>387</v>
      </c>
      <c r="G330" s="50"/>
      <c r="H330" s="52">
        <v>217</v>
      </c>
    </row>
    <row r="331" spans="1:8" x14ac:dyDescent="0.3">
      <c r="A331" s="54">
        <v>827320002</v>
      </c>
      <c r="B331" s="54" t="s">
        <v>1094</v>
      </c>
      <c r="C331" s="54" t="s">
        <v>369</v>
      </c>
      <c r="D331" s="55" t="s">
        <v>1095</v>
      </c>
      <c r="E331" s="60" t="s">
        <v>1095</v>
      </c>
      <c r="F331" s="55" t="s">
        <v>413</v>
      </c>
      <c r="G331" s="55"/>
      <c r="H331" s="62">
        <v>3243</v>
      </c>
    </row>
    <row r="332" spans="1:8" x14ac:dyDescent="0.3">
      <c r="A332" s="93">
        <v>827470005</v>
      </c>
      <c r="B332" s="58" t="s">
        <v>1096</v>
      </c>
      <c r="C332" s="58" t="s">
        <v>369</v>
      </c>
      <c r="D332" s="50" t="s">
        <v>1097</v>
      </c>
      <c r="E332" s="51" t="s">
        <v>1097</v>
      </c>
      <c r="F332" s="50" t="s">
        <v>379</v>
      </c>
      <c r="G332" s="50"/>
      <c r="H332" s="52">
        <v>6046</v>
      </c>
    </row>
    <row r="333" spans="1:8" x14ac:dyDescent="0.3">
      <c r="A333" s="54">
        <v>827630008</v>
      </c>
      <c r="B333" s="54" t="s">
        <v>1098</v>
      </c>
      <c r="C333" s="54" t="s">
        <v>369</v>
      </c>
      <c r="D333" s="55" t="s">
        <v>1099</v>
      </c>
      <c r="E333" s="60" t="s">
        <v>1099</v>
      </c>
      <c r="F333" s="61" t="s">
        <v>382</v>
      </c>
      <c r="G333" s="55"/>
      <c r="H333" s="62">
        <v>344</v>
      </c>
    </row>
    <row r="334" spans="1:8" x14ac:dyDescent="0.3">
      <c r="A334" s="58">
        <v>827790004</v>
      </c>
      <c r="B334" s="58" t="s">
        <v>1100</v>
      </c>
      <c r="C334" s="58" t="s">
        <v>369</v>
      </c>
      <c r="D334" s="50" t="s">
        <v>1101</v>
      </c>
      <c r="E334" s="51" t="s">
        <v>1101</v>
      </c>
      <c r="F334" s="50" t="s">
        <v>379</v>
      </c>
      <c r="G334" s="50"/>
      <c r="H334" s="52">
        <v>223</v>
      </c>
    </row>
    <row r="335" spans="1:8" x14ac:dyDescent="0.3">
      <c r="A335" s="94">
        <v>827850006</v>
      </c>
      <c r="B335" s="54" t="s">
        <v>1102</v>
      </c>
      <c r="C335" s="54" t="s">
        <v>369</v>
      </c>
      <c r="D335" s="55" t="s">
        <v>1103</v>
      </c>
      <c r="E335" s="60" t="s">
        <v>1103</v>
      </c>
      <c r="F335" s="55" t="s">
        <v>387</v>
      </c>
      <c r="G335" s="55"/>
      <c r="H335" s="62">
        <v>6809</v>
      </c>
    </row>
    <row r="336" spans="1:8" x14ac:dyDescent="0.3">
      <c r="A336" s="58">
        <v>827500000</v>
      </c>
      <c r="B336" s="58" t="s">
        <v>1104</v>
      </c>
      <c r="C336" s="58" t="s">
        <v>369</v>
      </c>
      <c r="D336" s="50" t="s">
        <v>1105</v>
      </c>
      <c r="E336" s="51" t="s">
        <v>1105</v>
      </c>
      <c r="F336" s="50" t="s">
        <v>387</v>
      </c>
      <c r="G336" s="50"/>
      <c r="H336" s="52">
        <v>340</v>
      </c>
    </row>
    <row r="337" spans="1:8" x14ac:dyDescent="0.3">
      <c r="A337" s="54">
        <v>828020002</v>
      </c>
      <c r="B337" s="54" t="s">
        <v>1106</v>
      </c>
      <c r="C337" s="54" t="s">
        <v>369</v>
      </c>
      <c r="D337" s="55" t="s">
        <v>1107</v>
      </c>
      <c r="E337" s="60" t="s">
        <v>1107</v>
      </c>
      <c r="F337" s="55" t="s">
        <v>387</v>
      </c>
      <c r="G337" s="55"/>
      <c r="H337" s="62">
        <v>126</v>
      </c>
    </row>
    <row r="338" spans="1:8" x14ac:dyDescent="0.3">
      <c r="A338" s="93">
        <v>828190004</v>
      </c>
      <c r="B338" s="58" t="s">
        <v>1108</v>
      </c>
      <c r="C338" s="58" t="s">
        <v>369</v>
      </c>
      <c r="D338" s="50" t="s">
        <v>1109</v>
      </c>
      <c r="E338" s="51" t="s">
        <v>1109</v>
      </c>
      <c r="F338" s="50" t="s">
        <v>390</v>
      </c>
      <c r="G338" s="50"/>
      <c r="H338" s="52">
        <v>6696</v>
      </c>
    </row>
    <row r="339" spans="1:8" x14ac:dyDescent="0.3">
      <c r="A339" s="94">
        <v>828240003</v>
      </c>
      <c r="B339" s="54" t="s">
        <v>1110</v>
      </c>
      <c r="C339" s="54" t="s">
        <v>369</v>
      </c>
      <c r="D339" s="55" t="s">
        <v>1111</v>
      </c>
      <c r="E339" s="60" t="s">
        <v>1111</v>
      </c>
      <c r="F339" s="55" t="s">
        <v>390</v>
      </c>
      <c r="G339" s="55"/>
      <c r="H339" s="62">
        <v>9198</v>
      </c>
    </row>
    <row r="340" spans="1:8" x14ac:dyDescent="0.3">
      <c r="A340" s="93">
        <v>828300000</v>
      </c>
      <c r="B340" s="58" t="s">
        <v>1112</v>
      </c>
      <c r="C340" s="58" t="s">
        <v>369</v>
      </c>
      <c r="D340" s="50" t="s">
        <v>1113</v>
      </c>
      <c r="E340" s="51" t="s">
        <v>1113</v>
      </c>
      <c r="F340" s="50" t="s">
        <v>387</v>
      </c>
      <c r="G340" s="50"/>
      <c r="H340" s="52">
        <v>8455</v>
      </c>
    </row>
    <row r="341" spans="1:8" x14ac:dyDescent="0.3">
      <c r="A341" s="94">
        <v>828450006</v>
      </c>
      <c r="B341" s="54" t="s">
        <v>1114</v>
      </c>
      <c r="C341" s="54" t="s">
        <v>369</v>
      </c>
      <c r="D341" s="55" t="s">
        <v>1115</v>
      </c>
      <c r="E341" s="60" t="s">
        <v>1115</v>
      </c>
      <c r="F341" s="55" t="s">
        <v>390</v>
      </c>
      <c r="G341" s="55"/>
      <c r="H341" s="62">
        <v>18409</v>
      </c>
    </row>
    <row r="342" spans="1:8" x14ac:dyDescent="0.3">
      <c r="A342" s="93">
        <v>828580001</v>
      </c>
      <c r="B342" s="58" t="s">
        <v>1116</v>
      </c>
      <c r="C342" s="58" t="s">
        <v>369</v>
      </c>
      <c r="D342" s="50" t="s">
        <v>572</v>
      </c>
      <c r="E342" s="51" t="s">
        <v>572</v>
      </c>
      <c r="F342" s="50" t="s">
        <v>387</v>
      </c>
      <c r="G342" s="50"/>
      <c r="H342" s="52">
        <v>14902</v>
      </c>
    </row>
    <row r="343" spans="1:8" x14ac:dyDescent="0.3">
      <c r="A343" s="94">
        <v>828610007</v>
      </c>
      <c r="B343" s="54" t="s">
        <v>1117</v>
      </c>
      <c r="C343" s="54" t="s">
        <v>369</v>
      </c>
      <c r="D343" s="55" t="s">
        <v>1118</v>
      </c>
      <c r="E343" s="60" t="s">
        <v>1119</v>
      </c>
      <c r="F343" s="55" t="s">
        <v>402</v>
      </c>
      <c r="G343" s="55"/>
      <c r="H343" s="62">
        <v>4020</v>
      </c>
    </row>
    <row r="344" spans="1:8" x14ac:dyDescent="0.3">
      <c r="A344" s="58">
        <v>828770005</v>
      </c>
      <c r="B344" s="58" t="s">
        <v>1120</v>
      </c>
      <c r="C344" s="58" t="s">
        <v>369</v>
      </c>
      <c r="D344" s="50" t="s">
        <v>1121</v>
      </c>
      <c r="E344" s="68" t="s">
        <v>1121</v>
      </c>
      <c r="F344" s="50" t="s">
        <v>413</v>
      </c>
      <c r="G344" s="50"/>
      <c r="H344" s="52">
        <v>1499</v>
      </c>
    </row>
    <row r="345" spans="1:8" x14ac:dyDescent="0.3">
      <c r="A345" s="54">
        <v>828830008</v>
      </c>
      <c r="B345" s="54" t="s">
        <v>1122</v>
      </c>
      <c r="C345" s="54" t="s">
        <v>369</v>
      </c>
      <c r="D345" s="55" t="s">
        <v>1123</v>
      </c>
      <c r="E345" s="71" t="s">
        <v>1123</v>
      </c>
      <c r="F345" s="55" t="s">
        <v>413</v>
      </c>
      <c r="G345" s="55"/>
      <c r="H345" s="62">
        <v>2608</v>
      </c>
    </row>
    <row r="346" spans="1:8" x14ac:dyDescent="0.3">
      <c r="A346" s="93">
        <v>828960009</v>
      </c>
      <c r="B346" s="58" t="s">
        <v>1122</v>
      </c>
      <c r="C346" s="58" t="s">
        <v>369</v>
      </c>
      <c r="D346" s="50" t="s">
        <v>1124</v>
      </c>
      <c r="E346" s="68" t="s">
        <v>1124</v>
      </c>
      <c r="F346" s="50" t="s">
        <v>371</v>
      </c>
      <c r="G346" s="50"/>
      <c r="H346" s="67">
        <v>6225</v>
      </c>
    </row>
    <row r="347" spans="1:8" x14ac:dyDescent="0.3">
      <c r="A347" s="94">
        <v>829000000</v>
      </c>
      <c r="B347" s="54" t="s">
        <v>1125</v>
      </c>
      <c r="C347" s="54" t="s">
        <v>369</v>
      </c>
      <c r="D347" s="55" t="s">
        <v>1126</v>
      </c>
      <c r="E347" s="60" t="s">
        <v>1126</v>
      </c>
      <c r="F347" s="61" t="s">
        <v>416</v>
      </c>
      <c r="G347" s="55"/>
      <c r="H347" s="61">
        <v>2162</v>
      </c>
    </row>
    <row r="348" spans="1:8" x14ac:dyDescent="0.3">
      <c r="A348" s="95">
        <v>829170005</v>
      </c>
      <c r="B348" s="58" t="s">
        <v>1127</v>
      </c>
      <c r="C348" s="58" t="s">
        <v>369</v>
      </c>
      <c r="D348" s="50" t="s">
        <v>1128</v>
      </c>
      <c r="E348" s="51" t="s">
        <v>1128</v>
      </c>
      <c r="F348" s="67" t="s">
        <v>416</v>
      </c>
      <c r="G348" s="50"/>
      <c r="H348" s="67">
        <v>7460</v>
      </c>
    </row>
    <row r="349" spans="1:8" x14ac:dyDescent="0.3">
      <c r="A349" s="55">
        <v>829220002</v>
      </c>
      <c r="B349" s="54" t="s">
        <v>1129</v>
      </c>
      <c r="C349" s="90" t="s">
        <v>369</v>
      </c>
      <c r="D349" s="55" t="s">
        <v>1130</v>
      </c>
      <c r="E349" s="60" t="s">
        <v>1130</v>
      </c>
      <c r="F349" s="55" t="s">
        <v>402</v>
      </c>
      <c r="G349" s="55"/>
      <c r="H349" s="61">
        <v>1428</v>
      </c>
    </row>
    <row r="350" spans="1:8" x14ac:dyDescent="0.3">
      <c r="A350" s="50">
        <v>829380001</v>
      </c>
      <c r="B350" s="58" t="s">
        <v>1131</v>
      </c>
      <c r="C350" s="58" t="s">
        <v>369</v>
      </c>
      <c r="D350" s="50" t="s">
        <v>1132</v>
      </c>
      <c r="E350" s="51" t="s">
        <v>1132</v>
      </c>
      <c r="F350" s="50" t="s">
        <v>376</v>
      </c>
      <c r="G350" s="50"/>
      <c r="H350" s="67">
        <v>273</v>
      </c>
    </row>
    <row r="351" spans="1:8" x14ac:dyDescent="0.3">
      <c r="A351" s="97">
        <v>829430008</v>
      </c>
      <c r="B351" s="54" t="s">
        <v>1133</v>
      </c>
      <c r="C351" s="90" t="s">
        <v>369</v>
      </c>
      <c r="D351" s="55" t="s">
        <v>1134</v>
      </c>
      <c r="E351" s="60" t="s">
        <v>1134</v>
      </c>
      <c r="F351" s="61" t="s">
        <v>382</v>
      </c>
      <c r="G351" s="55"/>
      <c r="H351" s="61">
        <v>3204</v>
      </c>
    </row>
    <row r="352" spans="1:8" x14ac:dyDescent="0.3">
      <c r="A352" s="95">
        <v>829560009</v>
      </c>
      <c r="B352" s="58" t="s">
        <v>1135</v>
      </c>
      <c r="C352" s="91" t="s">
        <v>369</v>
      </c>
      <c r="D352" s="50" t="s">
        <v>1136</v>
      </c>
      <c r="E352" s="51" t="s">
        <v>1136</v>
      </c>
      <c r="F352" s="50" t="s">
        <v>371</v>
      </c>
      <c r="G352" s="50"/>
      <c r="H352" s="67">
        <v>15823</v>
      </c>
    </row>
    <row r="353" spans="1:8" x14ac:dyDescent="0.3">
      <c r="A353" s="97">
        <v>829690004</v>
      </c>
      <c r="B353" s="54" t="s">
        <v>1137</v>
      </c>
      <c r="C353" s="90" t="s">
        <v>369</v>
      </c>
      <c r="D353" s="55" t="s">
        <v>1138</v>
      </c>
      <c r="E353" s="60" t="s">
        <v>1138</v>
      </c>
      <c r="F353" s="61" t="s">
        <v>382</v>
      </c>
      <c r="G353" s="55"/>
      <c r="H353" s="61">
        <v>2705</v>
      </c>
    </row>
    <row r="354" spans="1:8" x14ac:dyDescent="0.3">
      <c r="A354" s="50">
        <v>829750006</v>
      </c>
      <c r="B354" s="58" t="s">
        <v>1139</v>
      </c>
      <c r="C354" s="91" t="s">
        <v>369</v>
      </c>
      <c r="D354" s="50" t="s">
        <v>1140</v>
      </c>
      <c r="E354" s="51" t="s">
        <v>1140</v>
      </c>
      <c r="F354" s="50" t="s">
        <v>402</v>
      </c>
      <c r="G354" s="50"/>
      <c r="H354" s="67">
        <v>179</v>
      </c>
    </row>
    <row r="355" spans="1:8" x14ac:dyDescent="0.3">
      <c r="A355" s="97">
        <v>829810007</v>
      </c>
      <c r="B355" s="89" t="s">
        <v>1141</v>
      </c>
      <c r="C355" s="90" t="s">
        <v>369</v>
      </c>
      <c r="D355" s="55" t="s">
        <v>386</v>
      </c>
      <c r="E355" s="60" t="s">
        <v>386</v>
      </c>
      <c r="F355" s="55" t="s">
        <v>387</v>
      </c>
      <c r="G355" s="55"/>
      <c r="H355" s="61">
        <v>48364</v>
      </c>
    </row>
    <row r="356" spans="1:8" x14ac:dyDescent="0.3">
      <c r="A356" s="95">
        <v>829940003</v>
      </c>
      <c r="B356" s="58" t="s">
        <v>1142</v>
      </c>
      <c r="C356" s="91" t="s">
        <v>369</v>
      </c>
      <c r="D356" s="50" t="s">
        <v>1143</v>
      </c>
      <c r="E356" s="51" t="s">
        <v>1143</v>
      </c>
      <c r="F356" s="50" t="s">
        <v>376</v>
      </c>
      <c r="G356" s="50"/>
      <c r="H356" s="67">
        <v>434</v>
      </c>
    </row>
    <row r="357" spans="1:8" x14ac:dyDescent="0.3">
      <c r="A357" s="97">
        <v>830080001</v>
      </c>
      <c r="B357" s="54" t="s">
        <v>1144</v>
      </c>
      <c r="C357" s="90" t="s">
        <v>369</v>
      </c>
      <c r="D357" s="55" t="s">
        <v>1145</v>
      </c>
      <c r="E357" s="60" t="s">
        <v>1145</v>
      </c>
      <c r="F357" s="61" t="s">
        <v>416</v>
      </c>
      <c r="G357" s="55"/>
      <c r="H357" s="61">
        <v>7809</v>
      </c>
    </row>
    <row r="358" spans="1:8" x14ac:dyDescent="0.3">
      <c r="A358" s="95">
        <v>830540003</v>
      </c>
      <c r="B358" s="88" t="s">
        <v>1146</v>
      </c>
      <c r="C358" s="91" t="s">
        <v>369</v>
      </c>
      <c r="D358" s="50" t="s">
        <v>537</v>
      </c>
      <c r="E358" s="51" t="s">
        <v>537</v>
      </c>
      <c r="F358" s="50" t="s">
        <v>413</v>
      </c>
      <c r="G358" s="50"/>
      <c r="H358" s="67">
        <v>40714</v>
      </c>
    </row>
    <row r="359" spans="1:8" x14ac:dyDescent="0.3">
      <c r="A359" s="97">
        <v>830670005</v>
      </c>
      <c r="B359" s="54" t="s">
        <v>1147</v>
      </c>
      <c r="C359" s="54" t="s">
        <v>369</v>
      </c>
      <c r="D359" s="55" t="s">
        <v>1148</v>
      </c>
      <c r="E359" s="60" t="s">
        <v>1148</v>
      </c>
      <c r="F359" s="61" t="s">
        <v>382</v>
      </c>
      <c r="G359" s="55"/>
      <c r="H359" s="61">
        <v>753</v>
      </c>
    </row>
    <row r="360" spans="1:8" x14ac:dyDescent="0.3">
      <c r="A360" s="95">
        <v>830360009</v>
      </c>
      <c r="B360" s="58" t="s">
        <v>1149</v>
      </c>
      <c r="C360" s="58" t="s">
        <v>369</v>
      </c>
      <c r="D360" s="50" t="s">
        <v>575</v>
      </c>
      <c r="E360" s="51" t="s">
        <v>575</v>
      </c>
      <c r="F360" s="50" t="s">
        <v>387</v>
      </c>
      <c r="G360" s="50"/>
      <c r="H360" s="67">
        <v>310</v>
      </c>
    </row>
    <row r="361" spans="1:8" x14ac:dyDescent="0.3">
      <c r="A361" s="97">
        <v>830200000</v>
      </c>
      <c r="B361" s="54" t="s">
        <v>1150</v>
      </c>
      <c r="C361" s="54" t="s">
        <v>369</v>
      </c>
      <c r="D361" s="55" t="s">
        <v>1151</v>
      </c>
      <c r="E361" s="60" t="s">
        <v>1151</v>
      </c>
      <c r="F361" s="55" t="s">
        <v>402</v>
      </c>
      <c r="G361" s="55"/>
      <c r="H361" s="61">
        <v>12758</v>
      </c>
    </row>
    <row r="362" spans="1:8" x14ac:dyDescent="0.3">
      <c r="A362" s="95">
        <v>890240003</v>
      </c>
      <c r="B362" s="58" t="s">
        <v>1152</v>
      </c>
      <c r="C362" s="91" t="s">
        <v>369</v>
      </c>
      <c r="D362" s="50" t="s">
        <v>1153</v>
      </c>
      <c r="E362" s="51" t="s">
        <v>1153</v>
      </c>
      <c r="F362" s="67" t="s">
        <v>382</v>
      </c>
      <c r="G362" s="50"/>
      <c r="H362" s="67">
        <v>5600</v>
      </c>
    </row>
    <row r="363" spans="1:8" x14ac:dyDescent="0.3">
      <c r="A363" s="97">
        <v>821400000</v>
      </c>
      <c r="B363" s="54" t="s">
        <v>1154</v>
      </c>
      <c r="C363" s="90" t="s">
        <v>369</v>
      </c>
      <c r="D363" s="55" t="s">
        <v>1155</v>
      </c>
      <c r="E363" s="60" t="s">
        <v>1155</v>
      </c>
      <c r="F363" s="55" t="s">
        <v>390</v>
      </c>
      <c r="G363" s="55"/>
      <c r="H363" s="61">
        <v>9230</v>
      </c>
    </row>
    <row r="364" spans="1:8" x14ac:dyDescent="0.3">
      <c r="A364" s="95">
        <v>821910007</v>
      </c>
      <c r="B364" s="88" t="s">
        <v>1156</v>
      </c>
      <c r="C364" s="91" t="s">
        <v>369</v>
      </c>
      <c r="D364" s="50" t="s">
        <v>1157</v>
      </c>
      <c r="E364" s="51" t="s">
        <v>1157</v>
      </c>
      <c r="F364" s="50" t="s">
        <v>390</v>
      </c>
      <c r="G364" s="92"/>
      <c r="H364" s="67">
        <v>21055</v>
      </c>
    </row>
    <row r="365" spans="1:8" x14ac:dyDescent="0.3">
      <c r="A365" s="55">
        <v>830410007</v>
      </c>
      <c r="B365" s="54" t="s">
        <v>1158</v>
      </c>
      <c r="C365" s="54" t="s">
        <v>369</v>
      </c>
      <c r="D365" s="55" t="s">
        <v>1159</v>
      </c>
      <c r="E365" s="60" t="s">
        <v>1159</v>
      </c>
      <c r="F365" s="55" t="s">
        <v>413</v>
      </c>
      <c r="G365" s="55"/>
      <c r="H365" s="61">
        <v>1141</v>
      </c>
    </row>
    <row r="366" spans="1:8" x14ac:dyDescent="0.3">
      <c r="A366" s="95">
        <v>830890004</v>
      </c>
      <c r="B366" s="58" t="s">
        <v>1160</v>
      </c>
      <c r="C366" s="91" t="s">
        <v>369</v>
      </c>
      <c r="D366" s="50" t="s">
        <v>1161</v>
      </c>
      <c r="E366" s="51" t="s">
        <v>1161</v>
      </c>
      <c r="F366" s="50" t="s">
        <v>376</v>
      </c>
      <c r="G366" s="50"/>
      <c r="H366" s="67">
        <v>173</v>
      </c>
    </row>
    <row r="367" spans="1:8" x14ac:dyDescent="0.3">
      <c r="A367" s="97">
        <v>801213011</v>
      </c>
      <c r="B367" s="54" t="s">
        <v>1162</v>
      </c>
      <c r="C367" s="90" t="s">
        <v>384</v>
      </c>
      <c r="D367" s="55" t="s">
        <v>1163</v>
      </c>
      <c r="E367" s="54" t="s">
        <v>410</v>
      </c>
      <c r="F367" s="71" t="s">
        <v>379</v>
      </c>
      <c r="G367" s="55">
        <v>7</v>
      </c>
      <c r="H367" s="56">
        <v>0</v>
      </c>
    </row>
  </sheetData>
  <autoFilter ref="A1:H367" xr:uid="{01C33ED9-C7EE-4333-9ED8-9C73357C9636}"/>
  <conditionalFormatting sqref="D2 D5:D14">
    <cfRule type="duplicateValues" dxfId="37"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PRESENTACIÓ</vt:lpstr>
      <vt:lpstr>Quadre comandament</vt:lpstr>
      <vt:lpstr>taules dinàmiques</vt:lpstr>
      <vt:lpstr>variables</vt:lpstr>
      <vt:lpstr>respostes SINDIC</vt:lpstr>
      <vt:lpstr>respostes equivalent puntuació</vt:lpstr>
      <vt:lpstr>ine i comarca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Cortes</dc:creator>
  <cp:lastModifiedBy>GOMEZ SANCHEZ, CAROLINA</cp:lastModifiedBy>
  <cp:lastPrinted>2024-04-10T06:12:50Z</cp:lastPrinted>
  <dcterms:created xsi:type="dcterms:W3CDTF">2024-01-20T18:28:11Z</dcterms:created>
  <dcterms:modified xsi:type="dcterms:W3CDTF">2024-06-04T09:42:32Z</dcterms:modified>
</cp:coreProperties>
</file>